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Z:\RI\Releases\2021\4T21\"/>
    </mc:Choice>
  </mc:AlternateContent>
  <xr:revisionPtr revIDLastSave="0" documentId="8_{15D393A6-D28B-43B6-8B37-403EBA29ABF3}" xr6:coauthVersionLast="47" xr6:coauthVersionMax="47" xr10:uidLastSave="{00000000-0000-0000-0000-000000000000}"/>
  <bookViews>
    <workbookView xWindow="-120" yWindow="-120" windowWidth="20730" windowHeight="11160" tabRatio="628" firstSheet="3" activeTab="6" xr2:uid="{00000000-000D-0000-FFFF-FFFF00000000}"/>
  </bookViews>
  <sheets>
    <sheet name="Destaques Operacionais" sheetId="2" r:id="rId1"/>
    <sheet name="DRE" sheetId="3" r:id="rId2"/>
    <sheet name="Balanço Patrimonial" sheetId="1" r:id="rId3"/>
    <sheet name="Indicadores Financeiros" sheetId="4" r:id="rId4"/>
    <sheet name="Vendas-NOI por Shopping" sheetId="5" r:id="rId5"/>
    <sheet name="Abertura da RB" sheetId="6" r:id="rId6"/>
    <sheet name="Histórico ABL" sheetId="7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</externalReferences>
  <definedNames>
    <definedName name="\0" localSheetId="5">#REF!</definedName>
    <definedName name="\0" localSheetId="4">#REF!</definedName>
    <definedName name="\0">#REF!</definedName>
    <definedName name="\P" localSheetId="4">#REF!</definedName>
    <definedName name="\P">#REF!</definedName>
    <definedName name="____" localSheetId="5" hidden="1">{#N/A,#N/A,FALSE,"GP";#N/A,#N/A,FALSE,"Assinantes";#N/A,#N/A,FALSE,"Rede";#N/A,#N/A,FALSE,"Evolução";#N/A,#N/A,FALSE,"Resultado"}</definedName>
    <definedName name="____" localSheetId="0" hidden="1">{#N/A,#N/A,FALSE,"GP";#N/A,#N/A,FALSE,"Assinantes";#N/A,#N/A,FALSE,"Rede";#N/A,#N/A,FALSE,"Evolução";#N/A,#N/A,FALSE,"Resultado"}</definedName>
    <definedName name="____" localSheetId="1" hidden="1">{#N/A,#N/A,FALSE,"GP";#N/A,#N/A,FALSE,"Assinantes";#N/A,#N/A,FALSE,"Rede";#N/A,#N/A,FALSE,"Evolução";#N/A,#N/A,FALSE,"Resultado"}</definedName>
    <definedName name="____" localSheetId="3" hidden="1">{#N/A,#N/A,FALSE,"GP";#N/A,#N/A,FALSE,"Assinantes";#N/A,#N/A,FALSE,"Rede";#N/A,#N/A,FALSE,"Evolução";#N/A,#N/A,FALSE,"Resultado"}</definedName>
    <definedName name="____" localSheetId="4" hidden="1">{#N/A,#N/A,FALSE,"GP";#N/A,#N/A,FALSE,"Assinantes";#N/A,#N/A,FALSE,"Rede";#N/A,#N/A,FALSE,"Evolução";#N/A,#N/A,FALSE,"Resultado"}</definedName>
    <definedName name="____" hidden="1">{#N/A,#N/A,FALSE,"GP";#N/A,#N/A,FALSE,"Assinantes";#N/A,#N/A,FALSE,"Rede";#N/A,#N/A,FALSE,"Evolução";#N/A,#N/A,FALSE,"Resultado"}</definedName>
    <definedName name="___CEN30" localSheetId="5" hidden="1">{#N/A,#N/A,FALSE,"SIM95"}</definedName>
    <definedName name="___CEN30" localSheetId="0" hidden="1">{#N/A,#N/A,FALSE,"SIM95"}</definedName>
    <definedName name="___CEN30" localSheetId="1" hidden="1">{#N/A,#N/A,FALSE,"SIM95"}</definedName>
    <definedName name="___CEN30" localSheetId="3" hidden="1">{#N/A,#N/A,FALSE,"SIM95"}</definedName>
    <definedName name="___CEN30" localSheetId="4" hidden="1">{#N/A,#N/A,FALSE,"SIM95"}</definedName>
    <definedName name="___CEN30" hidden="1">{#N/A,#N/A,FALSE,"SIM95"}</definedName>
    <definedName name="___CEN300" localSheetId="5" hidden="1">{#N/A,#N/A,FALSE,"SIM95"}</definedName>
    <definedName name="___CEN300" localSheetId="0" hidden="1">{#N/A,#N/A,FALSE,"SIM95"}</definedName>
    <definedName name="___CEN300" localSheetId="1" hidden="1">{#N/A,#N/A,FALSE,"SIM95"}</definedName>
    <definedName name="___CEN300" localSheetId="3" hidden="1">{#N/A,#N/A,FALSE,"SIM95"}</definedName>
    <definedName name="___CEN300" localSheetId="4" hidden="1">{#N/A,#N/A,FALSE,"SIM95"}</definedName>
    <definedName name="___CEN300" hidden="1">{#N/A,#N/A,FALSE,"SIM95"}</definedName>
    <definedName name="___cen301" localSheetId="5" hidden="1">{#N/A,#N/A,FALSE,"SIM95"}</definedName>
    <definedName name="___cen301" localSheetId="0" hidden="1">{#N/A,#N/A,FALSE,"SIM95"}</definedName>
    <definedName name="___cen301" localSheetId="1" hidden="1">{#N/A,#N/A,FALSE,"SIM95"}</definedName>
    <definedName name="___cen301" localSheetId="3" hidden="1">{#N/A,#N/A,FALSE,"SIM95"}</definedName>
    <definedName name="___cen301" localSheetId="4" hidden="1">{#N/A,#N/A,FALSE,"SIM95"}</definedName>
    <definedName name="___cen301" hidden="1">{#N/A,#N/A,FALSE,"SIM95"}</definedName>
    <definedName name="___cen31" localSheetId="5" hidden="1">{#N/A,#N/A,FALSE,"SIM95"}</definedName>
    <definedName name="___cen31" localSheetId="0" hidden="1">{#N/A,#N/A,FALSE,"SIM95"}</definedName>
    <definedName name="___cen31" localSheetId="1" hidden="1">{#N/A,#N/A,FALSE,"SIM95"}</definedName>
    <definedName name="___cen31" localSheetId="3" hidden="1">{#N/A,#N/A,FALSE,"SIM95"}</definedName>
    <definedName name="___cen31" localSheetId="4" hidden="1">{#N/A,#N/A,FALSE,"SIM95"}</definedName>
    <definedName name="___cen31" hidden="1">{#N/A,#N/A,FALSE,"SIM95"}</definedName>
    <definedName name="___TAB1">#REF!</definedName>
    <definedName name="___tab2">#REF!</definedName>
    <definedName name="__1__123Graph_ACHART_1" localSheetId="5" hidden="1">[1]Acomp!$DG$28:$DG$137</definedName>
    <definedName name="__1__123Graph_ACHART_1" hidden="1">[2]Acomp!$DG$28:$DG$137</definedName>
    <definedName name="__123Graph_A" localSheetId="5" hidden="1">[1]Acomp!$DG$34:$DG$125</definedName>
    <definedName name="__123Graph_A" hidden="1">[2]Acomp!$DG$34:$DG$125</definedName>
    <definedName name="__123Graph_B" localSheetId="5" hidden="1">#REF!</definedName>
    <definedName name="__123Graph_B" hidden="1">#REF!</definedName>
    <definedName name="__123Graph_C" localSheetId="5" hidden="1">#REF!</definedName>
    <definedName name="__123Graph_C" hidden="1">#REF!</definedName>
    <definedName name="__123Graph_CP1" localSheetId="5" hidden="1">[3]TMP_Aux!#REF!</definedName>
    <definedName name="__123Graph_CP1" hidden="1">[3]TMP_Aux!#REF!</definedName>
    <definedName name="__123Graph_D" localSheetId="5" hidden="1">#REF!</definedName>
    <definedName name="__123Graph_D" hidden="1">#REF!</definedName>
    <definedName name="__123Graph_E" localSheetId="5" hidden="1">#REF!</definedName>
    <definedName name="__123Graph_E" hidden="1">#REF!</definedName>
    <definedName name="__123Graph_LBL_BP1" localSheetId="5" hidden="1">[3]TMP_Aux!#REF!</definedName>
    <definedName name="__123Graph_LBL_BP1" hidden="1">[3]TMP_Aux!#REF!</definedName>
    <definedName name="__2__123Graph_BCHART_1" localSheetId="5" hidden="1">[1]Acomp!$DO$28:$DO$137</definedName>
    <definedName name="__2__123Graph_BCHART_1" hidden="1">[2]Acomp!$DO$28:$DO$137</definedName>
    <definedName name="__3__123Graph_XCHART_1" localSheetId="5" hidden="1">[1]Acomp!$CP$28:$CP$137</definedName>
    <definedName name="__3__123Graph_XCHART_1" hidden="1">[2]Acomp!$CP$28:$CP$137</definedName>
    <definedName name="__CEN30" localSheetId="5" hidden="1">{#N/A,#N/A,FALSE,"SIM95"}</definedName>
    <definedName name="__CEN30" localSheetId="0" hidden="1">{#N/A,#N/A,FALSE,"SIM95"}</definedName>
    <definedName name="__CEN30" localSheetId="1" hidden="1">{#N/A,#N/A,FALSE,"SIM95"}</definedName>
    <definedName name="__CEN30" localSheetId="3" hidden="1">{#N/A,#N/A,FALSE,"SIM95"}</definedName>
    <definedName name="__CEN30" localSheetId="4" hidden="1">{#N/A,#N/A,FALSE,"SIM95"}</definedName>
    <definedName name="__CEN30" hidden="1">{#N/A,#N/A,FALSE,"SIM95"}</definedName>
    <definedName name="__CEN300" localSheetId="5" hidden="1">{#N/A,#N/A,FALSE,"SIM95"}</definedName>
    <definedName name="__CEN300" localSheetId="0" hidden="1">{#N/A,#N/A,FALSE,"SIM95"}</definedName>
    <definedName name="__CEN300" localSheetId="1" hidden="1">{#N/A,#N/A,FALSE,"SIM95"}</definedName>
    <definedName name="__CEN300" localSheetId="3" hidden="1">{#N/A,#N/A,FALSE,"SIM95"}</definedName>
    <definedName name="__CEN300" localSheetId="4" hidden="1">{#N/A,#N/A,FALSE,"SIM95"}</definedName>
    <definedName name="__CEN300" hidden="1">{#N/A,#N/A,FALSE,"SIM95"}</definedName>
    <definedName name="__cen301" localSheetId="5" hidden="1">{#N/A,#N/A,FALSE,"SIM95"}</definedName>
    <definedName name="__cen301" localSheetId="0" hidden="1">{#N/A,#N/A,FALSE,"SIM95"}</definedName>
    <definedName name="__cen301" localSheetId="1" hidden="1">{#N/A,#N/A,FALSE,"SIM95"}</definedName>
    <definedName name="__cen301" localSheetId="3" hidden="1">{#N/A,#N/A,FALSE,"SIM95"}</definedName>
    <definedName name="__cen301" localSheetId="4" hidden="1">{#N/A,#N/A,FALSE,"SIM95"}</definedName>
    <definedName name="__cen301" hidden="1">{#N/A,#N/A,FALSE,"SIM95"}</definedName>
    <definedName name="__cen31" localSheetId="5" hidden="1">{#N/A,#N/A,FALSE,"SIM95"}</definedName>
    <definedName name="__cen31" localSheetId="0" hidden="1">{#N/A,#N/A,FALSE,"SIM95"}</definedName>
    <definedName name="__cen31" localSheetId="1" hidden="1">{#N/A,#N/A,FALSE,"SIM95"}</definedName>
    <definedName name="__cen31" localSheetId="3" hidden="1">{#N/A,#N/A,FALSE,"SIM95"}</definedName>
    <definedName name="__cen31" localSheetId="4" hidden="1">{#N/A,#N/A,FALSE,"SIM95"}</definedName>
    <definedName name="__cen31" hidden="1">{#N/A,#N/A,FALSE,"SIM95"}</definedName>
    <definedName name="__IntlFixup" hidden="1">TRUE</definedName>
    <definedName name="__IntlFixupTable" localSheetId="5" hidden="1">#REF!</definedName>
    <definedName name="__IntlFixupTable" hidden="1">#REF!</definedName>
    <definedName name="__tab1" localSheetId="5">#REF!</definedName>
    <definedName name="__tab1">#REF!</definedName>
    <definedName name="__tab2" localSheetId="5">#REF!</definedName>
    <definedName name="__tab2">#REF!</definedName>
    <definedName name="__xlfn.AVERAGEIF" hidden="1">#NAME?</definedName>
    <definedName name="_1__123Graph_ACHART_1" hidden="1">[1]Acomp!$DG$28:$DG$137</definedName>
    <definedName name="_2__123Graph_BCHART_1" hidden="1">[1]Acomp!$DO$28:$DO$137</definedName>
    <definedName name="_3__123Graph_XCHART_1" hidden="1">[1]Acomp!$CP$28:$CP$137</definedName>
    <definedName name="_92" localSheetId="5">#REF!</definedName>
    <definedName name="_92">#REF!</definedName>
    <definedName name="_93" localSheetId="5">#REF!</definedName>
    <definedName name="_93">#REF!</definedName>
    <definedName name="_94" localSheetId="5">#REF!</definedName>
    <definedName name="_94">#REF!</definedName>
    <definedName name="_95">#REF!</definedName>
    <definedName name="_96">#REF!</definedName>
    <definedName name="_97">#REF!</definedName>
    <definedName name="_98">#REF!</definedName>
    <definedName name="_99">#REF!</definedName>
    <definedName name="_Abril_94">#REF!</definedName>
    <definedName name="_ADM603">#REF!</definedName>
    <definedName name="_cen1">#REF!</definedName>
    <definedName name="_cen2">#REF!</definedName>
    <definedName name="_cen3">#REF!</definedName>
    <definedName name="_CEN30" localSheetId="5" hidden="1">{#N/A,#N/A,FALSE,"SIM95"}</definedName>
    <definedName name="_CEN30" localSheetId="0" hidden="1">{#N/A,#N/A,FALSE,"SIM95"}</definedName>
    <definedName name="_CEN30" localSheetId="1" hidden="1">{#N/A,#N/A,FALSE,"SIM95"}</definedName>
    <definedName name="_CEN30" localSheetId="3" hidden="1">{#N/A,#N/A,FALSE,"SIM95"}</definedName>
    <definedName name="_CEN30" localSheetId="4" hidden="1">{#N/A,#N/A,FALSE,"SIM95"}</definedName>
    <definedName name="_CEN30" hidden="1">{#N/A,#N/A,FALSE,"SIM95"}</definedName>
    <definedName name="_CEN300" localSheetId="5" hidden="1">{#N/A,#N/A,FALSE,"SIM95"}</definedName>
    <definedName name="_CEN300" localSheetId="0" hidden="1">{#N/A,#N/A,FALSE,"SIM95"}</definedName>
    <definedName name="_CEN300" localSheetId="1" hidden="1">{#N/A,#N/A,FALSE,"SIM95"}</definedName>
    <definedName name="_CEN300" localSheetId="3" hidden="1">{#N/A,#N/A,FALSE,"SIM95"}</definedName>
    <definedName name="_CEN300" localSheetId="4" hidden="1">{#N/A,#N/A,FALSE,"SIM95"}</definedName>
    <definedName name="_CEN300" hidden="1">{#N/A,#N/A,FALSE,"SIM95"}</definedName>
    <definedName name="_cen301" localSheetId="5" hidden="1">{#N/A,#N/A,FALSE,"SIM95"}</definedName>
    <definedName name="_cen301" localSheetId="0" hidden="1">{#N/A,#N/A,FALSE,"SIM95"}</definedName>
    <definedName name="_cen301" localSheetId="1" hidden="1">{#N/A,#N/A,FALSE,"SIM95"}</definedName>
    <definedName name="_cen301" localSheetId="3" hidden="1">{#N/A,#N/A,FALSE,"SIM95"}</definedName>
    <definedName name="_cen301" localSheetId="4" hidden="1">{#N/A,#N/A,FALSE,"SIM95"}</definedName>
    <definedName name="_cen301" hidden="1">{#N/A,#N/A,FALSE,"SIM95"}</definedName>
    <definedName name="_cen31" localSheetId="5" hidden="1">{#N/A,#N/A,FALSE,"SIM95"}</definedName>
    <definedName name="_cen31" localSheetId="0" hidden="1">{#N/A,#N/A,FALSE,"SIM95"}</definedName>
    <definedName name="_cen31" localSheetId="1" hidden="1">{#N/A,#N/A,FALSE,"SIM95"}</definedName>
    <definedName name="_cen31" localSheetId="3" hidden="1">{#N/A,#N/A,FALSE,"SIM95"}</definedName>
    <definedName name="_cen31" localSheetId="4" hidden="1">{#N/A,#N/A,FALSE,"SIM95"}</definedName>
    <definedName name="_cen31" hidden="1">{#N/A,#N/A,FALSE,"SIM95"}</definedName>
    <definedName name="_cen4">#REF!</definedName>
    <definedName name="_DAT5">[4]interco06!#REF!</definedName>
    <definedName name="_DAT6">[4]interco06!#REF!</definedName>
    <definedName name="_DAT7">[4]interco06!#REF!</definedName>
    <definedName name="_DAT8">[4]interco06!#REF!</definedName>
    <definedName name="_DAT9">[4]interco06!#REF!</definedName>
    <definedName name="_eps02" localSheetId="5">#REF!</definedName>
    <definedName name="_eps02">#REF!</definedName>
    <definedName name="_eps03" localSheetId="5">#REF!</definedName>
    <definedName name="_eps03">#REF!</definedName>
    <definedName name="_eps04" localSheetId="5">#REF!</definedName>
    <definedName name="_eps04">#REF!</definedName>
    <definedName name="_eps05">#REF!</definedName>
    <definedName name="_eps06">#REF!</definedName>
    <definedName name="_FAR1">#REF!</definedName>
    <definedName name="_FAR2">#REF!</definedName>
    <definedName name="_FAR3">#REF!</definedName>
    <definedName name="_Fill" hidden="1">#REF!</definedName>
    <definedName name="_xlnm._FilterDatabase" localSheetId="5" hidden="1">#REF!</definedName>
    <definedName name="_xlnm._FilterDatabase" localSheetId="6" hidden="1">'Histórico ABL'!$A$120:$AX$176</definedName>
    <definedName name="_xlnm._FilterDatabase" localSheetId="4" hidden="1">'Vendas-NOI por Shopping'!$A$43:$AG$43</definedName>
    <definedName name="_xlnm._FilterDatabase" hidden="1">#REF!</definedName>
    <definedName name="_grm02">#REF!</definedName>
    <definedName name="_grm03">#REF!</definedName>
    <definedName name="_grm04">#REF!</definedName>
    <definedName name="_GSRATES_1" hidden="1">"CT30000119991231        "</definedName>
    <definedName name="_GSRATES_2" hidden="1">"CT30000120000516        "</definedName>
    <definedName name="_GSRATES_3" hidden="1">"CT30000119991231        "</definedName>
    <definedName name="_GSRATES_4" hidden="1">"CT30000119981231        "</definedName>
    <definedName name="_GSRATES_5" hidden="1">"CT30000119981231        "</definedName>
    <definedName name="_GSRATES_6" hidden="1">"CT30000120000517        "</definedName>
    <definedName name="_GSRATES_7" hidden="1">"CT30000120000331        "</definedName>
    <definedName name="_GSRATES_COUNT" hidden="1">7</definedName>
    <definedName name="_GSRATESR_1" localSheetId="5" hidden="1">#REF!</definedName>
    <definedName name="_GSRATESR_1" hidden="1">#REF!</definedName>
    <definedName name="_GSRATESR_2" localSheetId="5" hidden="1">#REF!</definedName>
    <definedName name="_GSRATESR_2" hidden="1">#REF!</definedName>
    <definedName name="_GSRATESR_3" localSheetId="5" hidden="1">#REF!</definedName>
    <definedName name="_GSRATESR_3" hidden="1">#REF!</definedName>
    <definedName name="_GSRATESR_4" hidden="1">#REF!</definedName>
    <definedName name="_GSRATESR_5" hidden="1">#REF!</definedName>
    <definedName name="_GSRATESR_6" hidden="1">#REF!</definedName>
    <definedName name="_GSRATESR_7" hidden="1">#REF!</definedName>
    <definedName name="_Key1" hidden="1">#REF!</definedName>
    <definedName name="_Key2" hidden="1">#REF!</definedName>
    <definedName name="_Order1" hidden="1">255</definedName>
    <definedName name="_Order2" hidden="1">255</definedName>
    <definedName name="_out01">'[5]Estoque Dívida'!#REF!</definedName>
    <definedName name="_out2001">'[6]Estoque Dívida'!#REF!</definedName>
    <definedName name="_rd02" localSheetId="5">#REF!</definedName>
    <definedName name="_rd02">#REF!</definedName>
    <definedName name="_rd03" localSheetId="5">#REF!</definedName>
    <definedName name="_rd03">#REF!</definedName>
    <definedName name="_rev02" localSheetId="5">#REF!</definedName>
    <definedName name="_rev02">#REF!</definedName>
    <definedName name="_rev03">#REF!</definedName>
    <definedName name="_rev04">#REF!</definedName>
    <definedName name="_rev05">#REF!</definedName>
    <definedName name="_rev06">#REF!</definedName>
    <definedName name="_SB95">#REF!</definedName>
    <definedName name="_SB96">#REF!</definedName>
    <definedName name="_sga02">#REF!</definedName>
    <definedName name="_sga03">#REF!</definedName>
    <definedName name="_Sort" hidden="1">#REF!</definedName>
    <definedName name="_tab1">#REF!</definedName>
    <definedName name="_tab2">#REF!</definedName>
    <definedName name="_Table2_In1" hidden="1">#REF!</definedName>
    <definedName name="_Table2_In2" hidden="1">#REF!</definedName>
    <definedName name="_Table2_Out" hidden="1">#REF!</definedName>
    <definedName name="_Table3_In2" hidden="1">#REF!</definedName>
    <definedName name="_tax2">#REF!</definedName>
    <definedName name="_tax3">#REF!</definedName>
    <definedName name="A" localSheetId="5">#N/A</definedName>
    <definedName name="aa" localSheetId="5" hidden="1">{#N/A,#N/A,FALSE,"GP";#N/A,#N/A,FALSE,"Assinantes";#N/A,#N/A,FALSE,"Rede";#N/A,#N/A,FALSE,"Evolução";#N/A,#N/A,FALSE,"Resultado"}</definedName>
    <definedName name="aa" localSheetId="0" hidden="1">{#N/A,#N/A,FALSE,"GP";#N/A,#N/A,FALSE,"Assinantes";#N/A,#N/A,FALSE,"Rede";#N/A,#N/A,FALSE,"Evolução";#N/A,#N/A,FALSE,"Resultado"}</definedName>
    <definedName name="aa" localSheetId="1" hidden="1">{#N/A,#N/A,FALSE,"GP";#N/A,#N/A,FALSE,"Assinantes";#N/A,#N/A,FALSE,"Rede";#N/A,#N/A,FALSE,"Evolução";#N/A,#N/A,FALSE,"Resultado"}</definedName>
    <definedName name="aa" localSheetId="3" hidden="1">{#N/A,#N/A,FALSE,"GP";#N/A,#N/A,FALSE,"Assinantes";#N/A,#N/A,FALSE,"Rede";#N/A,#N/A,FALSE,"Evolução";#N/A,#N/A,FALSE,"Resultado"}</definedName>
    <definedName name="aa" localSheetId="4" hidden="1">{#N/A,#N/A,FALSE,"GP";#N/A,#N/A,FALSE,"Assinantes";#N/A,#N/A,FALSE,"Rede";#N/A,#N/A,FALSE,"Evolução";#N/A,#N/A,FALSE,"Resultado"}</definedName>
    <definedName name="aa" hidden="1">{#N/A,#N/A,FALSE,"GP";#N/A,#N/A,FALSE,"Assinantes";#N/A,#N/A,FALSE,"Rede";#N/A,#N/A,FALSE,"Evolução";#N/A,#N/A,FALSE,"Resultado"}</definedName>
    <definedName name="aaa" localSheetId="5" hidden="1">{#N/A,#N/A,FALSE,"GP";#N/A,#N/A,FALSE,"Assinantes";#N/A,#N/A,FALSE,"Rede";#N/A,#N/A,FALSE,"Evolução";#N/A,#N/A,FALSE,"Resultado"}</definedName>
    <definedName name="aaa" localSheetId="0" hidden="1">{#N/A,#N/A,FALSE,"GP";#N/A,#N/A,FALSE,"Assinantes";#N/A,#N/A,FALSE,"Rede";#N/A,#N/A,FALSE,"Evolução";#N/A,#N/A,FALSE,"Resultado"}</definedName>
    <definedName name="aaa" localSheetId="1" hidden="1">{#N/A,#N/A,FALSE,"GP";#N/A,#N/A,FALSE,"Assinantes";#N/A,#N/A,FALSE,"Rede";#N/A,#N/A,FALSE,"Evolução";#N/A,#N/A,FALSE,"Resultado"}</definedName>
    <definedName name="aaa" localSheetId="3" hidden="1">{#N/A,#N/A,FALSE,"GP";#N/A,#N/A,FALSE,"Assinantes";#N/A,#N/A,FALSE,"Rede";#N/A,#N/A,FALSE,"Evolução";#N/A,#N/A,FALSE,"Resultado"}</definedName>
    <definedName name="aaa" localSheetId="4" hidden="1">{#N/A,#N/A,FALSE,"GP";#N/A,#N/A,FALSE,"Assinantes";#N/A,#N/A,FALSE,"Rede";#N/A,#N/A,FALSE,"Evolução";#N/A,#N/A,FALSE,"Resultado"}</definedName>
    <definedName name="aaa" hidden="1">{#N/A,#N/A,FALSE,"GP";#N/A,#N/A,FALSE,"Assinantes";#N/A,#N/A,FALSE,"Rede";#N/A,#N/A,FALSE,"Evolução";#N/A,#N/A,FALSE,"Resultado"}</definedName>
    <definedName name="AAA_DOCTOPS" hidden="1">"AAA_SET"</definedName>
    <definedName name="AAA_duser" hidden="1">"OFF"</definedName>
    <definedName name="aaaa" localSheetId="5" hidden="1">{#N/A,#N/A,FALSE,"GP";#N/A,#N/A,FALSE,"Assinantes";#N/A,#N/A,FALSE,"Rede";#N/A,#N/A,FALSE,"Evolução";#N/A,#N/A,FALSE,"Resultado"}</definedName>
    <definedName name="aaaa" localSheetId="0" hidden="1">{#N/A,#N/A,FALSE,"GP";#N/A,#N/A,FALSE,"Assinantes";#N/A,#N/A,FALSE,"Rede";#N/A,#N/A,FALSE,"Evolução";#N/A,#N/A,FALSE,"Resultado"}</definedName>
    <definedName name="aaaa" localSheetId="1" hidden="1">{#N/A,#N/A,FALSE,"GP";#N/A,#N/A,FALSE,"Assinantes";#N/A,#N/A,FALSE,"Rede";#N/A,#N/A,FALSE,"Evolução";#N/A,#N/A,FALSE,"Resultado"}</definedName>
    <definedName name="aaaa" localSheetId="3" hidden="1">{#N/A,#N/A,FALSE,"GP";#N/A,#N/A,FALSE,"Assinantes";#N/A,#N/A,FALSE,"Rede";#N/A,#N/A,FALSE,"Evolução";#N/A,#N/A,FALSE,"Resultado"}</definedName>
    <definedName name="aaaa" localSheetId="4" hidden="1">{#N/A,#N/A,FALSE,"GP";#N/A,#N/A,FALSE,"Assinantes";#N/A,#N/A,FALSE,"Rede";#N/A,#N/A,FALSE,"Evolução";#N/A,#N/A,FALSE,"Resultado"}</definedName>
    <definedName name="aaaa" hidden="1">{#N/A,#N/A,FALSE,"GP";#N/A,#N/A,FALSE,"Assinantes";#N/A,#N/A,FALSE,"Rede";#N/A,#N/A,FALSE,"Evolução";#N/A,#N/A,FALSE,"Resultado"}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BC" localSheetId="5" hidden="1">#REF!</definedName>
    <definedName name="ABC" hidden="1">#REF!</definedName>
    <definedName name="ABCD" localSheetId="5" hidden="1">[7]Plan1!#REF!</definedName>
    <definedName name="ABCD" hidden="1">[7]Plan1!#REF!</definedName>
    <definedName name="abd" localSheetId="5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bd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bd" localSheetId="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bd" localSheetId="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bd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bd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BLTotal">[8]Premissas!$D$27</definedName>
    <definedName name="Ac_Fx" localSheetId="5">#REF!</definedName>
    <definedName name="Ac_Fx">#REF!</definedName>
    <definedName name="ACwvu.PLANILHA2." localSheetId="5" hidden="1">[9]ESTATICO!#REF!</definedName>
    <definedName name="ACwvu.PLANILHA2." hidden="1">[9]ESTATICO!#REF!</definedName>
    <definedName name="ADME702" localSheetId="5">#REF!</definedName>
    <definedName name="ADME702">#REF!</definedName>
    <definedName name="AEC" localSheetId="5">#REF!</definedName>
    <definedName name="AEC">#REF!</definedName>
    <definedName name="Aj_PL" localSheetId="5">#REF!</definedName>
    <definedName name="Aj_PL">#REF!</definedName>
    <definedName name="AJHFkjDGHF" localSheetId="5" hidden="1">{"Annual_Income",#N/A,FALSE,"Report Page";"Balance_Cash_Flow",#N/A,FALSE,"Report Page";"Quarterly_Income",#N/A,FALSE,"Report Page"}</definedName>
    <definedName name="AJHFkjDGHF" localSheetId="0" hidden="1">{"Annual_Income",#N/A,FALSE,"Report Page";"Balance_Cash_Flow",#N/A,FALSE,"Report Page";"Quarterly_Income",#N/A,FALSE,"Report Page"}</definedName>
    <definedName name="AJHFkjDGHF" localSheetId="1" hidden="1">{"Annual_Income",#N/A,FALSE,"Report Page";"Balance_Cash_Flow",#N/A,FALSE,"Report Page";"Quarterly_Income",#N/A,FALSE,"Report Page"}</definedName>
    <definedName name="AJHFkjDGHF" localSheetId="3" hidden="1">{"Annual_Income",#N/A,FALSE,"Report Page";"Balance_Cash_Flow",#N/A,FALSE,"Report Page";"Quarterly_Income",#N/A,FALSE,"Report Page"}</definedName>
    <definedName name="AJHFkjDGHF" localSheetId="4" hidden="1">{"Annual_Income",#N/A,FALSE,"Report Page";"Balance_Cash_Flow",#N/A,FALSE,"Report Page";"Quarterly_Income",#N/A,FALSE,"Report Page"}</definedName>
    <definedName name="AJHFkjDGHF" hidden="1">{"Annual_Income",#N/A,FALSE,"Report Page";"Balance_Cash_Flow",#N/A,FALSE,"Report Page";"Quarterly_Income",#N/A,FALSE,"Report Page"}</definedName>
    <definedName name="AKY">[10]CPIMEMO!#REF!</definedName>
    <definedName name="AluguelSeg">[11]Cadastro!#REF!</definedName>
    <definedName name="AM_1">[12]FUNDO!#REF!</definedName>
    <definedName name="AM_2">[12]FUNDO!#REF!</definedName>
    <definedName name="AM_3">[12]FUNDO!#REF!</definedName>
    <definedName name="AMMSetor">[11]Cadastro!#REF!</definedName>
    <definedName name="ANALISEANOS1" localSheetId="5">#REF!</definedName>
    <definedName name="ANALISEANOS1">#REF!</definedName>
    <definedName name="ANALISEANOS2" localSheetId="5">#REF!</definedName>
    <definedName name="ANALISEANOS2">#REF!</definedName>
    <definedName name="ANALISEANOS3" localSheetId="5">#REF!</definedName>
    <definedName name="ANALISEANOS3">#REF!</definedName>
    <definedName name="ANALITICO">#REF!</definedName>
    <definedName name="ANALITICO2">#REF!</definedName>
    <definedName name="ANALITICO3">#REF!</definedName>
    <definedName name="ANDRE">TRUE</definedName>
    <definedName name="ANNUAL">#REF!</definedName>
    <definedName name="anscount" hidden="1">1</definedName>
    <definedName name="appndi" localSheetId="5" hidden="1">{"Annual_Income",#N/A,FALSE,"Report Page";"Balance_Cash_Flow",#N/A,FALSE,"Report Page";"Quarterly_Income",#N/A,FALSE,"Report Page"}</definedName>
    <definedName name="appndi" localSheetId="0" hidden="1">{"Annual_Income",#N/A,FALSE,"Report Page";"Balance_Cash_Flow",#N/A,FALSE,"Report Page";"Quarterly_Income",#N/A,FALSE,"Report Page"}</definedName>
    <definedName name="appndi" localSheetId="1" hidden="1">{"Annual_Income",#N/A,FALSE,"Report Page";"Balance_Cash_Flow",#N/A,FALSE,"Report Page";"Quarterly_Income",#N/A,FALSE,"Report Page"}</definedName>
    <definedName name="appndi" localSheetId="3" hidden="1">{"Annual_Income",#N/A,FALSE,"Report Page";"Balance_Cash_Flow",#N/A,FALSE,"Report Page";"Quarterly_Income",#N/A,FALSE,"Report Page"}</definedName>
    <definedName name="appndi" localSheetId="4" hidden="1">{"Annual_Income",#N/A,FALSE,"Report Page";"Balance_Cash_Flow",#N/A,FALSE,"Report Page";"Quarterly_Income",#N/A,FALSE,"Report Page"}</definedName>
    <definedName name="appndi" hidden="1">{"Annual_Income",#N/A,FALSE,"Report Page";"Balance_Cash_Flow",#N/A,FALSE,"Report Page";"Quarterly_Income",#N/A,FALSE,"Report Page"}</definedName>
    <definedName name="_xlnm.Print_Area" localSheetId="5">#REF!</definedName>
    <definedName name="_xlnm.Print_Area" localSheetId="4">'Vendas-NOI por Shopping'!$A$4:$O$39</definedName>
    <definedName name="_xlnm.Print_Area">#REF!</definedName>
    <definedName name="Área_impressão_IM" localSheetId="5">#REF!</definedName>
    <definedName name="Área_impressão_IM">#REF!</definedName>
    <definedName name="Area_terr" localSheetId="5">#REF!</definedName>
    <definedName name="Area_terr">#REF!</definedName>
    <definedName name="AreaPrincipal">#REF!</definedName>
    <definedName name="Argentina">#REF!</definedName>
    <definedName name="ARM2003AGO">[13]ARM2003AGO!$A$1:$C$65536</definedName>
    <definedName name="ARM2003JUL">[13]ARM2003JUL!$A$1:$C$65536</definedName>
    <definedName name="ARM2003OUT">[13]ARM2003OUT!$A$2:$C$485</definedName>
    <definedName name="ARM2003SET">[13]ARM2003SET!$A$1:$C$1389</definedName>
    <definedName name="AS2DocOpenMode" hidden="1">"AS2DocumentEdit"</definedName>
    <definedName name="asd" localSheetId="5">#N/A</definedName>
    <definedName name="asdf" localSheetId="5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sdf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sdf" localSheetId="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sdf" localSheetId="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sdf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sdf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sdfasass" localSheetId="5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sdfasass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sdfasass" localSheetId="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sdfasass" localSheetId="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sdfasass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sdfasass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sdfasdfa" localSheetId="5">#N/A</definedName>
    <definedName name="asdfasf" localSheetId="5" hidden="1">{"Annual_Income",#N/A,FALSE,"Report Page";"Balance_Cash_Flow",#N/A,FALSE,"Report Page";"Quarterly_Income",#N/A,FALSE,"Report Page"}</definedName>
    <definedName name="asdfasf" localSheetId="0" hidden="1">{"Annual_Income",#N/A,FALSE,"Report Page";"Balance_Cash_Flow",#N/A,FALSE,"Report Page";"Quarterly_Income",#N/A,FALSE,"Report Page"}</definedName>
    <definedName name="asdfasf" localSheetId="1" hidden="1">{"Annual_Income",#N/A,FALSE,"Report Page";"Balance_Cash_Flow",#N/A,FALSE,"Report Page";"Quarterly_Income",#N/A,FALSE,"Report Page"}</definedName>
    <definedName name="asdfasf" localSheetId="3" hidden="1">{"Annual_Income",#N/A,FALSE,"Report Page";"Balance_Cash_Flow",#N/A,FALSE,"Report Page";"Quarterly_Income",#N/A,FALSE,"Report Page"}</definedName>
    <definedName name="asdfasf" localSheetId="4" hidden="1">{"Annual_Income",#N/A,FALSE,"Report Page";"Balance_Cash_Flow",#N/A,FALSE,"Report Page";"Quarterly_Income",#N/A,FALSE,"Report Page"}</definedName>
    <definedName name="asdfasf" hidden="1">{"Annual_Income",#N/A,FALSE,"Report Page";"Balance_Cash_Flow",#N/A,FALSE,"Report Page";"Quarterly_Income",#N/A,FALSE,"Report Page"}</definedName>
    <definedName name="assets">#REF!</definedName>
    <definedName name="ataya" localSheetId="5">#N/A</definedName>
    <definedName name="AtivoEcorodovias">#REF!</definedName>
    <definedName name="AtivoPrimav">#REF!</definedName>
    <definedName name="B" localSheetId="5">#REF!</definedName>
    <definedName name="B" localSheetId="4">#REF!</definedName>
    <definedName name="B">#REF!</definedName>
    <definedName name="BALCR_" localSheetId="4">#REF!</definedName>
    <definedName name="BALCR_">#REF!</definedName>
    <definedName name="BALUS_">#REF!</definedName>
    <definedName name="_xlnm.Database">#REF!</definedName>
    <definedName name="Bancodedados">[14]REU2!$A$1:$C$4</definedName>
    <definedName name="Base" localSheetId="5">#REF!</definedName>
    <definedName name="Base">#REF!</definedName>
    <definedName name="BaseYear">'[15]P&amp;L'!$G$7</definedName>
    <definedName name="bb" localSheetId="5" hidden="1">{#N/A,#N/A,TRUE,"DIVIDER PAGE";#N/A,#N/A,TRUE,"Exist + Reg A IS";#N/A,#N/A,TRUE,"Summary IS exc. B";#N/A,#N/A,TRUE,"New Stores";#N/A,#N/A,TRUE,"Existing DCF";#N/A,#N/A,TRUE,"Region A DCF";#N/A,#N/A,TRUE,"Existing + Reg. A DCF"}</definedName>
    <definedName name="bb" localSheetId="0" hidden="1">{#N/A,#N/A,TRUE,"DIVIDER PAGE";#N/A,#N/A,TRUE,"Exist + Reg A IS";#N/A,#N/A,TRUE,"Summary IS exc. B";#N/A,#N/A,TRUE,"New Stores";#N/A,#N/A,TRUE,"Existing DCF";#N/A,#N/A,TRUE,"Region A DCF";#N/A,#N/A,TRUE,"Existing + Reg. A DCF"}</definedName>
    <definedName name="bb" localSheetId="1" hidden="1">{#N/A,#N/A,TRUE,"DIVIDER PAGE";#N/A,#N/A,TRUE,"Exist + Reg A IS";#N/A,#N/A,TRUE,"Summary IS exc. B";#N/A,#N/A,TRUE,"New Stores";#N/A,#N/A,TRUE,"Existing DCF";#N/A,#N/A,TRUE,"Region A DCF";#N/A,#N/A,TRUE,"Existing + Reg. A DCF"}</definedName>
    <definedName name="bb" localSheetId="3" hidden="1">{#N/A,#N/A,TRUE,"DIVIDER PAGE";#N/A,#N/A,TRUE,"Exist + Reg A IS";#N/A,#N/A,TRUE,"Summary IS exc. B";#N/A,#N/A,TRUE,"New Stores";#N/A,#N/A,TRUE,"Existing DCF";#N/A,#N/A,TRUE,"Region A DCF";#N/A,#N/A,TRUE,"Existing + Reg. A DCF"}</definedName>
    <definedName name="bb" localSheetId="4" hidden="1">{#N/A,#N/A,TRUE,"DIVIDER PAGE";#N/A,#N/A,TRUE,"Exist + Reg A IS";#N/A,#N/A,TRUE,"Summary IS exc. B";#N/A,#N/A,TRUE,"New Stores";#N/A,#N/A,TRUE,"Existing DCF";#N/A,#N/A,TRUE,"Region A DCF";#N/A,#N/A,TRUE,"Existing + Reg. A DCF"}</definedName>
    <definedName name="bb" hidden="1">{#N/A,#N/A,TRUE,"DIVIDER PAGE";#N/A,#N/A,TRUE,"Exist + Reg A IS";#N/A,#N/A,TRUE,"Summary IS exc. B";#N/A,#N/A,TRUE,"New Stores";#N/A,#N/A,TRUE,"Existing DCF";#N/A,#N/A,TRUE,"Region A DCF";#N/A,#N/A,TRUE,"Existing + Reg. A DCF"}</definedName>
    <definedName name="bbbb" localSheetId="5" hidden="1">{#N/A,#N/A,FALSE,"GP";#N/A,#N/A,FALSE,"Assinantes";#N/A,#N/A,FALSE,"Rede";#N/A,#N/A,FALSE,"Evolução";#N/A,#N/A,FALSE,"Resultado"}</definedName>
    <definedName name="bbbb" localSheetId="0" hidden="1">{#N/A,#N/A,FALSE,"GP";#N/A,#N/A,FALSE,"Assinantes";#N/A,#N/A,FALSE,"Rede";#N/A,#N/A,FALSE,"Evolução";#N/A,#N/A,FALSE,"Resultado"}</definedName>
    <definedName name="bbbb" localSheetId="1" hidden="1">{#N/A,#N/A,FALSE,"GP";#N/A,#N/A,FALSE,"Assinantes";#N/A,#N/A,FALSE,"Rede";#N/A,#N/A,FALSE,"Evolução";#N/A,#N/A,FALSE,"Resultado"}</definedName>
    <definedName name="bbbb" localSheetId="3" hidden="1">{#N/A,#N/A,FALSE,"GP";#N/A,#N/A,FALSE,"Assinantes";#N/A,#N/A,FALSE,"Rede";#N/A,#N/A,FALSE,"Evolução";#N/A,#N/A,FALSE,"Resultado"}</definedName>
    <definedName name="bbbb" localSheetId="4" hidden="1">{#N/A,#N/A,FALSE,"GP";#N/A,#N/A,FALSE,"Assinantes";#N/A,#N/A,FALSE,"Rede";#N/A,#N/A,FALSE,"Evolução";#N/A,#N/A,FALSE,"Resultado"}</definedName>
    <definedName name="bbbb" hidden="1">{#N/A,#N/A,FALSE,"GP";#N/A,#N/A,FALSE,"Assinantes";#N/A,#N/A,FALSE,"Rede";#N/A,#N/A,FALSE,"Evolução";#N/A,#N/A,FALSE,"Resultado"}</definedName>
    <definedName name="Berni" localSheetId="5" hidden="1">{#N/A,#N/A,FALSE,"Plan1";#N/A,#N/A,FALSE,"Plan2"}</definedName>
    <definedName name="Berni" localSheetId="0" hidden="1">{#N/A,#N/A,FALSE,"Plan1";#N/A,#N/A,FALSE,"Plan2"}</definedName>
    <definedName name="Berni" localSheetId="1" hidden="1">{#N/A,#N/A,FALSE,"Plan1";#N/A,#N/A,FALSE,"Plan2"}</definedName>
    <definedName name="Berni" localSheetId="3" hidden="1">{#N/A,#N/A,FALSE,"Plan1";#N/A,#N/A,FALSE,"Plan2"}</definedName>
    <definedName name="Berni" localSheetId="4" hidden="1">{#N/A,#N/A,FALSE,"Plan1";#N/A,#N/A,FALSE,"Plan2"}</definedName>
    <definedName name="Berni" hidden="1">{#N/A,#N/A,FALSE,"Plan1";#N/A,#N/A,FALSE,"Plan2"}</definedName>
    <definedName name="BLPH1" localSheetId="5" hidden="1">#REF!</definedName>
    <definedName name="BLPH1" hidden="1">#REF!</definedName>
    <definedName name="BLPH2" localSheetId="5" hidden="1">#REF!</definedName>
    <definedName name="BLPH2" hidden="1">#REF!</definedName>
    <definedName name="BLPH3" localSheetId="5" hidden="1">#REF!</definedName>
    <definedName name="BLPH3" hidden="1">#REF!</definedName>
    <definedName name="BLPH4" hidden="1">#REF!</definedName>
    <definedName name="BLPH5" hidden="1">#REF!</definedName>
    <definedName name="BNDES1">#REF!</definedName>
    <definedName name="BRASIL2002DEZ">[13]BRASIL2002DEZ!$A$2:$C$2000</definedName>
    <definedName name="BRASIL2003ABR">[13]BRASIL2003ABR!$A$2:$C$2000</definedName>
    <definedName name="BRASIL2003AGO">[13]BRASIL2003AGO!$A$1:$C$65536</definedName>
    <definedName name="BRASIL2003FEV">[13]BRASIL2003FEV!$A$2:$C$2000</definedName>
    <definedName name="BRASIL2003JAN">[13]BRASIL2003JAN!$A$2:$C$2000</definedName>
    <definedName name="BRASIL2003JUL">[13]BRASIL2003JUL!$A$1:$C$65536</definedName>
    <definedName name="BRASIL2003JUN">[13]BRASIL2003JUN!$A$1:$C$2305</definedName>
    <definedName name="BRASIL2003MAI">[13]BRASIL2003MAI!$A$1:$C$1410</definedName>
    <definedName name="BRASIL2003MAR">[13]BRASIL2003MAR!$A$2:$C$2000</definedName>
    <definedName name="BRASIL2003OUT">[13]BRASIL2003OUT!$A$2:$C$2070</definedName>
    <definedName name="BRASIL2003SET">[13]BRASIL2003SET!$A$1:$C$2179</definedName>
    <definedName name="BS_AP">[15]BS!$G$44:$Q$44</definedName>
    <definedName name="BS_AR">[15]BS!$G$10:$Q$10</definedName>
    <definedName name="BS_Cash">[15]BS!$G$9:$Q$9</definedName>
    <definedName name="BS_CL">[15]BS!$G$46:$Q$46</definedName>
    <definedName name="BS_Convertible_Debt">[15]BS!$G$60:$Q$60</definedName>
    <definedName name="BS_Convertible_Preferred">[15]BS!$G$73:$Q$73</definedName>
    <definedName name="BS_data" localSheetId="5">#REF!</definedName>
    <definedName name="BS_data">#REF!</definedName>
    <definedName name="BS_dates" localSheetId="5">#REF!</definedName>
    <definedName name="BS_dates">#REF!</definedName>
    <definedName name="BS_Deferred_Taxes">[15]BS!$G$62:$Q$62</definedName>
    <definedName name="BS_Equity">[15]BS!$G$74:$Q$74</definedName>
    <definedName name="BS_Intangibles">[15]BS!$G$34:$Q$34</definedName>
    <definedName name="BS_Inventory">[15]BS!$G$20:$Q$20</definedName>
    <definedName name="BS_Investments">[15]BS!$G$35:$Q$35</definedName>
    <definedName name="BS_Minority">[15]BS!$G$63:$Q$63</definedName>
    <definedName name="BS_Other_CA">[15]BS!$G$24:$Q$24</definedName>
    <definedName name="BS_Other_LTAssets">[15]BS!$G$36:$Q$36</definedName>
    <definedName name="BS_Other_LTLiabilities">[15]BS!$G$65:$Q$65</definedName>
    <definedName name="BS_PPE">[15]BS!$G$32:$Q$32</definedName>
    <definedName name="BS_Revolver">[15]BS!$G$54:$Q$54</definedName>
    <definedName name="BS_Straight_Debt">[15]BS!$G$55:$Q$55</definedName>
    <definedName name="BS_Straight_Preferred">[15]BS!$G$72:$Q$72</definedName>
    <definedName name="BS_vertical_items" localSheetId="5">#REF!</definedName>
    <definedName name="BS_vertical_items">#REF!</definedName>
    <definedName name="BVR" localSheetId="5">#REF!</definedName>
    <definedName name="BVR">#REF!</definedName>
    <definedName name="ç" localSheetId="5" hidden="1">{#N/A,#N/A,TRUE,"Snapshot";#N/A,#N/A,TRUE,"PE at Different Premiums";#N/A,#N/A,TRUE,"EBITDA at Different Premiums";#N/A,#N/A,TRUE,"Long Form Dilution";#N/A,#N/A,TRUE,"AVP";#N/A,#N/A,TRUE,"Has-Gets";#N/A,#N/A,TRUE,"Contribution"}</definedName>
    <definedName name="ç" localSheetId="0" hidden="1">{#N/A,#N/A,TRUE,"Snapshot";#N/A,#N/A,TRUE,"PE at Different Premiums";#N/A,#N/A,TRUE,"EBITDA at Different Premiums";#N/A,#N/A,TRUE,"Long Form Dilution";#N/A,#N/A,TRUE,"AVP";#N/A,#N/A,TRUE,"Has-Gets";#N/A,#N/A,TRUE,"Contribution"}</definedName>
    <definedName name="ç" localSheetId="1" hidden="1">{#N/A,#N/A,TRUE,"Snapshot";#N/A,#N/A,TRUE,"PE at Different Premiums";#N/A,#N/A,TRUE,"EBITDA at Different Premiums";#N/A,#N/A,TRUE,"Long Form Dilution";#N/A,#N/A,TRUE,"AVP";#N/A,#N/A,TRUE,"Has-Gets";#N/A,#N/A,TRUE,"Contribution"}</definedName>
    <definedName name="ç" localSheetId="3" hidden="1">{#N/A,#N/A,TRUE,"Snapshot";#N/A,#N/A,TRUE,"PE at Different Premiums";#N/A,#N/A,TRUE,"EBITDA at Different Premiums";#N/A,#N/A,TRUE,"Long Form Dilution";#N/A,#N/A,TRUE,"AVP";#N/A,#N/A,TRUE,"Has-Gets";#N/A,#N/A,TRUE,"Contribution"}</definedName>
    <definedName name="ç" localSheetId="4" hidden="1">{#N/A,#N/A,TRUE,"Snapshot";#N/A,#N/A,TRUE,"PE at Different Premiums";#N/A,#N/A,TRUE,"EBITDA at Different Premiums";#N/A,#N/A,TRUE,"Long Form Dilution";#N/A,#N/A,TRUE,"AVP";#N/A,#N/A,TRUE,"Has-Gets";#N/A,#N/A,TRUE,"Contribution"}</definedName>
    <definedName name="ç" hidden="1">{#N/A,#N/A,TRUE,"Snapshot";#N/A,#N/A,TRUE,"PE at Different Premiums";#N/A,#N/A,TRUE,"EBITDA at Different Premiums";#N/A,#N/A,TRUE,"Long Form Dilution";#N/A,#N/A,TRUE,"AVP";#N/A,#N/A,TRUE,"Has-Gets";#N/A,#N/A,TRUE,"Contribution"}</definedName>
    <definedName name="Call_value">#REF!</definedName>
    <definedName name="CallCalc">#REF!</definedName>
    <definedName name="capex02">#REF!</definedName>
    <definedName name="capex03">#REF!</definedName>
    <definedName name="capex04">#REF!</definedName>
    <definedName name="capex05">#REF!</definedName>
    <definedName name="capex06">#REF!</definedName>
    <definedName name="capex07">#REF!</definedName>
    <definedName name="CAPITAIS" localSheetId="5">#REF!,#REF!</definedName>
    <definedName name="CAPITAIS" localSheetId="4">#REF!,#REF!</definedName>
    <definedName name="CAPITAIS">#REF!,#REF!</definedName>
    <definedName name="Capital_Gains_Tax">'[15]DCF Analysis'!$E$146</definedName>
    <definedName name="carteiraRelatorio" localSheetId="5">#REF!</definedName>
    <definedName name="carteiraRelatorio">#REF!</definedName>
    <definedName name="cash" localSheetId="5">#REF!</definedName>
    <definedName name="cash">#REF!</definedName>
    <definedName name="cashcr" localSheetId="5">'[16]CAIXASCIC-GLOBAL'!#REF!</definedName>
    <definedName name="cashcr">'[16]CAIXASCIC-GLOBAL'!#REF!</definedName>
    <definedName name="CASHCR_" localSheetId="5">[17]CAIXA!#REF!</definedName>
    <definedName name="CASHCR_">[17]CAIXA!#REF!</definedName>
    <definedName name="CASHUS_" localSheetId="5">'[16]CAIXASCIC-GLOBAL'!#REF!</definedName>
    <definedName name="CASHUS_">'[16]CAIXASCIC-GLOBAL'!#REF!</definedName>
    <definedName name="CELULA" localSheetId="5">#REF!</definedName>
    <definedName name="CELULA">#REF!</definedName>
    <definedName name="censwitch" localSheetId="5">#REF!</definedName>
    <definedName name="censwitch">#REF!</definedName>
    <definedName name="CF_Amortization">[15]CFS!$G$11:$Q$11</definedName>
    <definedName name="CF_AP">[15]CFS!$G$25:$Q$25</definedName>
    <definedName name="CF_AR">[15]CFS!$G$21:$Q$21</definedName>
    <definedName name="CF_Beg_Cash">[15]CFS!$G$50:$Q$50</definedName>
    <definedName name="CF_Capex">[15]CFS!$G$32:$Q$32</definedName>
    <definedName name="CF_Convertible_Debt">[15]CFS!$G$38:$Q$38</definedName>
    <definedName name="CF_Convertible_Preferred">[15]CFS!$G$43:$Q$43</definedName>
    <definedName name="CF_Deferred_Taxes">[15]CFS!$G$15:$Q$15</definedName>
    <definedName name="CF_Depreciation">[15]CFS!$G$10:$Q$10</definedName>
    <definedName name="CF_Dividends">[15]CFS!$G$40:$Q$40</definedName>
    <definedName name="CF_Dividends_Subsidiary">[15]CFS!$G$44:$Q$44</definedName>
    <definedName name="CF_Equity">[15]CFS!$G$46:$Q$46</definedName>
    <definedName name="CF_Equity_Earnings">[15]CFS!$G$14:$Q$14</definedName>
    <definedName name="CF_Inventory">[15]CFS!$G$23:$Q$23</definedName>
    <definedName name="CF_Investments">[15]CFS!$G$45:$Q$45</definedName>
    <definedName name="CF_Minority_NI">[15]CFS!$G$13:$Q$13</definedName>
    <definedName name="CF_NI">[15]CFS!$G$9:$Q$9</definedName>
    <definedName name="CF_Non_Cash_Charges">[15]CFS!$G$19:$Q$19</definedName>
    <definedName name="CF_Non_Cash_Interest">[15]CFS!$G$12:$Q$12</definedName>
    <definedName name="CF_Non_Cash_Straight_PDividend">[15]CFS!$G$41:$Q$41</definedName>
    <definedName name="CF_Other">[15]CFS!$G$18:$Q$18</definedName>
    <definedName name="CF_Other_CA">[15]CFS!$G$24:$Q$24</definedName>
    <definedName name="CF_Other_CL">[15]CFS!$G$27:$Q$27</definedName>
    <definedName name="CF_Straight_Debt">[15]CFS!$G$37:$Q$37</definedName>
    <definedName name="CF_Straight_Preferred">[15]CFS!$G$42:$Q$42</definedName>
    <definedName name="Charts1" localSheetId="5">#REF!</definedName>
    <definedName name="Charts1">#REF!</definedName>
    <definedName name="Charts2" localSheetId="5">#REF!</definedName>
    <definedName name="Charts2">#REF!</definedName>
    <definedName name="Chile1" localSheetId="5">#REF!</definedName>
    <definedName name="Chile1">#REF!</definedName>
    <definedName name="Chile2">#REF!</definedName>
    <definedName name="Class">'[18]PLANO DE CONTAS'!$A$1:$E$9927</definedName>
    <definedName name="Class2">'[18]PLANO DE CONTAS'!$A$1:$H$65536</definedName>
    <definedName name="Class3">'[18]PLANO DE CONTAS'!$C$1:$E$65536</definedName>
    <definedName name="Closed_End" localSheetId="5">#REF!</definedName>
    <definedName name="Closed_End">#REF!</definedName>
    <definedName name="Cofins" localSheetId="5">#REF!</definedName>
    <definedName name="Cofins">#REF!</definedName>
    <definedName name="ColunaUpdate">[19]Capa!$D$4</definedName>
    <definedName name="COMENT" localSheetId="5">#REF!</definedName>
    <definedName name="COMENT">#REF!</definedName>
    <definedName name="COMPDESP" localSheetId="5">#REF!</definedName>
    <definedName name="COMPDESP">#REF!</definedName>
    <definedName name="Convertible_Preferred_Converted">'[15]Conv. Pref.'!$H$34:$Q$34</definedName>
    <definedName name="corretagem" localSheetId="5">#REF!</definedName>
    <definedName name="corretagem">#REF!</definedName>
    <definedName name="CreditSrvSecurites" localSheetId="5">#REF!</definedName>
    <definedName name="CreditSrvSecurites">#REF!</definedName>
    <definedName name="cu102.ShareScalingFactor" hidden="1">1000000</definedName>
    <definedName name="cu103.EmployeeScalingFactor" hidden="1">1000</definedName>
    <definedName name="cu107.DPSSymbol" hidden="1">"R$"</definedName>
    <definedName name="cu107.EPSSymbol" hidden="1">"R$"</definedName>
    <definedName name="cu71.ScalingFactor" hidden="1">1000</definedName>
    <definedName name="currentcapex">#REF!</definedName>
    <definedName name="currentebitda">#REF!</definedName>
    <definedName name="currenteps">#REF!</definedName>
    <definedName name="currentgrm">#REF!</definedName>
    <definedName name="currentrd">#REF!</definedName>
    <definedName name="currentrevs">#REF!</definedName>
    <definedName name="currentsga">#REF!</definedName>
    <definedName name="CurrentSO">'[15]Shares Outstanding'!$G$14</definedName>
    <definedName name="Custo_raso" localSheetId="5">#REF!</definedName>
    <definedName name="Custo_raso">#REF!</definedName>
    <definedName name="CustoOutrasObras">[8]Premissas!$D$69</definedName>
    <definedName name="CustosGeraisObra">[8]Premissas!$D$68</definedName>
    <definedName name="d_1vol" localSheetId="5">#REF!</definedName>
    <definedName name="d_1vol">#REF!</definedName>
    <definedName name="d_2vol" localSheetId="5">#REF!</definedName>
    <definedName name="d_2vol">#REF!</definedName>
    <definedName name="da" localSheetId="5">#N/A</definedName>
    <definedName name="dados_ok" localSheetId="5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localSheetId="0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localSheetId="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localSheetId="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localSheetId="4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5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0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4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5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0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4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1" localSheetId="5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1" localSheetId="0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1" localSheetId="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1" localSheetId="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1" localSheetId="4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ok" localSheetId="5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ok" localSheetId="0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ok" localSheetId="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ok" localSheetId="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ok" localSheetId="4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ok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nlele" localSheetId="5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anlele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anlele" localSheetId="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anlele" localSheetId="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anlele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anlele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ata">[20]Controle!$C$5</definedName>
    <definedName name="data_acumulado">'[19]Página 1 (Rede)'!$J$42</definedName>
    <definedName name="DATA_APUR" localSheetId="5">#REF!</definedName>
    <definedName name="DATA_APUR">#REF!</definedName>
    <definedName name="Data_chaves" localSheetId="5">#REF!</definedName>
    <definedName name="Data_chaves">#REF!</definedName>
    <definedName name="Data_estudo" localSheetId="5">#REF!</definedName>
    <definedName name="Data_estudo">#REF!</definedName>
    <definedName name="DataAbertura">#REF!</definedName>
    <definedName name="DataBase1">#REF!</definedName>
    <definedName name="dataRelatorio">#REF!</definedName>
    <definedName name="DataUpdate">[19]Capa!$C$4</definedName>
    <definedName name="DB">"WIRENYPROD"</definedName>
    <definedName name="ddddddddddddd" localSheetId="5">#N/A</definedName>
    <definedName name="debt" localSheetId="5">#REF!</definedName>
    <definedName name="debt" localSheetId="4">#REF!</definedName>
    <definedName name="debt">#REF!</definedName>
    <definedName name="Decimal" localSheetId="4">#REF!</definedName>
    <definedName name="Decimal">#REF!</definedName>
    <definedName name="Deprec">'[18]PLANO DE CONTAS'!$A$1:$J$65536</definedName>
    <definedName name="desc1" localSheetId="5">#REF!</definedName>
    <definedName name="desc1">#REF!</definedName>
    <definedName name="DESPCR_" localSheetId="5">#REF!</definedName>
    <definedName name="DESPCR_">#REF!</definedName>
    <definedName name="DESPUS_" localSheetId="5">#REF!</definedName>
    <definedName name="DESPUS_">#REF!</definedName>
    <definedName name="DEST3">#REF!</definedName>
    <definedName name="DEST4A">#REF!</definedName>
    <definedName name="DEST4B">#REF!</definedName>
    <definedName name="dfd" localSheetId="5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fd" localSheetId="0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fd" localSheetId="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fd" localSheetId="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fd" localSheetId="4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fd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fdf" localSheetId="5" hidden="1">{#N/A,#N/A,FALSE,"SIM95"}</definedName>
    <definedName name="dfdf" localSheetId="0" hidden="1">{#N/A,#N/A,FALSE,"SIM95"}</definedName>
    <definedName name="dfdf" localSheetId="1" hidden="1">{#N/A,#N/A,FALSE,"SIM95"}</definedName>
    <definedName name="dfdf" localSheetId="3" hidden="1">{#N/A,#N/A,FALSE,"SIM95"}</definedName>
    <definedName name="dfdf" localSheetId="4" hidden="1">{#N/A,#N/A,FALSE,"SIM95"}</definedName>
    <definedName name="dfdf" hidden="1">{#N/A,#N/A,FALSE,"SIM95"}</definedName>
    <definedName name="dfk" localSheetId="5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fk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fk" localSheetId="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fk" localSheetId="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fk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fk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g" localSheetId="5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g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g" localSheetId="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g" localSheetId="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g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g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iscountYears">'[21]- Retorno Médio --'!#REF!</definedName>
    <definedName name="Diss_RJ" localSheetId="5">#REF!</definedName>
    <definedName name="Diss_RJ">#REF!</definedName>
    <definedName name="Diss_SP" localSheetId="5">#REF!</definedName>
    <definedName name="Diss_SP">#REF!</definedName>
    <definedName name="Div" localSheetId="5">#REF!</definedName>
    <definedName name="Div">#REF!</definedName>
    <definedName name="DREecorodovias">[22]Covenants!#REF!</definedName>
    <definedName name="DREprimav">[22]Covenants!#REF!</definedName>
    <definedName name="dsdwe" localSheetId="5" hidden="1">{#N/A,#N/A,FALSE,"GP";#N/A,#N/A,FALSE,"Assinantes";#N/A,#N/A,FALSE,"Rede";#N/A,#N/A,FALSE,"Evolução";#N/A,#N/A,FALSE,"Resultado"}</definedName>
    <definedName name="dsdwe" localSheetId="0" hidden="1">{#N/A,#N/A,FALSE,"GP";#N/A,#N/A,FALSE,"Assinantes";#N/A,#N/A,FALSE,"Rede";#N/A,#N/A,FALSE,"Evolução";#N/A,#N/A,FALSE,"Resultado"}</definedName>
    <definedName name="dsdwe" localSheetId="1" hidden="1">{#N/A,#N/A,FALSE,"GP";#N/A,#N/A,FALSE,"Assinantes";#N/A,#N/A,FALSE,"Rede";#N/A,#N/A,FALSE,"Evolução";#N/A,#N/A,FALSE,"Resultado"}</definedName>
    <definedName name="dsdwe" localSheetId="3" hidden="1">{#N/A,#N/A,FALSE,"GP";#N/A,#N/A,FALSE,"Assinantes";#N/A,#N/A,FALSE,"Rede";#N/A,#N/A,FALSE,"Evolução";#N/A,#N/A,FALSE,"Resultado"}</definedName>
    <definedName name="dsdwe" localSheetId="4" hidden="1">{#N/A,#N/A,FALSE,"GP";#N/A,#N/A,FALSE,"Assinantes";#N/A,#N/A,FALSE,"Rede";#N/A,#N/A,FALSE,"Evolução";#N/A,#N/A,FALSE,"Resultado"}</definedName>
    <definedName name="dsdwe" hidden="1">{#N/A,#N/A,FALSE,"GP";#N/A,#N/A,FALSE,"Assinantes";#N/A,#N/A,FALSE,"Rede";#N/A,#N/A,FALSE,"Evolução";#N/A,#N/A,FALSE,"Resultado"}</definedName>
    <definedName name="E">#REF!</definedName>
    <definedName name="ebitda02">#REF!</definedName>
    <definedName name="ebitda03">#REF!</definedName>
    <definedName name="ebitda04">#REF!</definedName>
    <definedName name="ebitda05">#REF!</definedName>
    <definedName name="ebitdacagr">#REF!</definedName>
    <definedName name="eerr" localSheetId="5" hidden="1">{"Alle Perioden",#N/A,FALSE,"Erf";"Alle Perioden",#N/A,FALSE,"Ang";"Alle Perioden",#N/A,FALSE,"BV";"Alle Perioden",#N/A,FALSE,"BE";"Alle Perioden",#N/A,FALSE,"Re";"Alle Perioden",#N/A,FALSE,"Vol"}</definedName>
    <definedName name="eerr" localSheetId="0" hidden="1">{"Alle Perioden",#N/A,FALSE,"Erf";"Alle Perioden",#N/A,FALSE,"Ang";"Alle Perioden",#N/A,FALSE,"BV";"Alle Perioden",#N/A,FALSE,"BE";"Alle Perioden",#N/A,FALSE,"Re";"Alle Perioden",#N/A,FALSE,"Vol"}</definedName>
    <definedName name="eerr" localSheetId="1" hidden="1">{"Alle Perioden",#N/A,FALSE,"Erf";"Alle Perioden",#N/A,FALSE,"Ang";"Alle Perioden",#N/A,FALSE,"BV";"Alle Perioden",#N/A,FALSE,"BE";"Alle Perioden",#N/A,FALSE,"Re";"Alle Perioden",#N/A,FALSE,"Vol"}</definedName>
    <definedName name="eerr" localSheetId="3" hidden="1">{"Alle Perioden",#N/A,FALSE,"Erf";"Alle Perioden",#N/A,FALSE,"Ang";"Alle Perioden",#N/A,FALSE,"BV";"Alle Perioden",#N/A,FALSE,"BE";"Alle Perioden",#N/A,FALSE,"Re";"Alle Perioden",#N/A,FALSE,"Vol"}</definedName>
    <definedName name="eerr" localSheetId="4" hidden="1">{"Alle Perioden",#N/A,FALSE,"Erf";"Alle Perioden",#N/A,FALSE,"Ang";"Alle Perioden",#N/A,FALSE,"BV";"Alle Perioden",#N/A,FALSE,"BE";"Alle Perioden",#N/A,FALSE,"Re";"Alle Perioden",#N/A,FALSE,"Vol"}</definedName>
    <definedName name="eerr" hidden="1">{"Alle Perioden",#N/A,FALSE,"Erf";"Alle Perioden",#N/A,FALSE,"Ang";"Alle Perioden",#N/A,FALSE,"BV";"Alle Perioden",#N/A,FALSE,"BE";"Alle Perioden",#N/A,FALSE,"Re";"Alle Perioden",#N/A,FALSE,"Vol"}</definedName>
    <definedName name="eerr1" localSheetId="5" hidden="1">{"Alle Perioden",#N/A,FALSE,"Erf";"Alle Perioden",#N/A,FALSE,"Ang";"Alle Perioden",#N/A,FALSE,"BV";"Alle Perioden",#N/A,FALSE,"BE";"Alle Perioden",#N/A,FALSE,"Re";"Alle Perioden",#N/A,FALSE,"Vol"}</definedName>
    <definedName name="eerr1" localSheetId="0" hidden="1">{"Alle Perioden",#N/A,FALSE,"Erf";"Alle Perioden",#N/A,FALSE,"Ang";"Alle Perioden",#N/A,FALSE,"BV";"Alle Perioden",#N/A,FALSE,"BE";"Alle Perioden",#N/A,FALSE,"Re";"Alle Perioden",#N/A,FALSE,"Vol"}</definedName>
    <definedName name="eerr1" localSheetId="1" hidden="1">{"Alle Perioden",#N/A,FALSE,"Erf";"Alle Perioden",#N/A,FALSE,"Ang";"Alle Perioden",#N/A,FALSE,"BV";"Alle Perioden",#N/A,FALSE,"BE";"Alle Perioden",#N/A,FALSE,"Re";"Alle Perioden",#N/A,FALSE,"Vol"}</definedName>
    <definedName name="eerr1" localSheetId="3" hidden="1">{"Alle Perioden",#N/A,FALSE,"Erf";"Alle Perioden",#N/A,FALSE,"Ang";"Alle Perioden",#N/A,FALSE,"BV";"Alle Perioden",#N/A,FALSE,"BE";"Alle Perioden",#N/A,FALSE,"Re";"Alle Perioden",#N/A,FALSE,"Vol"}</definedName>
    <definedName name="eerr1" localSheetId="4" hidden="1">{"Alle Perioden",#N/A,FALSE,"Erf";"Alle Perioden",#N/A,FALSE,"Ang";"Alle Perioden",#N/A,FALSE,"BV";"Alle Perioden",#N/A,FALSE,"BE";"Alle Perioden",#N/A,FALSE,"Re";"Alle Perioden",#N/A,FALSE,"Vol"}</definedName>
    <definedName name="eerr1" hidden="1">{"Alle Perioden",#N/A,FALSE,"Erf";"Alle Perioden",#N/A,FALSE,"Ang";"Alle Perioden",#N/A,FALSE,"BV";"Alle Perioden",#N/A,FALSE,"BE";"Alle Perioden",#N/A,FALSE,"Re";"Alle Perioden",#N/A,FALSE,"Vol"}</definedName>
    <definedName name="EMPREENDIMENTO">#REF!</definedName>
    <definedName name="epscagr">#REF!</definedName>
    <definedName name="ErrorLog">[19]Resumo!$R$3</definedName>
    <definedName name="Estacionamento">[23]Tabela!$K$8</definedName>
    <definedName name="ev.Calculation" hidden="1">-4135</definedName>
    <definedName name="ev.Initialized" hidden="1">FALSE</definedName>
    <definedName name="Eventuais">'[24]9.10-Carlo, Marco, Luigi'!#REF!</definedName>
    <definedName name="evolucao" localSheetId="5" hidden="1">{#N/A,#N/A,FALSE,"GP";#N/A,#N/A,FALSE,"Assinantes";#N/A,#N/A,FALSE,"Rede";#N/A,#N/A,FALSE,"Evolução";#N/A,#N/A,FALSE,"Resultado"}</definedName>
    <definedName name="evolucao" localSheetId="0" hidden="1">{#N/A,#N/A,FALSE,"GP";#N/A,#N/A,FALSE,"Assinantes";#N/A,#N/A,FALSE,"Rede";#N/A,#N/A,FALSE,"Evolução";#N/A,#N/A,FALSE,"Resultado"}</definedName>
    <definedName name="evolucao" localSheetId="1" hidden="1">{#N/A,#N/A,FALSE,"GP";#N/A,#N/A,FALSE,"Assinantes";#N/A,#N/A,FALSE,"Rede";#N/A,#N/A,FALSE,"Evolução";#N/A,#N/A,FALSE,"Resultado"}</definedName>
    <definedName name="evolucao" localSheetId="3" hidden="1">{#N/A,#N/A,FALSE,"GP";#N/A,#N/A,FALSE,"Assinantes";#N/A,#N/A,FALSE,"Rede";#N/A,#N/A,FALSE,"Evolução";#N/A,#N/A,FALSE,"Resultado"}</definedName>
    <definedName name="evolucao" localSheetId="4" hidden="1">{#N/A,#N/A,FALSE,"GP";#N/A,#N/A,FALSE,"Assinantes";#N/A,#N/A,FALSE,"Rede";#N/A,#N/A,FALSE,"Evolução";#N/A,#N/A,FALSE,"Resultado"}</definedName>
    <definedName name="evolucao" hidden="1">{#N/A,#N/A,FALSE,"GP";#N/A,#N/A,FALSE,"Assinantes";#N/A,#N/A,FALSE,"Rede";#N/A,#N/A,FALSE,"Evolução";#N/A,#N/A,FALSE,"Resultado"}</definedName>
    <definedName name="Evolução" localSheetId="5" hidden="1">{#N/A,#N/A,FALSE,"GP";#N/A,#N/A,FALSE,"Assinantes";#N/A,#N/A,FALSE,"Rede";#N/A,#N/A,FALSE,"Evolução";#N/A,#N/A,FALSE,"Resultado"}</definedName>
    <definedName name="Evolução" localSheetId="0" hidden="1">{#N/A,#N/A,FALSE,"GP";#N/A,#N/A,FALSE,"Assinantes";#N/A,#N/A,FALSE,"Rede";#N/A,#N/A,FALSE,"Evolução";#N/A,#N/A,FALSE,"Resultado"}</definedName>
    <definedName name="Evolução" localSheetId="1" hidden="1">{#N/A,#N/A,FALSE,"GP";#N/A,#N/A,FALSE,"Assinantes";#N/A,#N/A,FALSE,"Rede";#N/A,#N/A,FALSE,"Evolução";#N/A,#N/A,FALSE,"Resultado"}</definedName>
    <definedName name="Evolução" localSheetId="3" hidden="1">{#N/A,#N/A,FALSE,"GP";#N/A,#N/A,FALSE,"Assinantes";#N/A,#N/A,FALSE,"Rede";#N/A,#N/A,FALSE,"Evolução";#N/A,#N/A,FALSE,"Resultado"}</definedName>
    <definedName name="Evolução" localSheetId="4" hidden="1">{#N/A,#N/A,FALSE,"GP";#N/A,#N/A,FALSE,"Assinantes";#N/A,#N/A,FALSE,"Rede";#N/A,#N/A,FALSE,"Evolução";#N/A,#N/A,FALSE,"Resultado"}</definedName>
    <definedName name="Evolução" hidden="1">{#N/A,#N/A,FALSE,"GP";#N/A,#N/A,FALSE,"Assinantes";#N/A,#N/A,FALSE,"Rede";#N/A,#N/A,FALSE,"Evolução";#N/A,#N/A,FALSE,"Resultado"}</definedName>
    <definedName name="Excel_BuiltIn_Print_Area_1_1_1_1">#REF!</definedName>
    <definedName name="Excel_BuiltIn_Print_Area_1_1_1_1_1">#REF!</definedName>
    <definedName name="Excel_BuiltIn_Print_Area_1_1_1_1_1_1">#REF!</definedName>
    <definedName name="Excel_BuiltIn_Print_Titles_1_1_1">#REF!</definedName>
    <definedName name="ExpandOutputs" localSheetId="5">#N/A</definedName>
    <definedName name="ExpandVPeriods" localSheetId="5">#N/A</definedName>
    <definedName name="Expec1" localSheetId="5">#REF!</definedName>
    <definedName name="Expec1" localSheetId="4">#REF!</definedName>
    <definedName name="Expec1">#REF!</definedName>
    <definedName name="Expec2" localSheetId="4">#REF!</definedName>
    <definedName name="Expec2">#REF!</definedName>
    <definedName name="Expec3">#REF!</definedName>
    <definedName name="ExportFile" localSheetId="5">#N/A</definedName>
    <definedName name="EXTRATO3" localSheetId="5" hidden="1">{#N/A,#N/A,FALSE,"CASH "}</definedName>
    <definedName name="EXTRATO3" localSheetId="0" hidden="1">{#N/A,#N/A,FALSE,"CASH "}</definedName>
    <definedName name="EXTRATO3" localSheetId="1" hidden="1">{#N/A,#N/A,FALSE,"CASH "}</definedName>
    <definedName name="EXTRATO3" localSheetId="3" hidden="1">{#N/A,#N/A,FALSE,"CASH "}</definedName>
    <definedName name="EXTRATO3" localSheetId="4" hidden="1">{#N/A,#N/A,FALSE,"CASH "}</definedName>
    <definedName name="EXTRATO3" hidden="1">{#N/A,#N/A,FALSE,"CASH "}</definedName>
    <definedName name="EXTRATO4" localSheetId="5" hidden="1">{"cash",#N/A,FALSE,"CASH ";"acum",#N/A,FALSE,"CASH "}</definedName>
    <definedName name="EXTRATO4" localSheetId="0" hidden="1">{"cash",#N/A,FALSE,"CASH ";"acum",#N/A,FALSE,"CASH "}</definedName>
    <definedName name="EXTRATO4" localSheetId="1" hidden="1">{"cash",#N/A,FALSE,"CASH ";"acum",#N/A,FALSE,"CASH "}</definedName>
    <definedName name="EXTRATO4" localSheetId="3" hidden="1">{"cash",#N/A,FALSE,"CASH ";"acum",#N/A,FALSE,"CASH "}</definedName>
    <definedName name="EXTRATO4" localSheetId="4" hidden="1">{"cash",#N/A,FALSE,"CASH ";"acum",#N/A,FALSE,"CASH "}</definedName>
    <definedName name="EXTRATO4" hidden="1">{"cash",#N/A,FALSE,"CASH ";"acum",#N/A,FALSE,"CASH "}</definedName>
    <definedName name="F">#REF!</definedName>
    <definedName name="fada" localSheetId="5" hidden="1">{#N/A,#N/A,FALSE,"Plan1";#N/A,#N/A,FALSE,"Plan2"}</definedName>
    <definedName name="fada" localSheetId="0" hidden="1">{#N/A,#N/A,FALSE,"Plan1";#N/A,#N/A,FALSE,"Plan2"}</definedName>
    <definedName name="fada" localSheetId="1" hidden="1">{#N/A,#N/A,FALSE,"Plan1";#N/A,#N/A,FALSE,"Plan2"}</definedName>
    <definedName name="fada" localSheetId="3" hidden="1">{#N/A,#N/A,FALSE,"Plan1";#N/A,#N/A,FALSE,"Plan2"}</definedName>
    <definedName name="fada" localSheetId="4" hidden="1">{#N/A,#N/A,FALSE,"Plan1";#N/A,#N/A,FALSE,"Plan2"}</definedName>
    <definedName name="fada" hidden="1">{#N/A,#N/A,FALSE,"Plan1";#N/A,#N/A,FALSE,"Plan2"}</definedName>
    <definedName name="fadfasdf" localSheetId="5" hidden="1">{#N/A,#N/A,FALSE,"Plan1";#N/A,#N/A,FALSE,"Plan2"}</definedName>
    <definedName name="fadfasdf" localSheetId="0" hidden="1">{#N/A,#N/A,FALSE,"Plan1";#N/A,#N/A,FALSE,"Plan2"}</definedName>
    <definedName name="fadfasdf" localSheetId="1" hidden="1">{#N/A,#N/A,FALSE,"Plan1";#N/A,#N/A,FALSE,"Plan2"}</definedName>
    <definedName name="fadfasdf" localSheetId="3" hidden="1">{#N/A,#N/A,FALSE,"Plan1";#N/A,#N/A,FALSE,"Plan2"}</definedName>
    <definedName name="fadfasdf" localSheetId="4" hidden="1">{#N/A,#N/A,FALSE,"Plan1";#N/A,#N/A,FALSE,"Plan2"}</definedName>
    <definedName name="fadfasdf" hidden="1">{#N/A,#N/A,FALSE,"Plan1";#N/A,#N/A,FALSE,"Plan2"}</definedName>
    <definedName name="fdgfd" localSheetId="5" hidden="1">{#N/A,#N/A,FALSE,"Aluguéis Mensais"}</definedName>
    <definedName name="fdgfd" localSheetId="0" hidden="1">{#N/A,#N/A,FALSE,"Aluguéis Mensais"}</definedName>
    <definedName name="fdgfd" localSheetId="1" hidden="1">{#N/A,#N/A,FALSE,"Aluguéis Mensais"}</definedName>
    <definedName name="fdgfd" localSheetId="3" hidden="1">{#N/A,#N/A,FALSE,"Aluguéis Mensais"}</definedName>
    <definedName name="fdgfd" localSheetId="4" hidden="1">{#N/A,#N/A,FALSE,"Aluguéis Mensais"}</definedName>
    <definedName name="fdgfd" hidden="1">{#N/A,#N/A,FALSE,"Aluguéis Mensais"}</definedName>
    <definedName name="fff" localSheetId="5" hidden="1">{#N/A,#N/A,TRUE,"DIVIDER PAGE";#N/A,#N/A,TRUE,"Exist + Reg A IS";#N/A,#N/A,TRUE,"Summary IS exc. B";#N/A,#N/A,TRUE,"New Stores";#N/A,#N/A,TRUE,"Existing DCF";#N/A,#N/A,TRUE,"Region A DCF";#N/A,#N/A,TRUE,"Existing + Reg. A DCF"}</definedName>
    <definedName name="fff" localSheetId="0" hidden="1">{#N/A,#N/A,TRUE,"DIVIDER PAGE";#N/A,#N/A,TRUE,"Exist + Reg A IS";#N/A,#N/A,TRUE,"Summary IS exc. B";#N/A,#N/A,TRUE,"New Stores";#N/A,#N/A,TRUE,"Existing DCF";#N/A,#N/A,TRUE,"Region A DCF";#N/A,#N/A,TRUE,"Existing + Reg. A DCF"}</definedName>
    <definedName name="fff" localSheetId="1" hidden="1">{#N/A,#N/A,TRUE,"DIVIDER PAGE";#N/A,#N/A,TRUE,"Exist + Reg A IS";#N/A,#N/A,TRUE,"Summary IS exc. B";#N/A,#N/A,TRUE,"New Stores";#N/A,#N/A,TRUE,"Existing DCF";#N/A,#N/A,TRUE,"Region A DCF";#N/A,#N/A,TRUE,"Existing + Reg. A DCF"}</definedName>
    <definedName name="fff" localSheetId="3" hidden="1">{#N/A,#N/A,TRUE,"DIVIDER PAGE";#N/A,#N/A,TRUE,"Exist + Reg A IS";#N/A,#N/A,TRUE,"Summary IS exc. B";#N/A,#N/A,TRUE,"New Stores";#N/A,#N/A,TRUE,"Existing DCF";#N/A,#N/A,TRUE,"Region A DCF";#N/A,#N/A,TRUE,"Existing + Reg. A DCF"}</definedName>
    <definedName name="fff" localSheetId="4" hidden="1">{#N/A,#N/A,TRUE,"DIVIDER PAGE";#N/A,#N/A,TRUE,"Exist + Reg A IS";#N/A,#N/A,TRUE,"Summary IS exc. B";#N/A,#N/A,TRUE,"New Stores";#N/A,#N/A,TRUE,"Existing DCF";#N/A,#N/A,TRUE,"Region A DCF";#N/A,#N/A,TRUE,"Existing + Reg. A DCF"}</definedName>
    <definedName name="fff" hidden="1">{#N/A,#N/A,TRUE,"DIVIDER PAGE";#N/A,#N/A,TRUE,"Exist + Reg A IS";#N/A,#N/A,TRUE,"Summary IS exc. B";#N/A,#N/A,TRUE,"New Stores";#N/A,#N/A,TRUE,"Existing DCF";#N/A,#N/A,TRUE,"Region A DCF";#N/A,#N/A,TRUE,"Existing + Reg. A DCF"}</definedName>
    <definedName name="fgfg" localSheetId="5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fgfg" localSheetId="0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fgfg" localSheetId="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fgfg" localSheetId="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fgfg" localSheetId="4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fgfg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firstColA">#REF!</definedName>
    <definedName name="FluxoDeCaixaEcorodovias">#REF!</definedName>
    <definedName name="FluxoDeCaixaPrimav">#REF!</definedName>
    <definedName name="FOREST" localSheetId="5">#REF!</definedName>
    <definedName name="FOREST">#REF!</definedName>
    <definedName name="FORMULA" localSheetId="5">#REF!</definedName>
    <definedName name="FORMULA">#REF!</definedName>
    <definedName name="fsg" localSheetId="5" hidden="1">{"Alle Perioden",#N/A,FALSE,"Erf";"Alle Perioden",#N/A,FALSE,"Ang";"Alle Perioden",#N/A,FALSE,"BV";"Alle Perioden",#N/A,FALSE,"BE";"Alle Perioden",#N/A,FALSE,"Re";"Alle Perioden",#N/A,FALSE,"Vol"}</definedName>
    <definedName name="fsg" localSheetId="0" hidden="1">{"Alle Perioden",#N/A,FALSE,"Erf";"Alle Perioden",#N/A,FALSE,"Ang";"Alle Perioden",#N/A,FALSE,"BV";"Alle Perioden",#N/A,FALSE,"BE";"Alle Perioden",#N/A,FALSE,"Re";"Alle Perioden",#N/A,FALSE,"Vol"}</definedName>
    <definedName name="fsg" localSheetId="1" hidden="1">{"Alle Perioden",#N/A,FALSE,"Erf";"Alle Perioden",#N/A,FALSE,"Ang";"Alle Perioden",#N/A,FALSE,"BV";"Alle Perioden",#N/A,FALSE,"BE";"Alle Perioden",#N/A,FALSE,"Re";"Alle Perioden",#N/A,FALSE,"Vol"}</definedName>
    <definedName name="fsg" localSheetId="3" hidden="1">{"Alle Perioden",#N/A,FALSE,"Erf";"Alle Perioden",#N/A,FALSE,"Ang";"Alle Perioden",#N/A,FALSE,"BV";"Alle Perioden",#N/A,FALSE,"BE";"Alle Perioden",#N/A,FALSE,"Re";"Alle Perioden",#N/A,FALSE,"Vol"}</definedName>
    <definedName name="fsg" localSheetId="4" hidden="1">{"Alle Perioden",#N/A,FALSE,"Erf";"Alle Perioden",#N/A,FALSE,"Ang";"Alle Perioden",#N/A,FALSE,"BV";"Alle Perioden",#N/A,FALSE,"BE";"Alle Perioden",#N/A,FALSE,"Re";"Alle Perioden",#N/A,FALSE,"Vol"}</definedName>
    <definedName name="fsg" hidden="1">{"Alle Perioden",#N/A,FALSE,"Erf";"Alle Perioden",#N/A,FALSE,"Ang";"Alle Perioden",#N/A,FALSE,"BV";"Alle Perioden",#N/A,FALSE,"BE";"Alle Perioden",#N/A,FALSE,"Re";"Alle Perioden",#N/A,FALSE,"Vol"}</definedName>
    <definedName name="Fundo">[12]FUNDO!#REF!</definedName>
    <definedName name="FyCoverDraft2">[25]Cover!$I$14</definedName>
    <definedName name="G_P_CAMBIAL" localSheetId="5">#REF!</definedName>
    <definedName name="G_P_CAMBIAL">#REF!</definedName>
    <definedName name="ghgh" localSheetId="5" hidden="1">{#N/A,#N/A,FALSE,"SIM95"}</definedName>
    <definedName name="ghgh" localSheetId="0" hidden="1">{#N/A,#N/A,FALSE,"SIM95"}</definedName>
    <definedName name="ghgh" localSheetId="1" hidden="1">{#N/A,#N/A,FALSE,"SIM95"}</definedName>
    <definedName name="ghgh" localSheetId="3" hidden="1">{#N/A,#N/A,FALSE,"SIM95"}</definedName>
    <definedName name="ghgh" localSheetId="4" hidden="1">{#N/A,#N/A,FALSE,"SIM95"}</definedName>
    <definedName name="ghgh" hidden="1">{#N/A,#N/A,FALSE,"SIM95"}</definedName>
    <definedName name="GRAFRDR">#REF!</definedName>
    <definedName name="_xlnm.Recorder">#REF!</definedName>
    <definedName name="hiddenCol2A">#REF!</definedName>
    <definedName name="hiddenColA">#REF!</definedName>
    <definedName name="HONO">[12]FUNDO!#REF!</definedName>
    <definedName name="Honorários" localSheetId="5">#REF!</definedName>
    <definedName name="Honorários">#REF!</definedName>
    <definedName name="horas" localSheetId="5">#REF!</definedName>
    <definedName name="horas">#REF!</definedName>
    <definedName name="HTML_CodePage" hidden="1">1252</definedName>
    <definedName name="HTML_Control" localSheetId="5" hidden="1">{"'Plan1'!$A$1:$I$74"}</definedName>
    <definedName name="HTML_Control" localSheetId="0" hidden="1">{"'Plan1'!$A$1:$I$74"}</definedName>
    <definedName name="HTML_Control" localSheetId="1" hidden="1">{"'Plan1'!$A$1:$I$74"}</definedName>
    <definedName name="HTML_Control" localSheetId="3" hidden="1">{"'Plan1'!$A$1:$I$74"}</definedName>
    <definedName name="HTML_Control" localSheetId="4" hidden="1">{"'Plan1'!$A$1:$I$74"}</definedName>
    <definedName name="HTML_Control" hidden="1">{"'Plan1'!$A$1:$I$74"}</definedName>
    <definedName name="HTML_Description" hidden="1">""</definedName>
    <definedName name="HTML_Email" hidden="1">""</definedName>
    <definedName name="HTML_Header" hidden="1">"Plan1"</definedName>
    <definedName name="HTML_LastUpdate" hidden="1">"06/07/2000"</definedName>
    <definedName name="HTML_LineAfter" hidden="1">FALSE</definedName>
    <definedName name="HTML_LineBefore" hidden="1">FALSE</definedName>
    <definedName name="HTML_Name" hidden="1">"ECISA S.A."</definedName>
    <definedName name="HTML_OBDlg2" hidden="1">TRUE</definedName>
    <definedName name="HTML_OBDlg4" hidden="1">TRUE</definedName>
    <definedName name="HTML_OS" hidden="1">0</definedName>
    <definedName name="HTML_PathFile" hidden="1">"d:\Meus documentos\MeuHTML.htm"</definedName>
    <definedName name="HTML_Title" hidden="1">"ReceitaFinal"</definedName>
    <definedName name="ImportFile" localSheetId="5">#N/A</definedName>
    <definedName name="INDICADOR" localSheetId="5">[12]FUNDO!#REF!</definedName>
    <definedName name="INDICADOR" localSheetId="4">[12]FUNDO!#REF!</definedName>
    <definedName name="INDICADOR">[12]FUNDO!#REF!</definedName>
    <definedName name="InfGerais" localSheetId="5">#REF!</definedName>
    <definedName name="InfGerais" localSheetId="4">#REF!</definedName>
    <definedName name="InfGerais">#REF!</definedName>
    <definedName name="INT2002DEZ">[13]INT2002DEZ!$A$1:$C$2000</definedName>
    <definedName name="INT2003ABR">[13]INT2003ABR!$A$1:$C$2000</definedName>
    <definedName name="INT2003AGO">[13]INT2003AGO!$A$1:$C$65536</definedName>
    <definedName name="INT2003FEV">[13]INT2003FEV!$A$1:$C$2000</definedName>
    <definedName name="INT2003JAN">[13]INT2003JAN!$A$1:$C$2000</definedName>
    <definedName name="INT2003JUL">[13]INT2003JUL!$A$1:$C$65536</definedName>
    <definedName name="INT2003JUN">[13]INT2003JUN!$A$1:$C$1762</definedName>
    <definedName name="INT2003MAI">[13]INT2003MAI!$A$1:$C$962</definedName>
    <definedName name="INT2003MAR">[13]INT2003MAR!$A$1:$C$2000</definedName>
    <definedName name="INT2003OUT">[13]INT2003OUT!$A$2:$C$2016</definedName>
    <definedName name="INT2003SET">[13]INT2003SET!$A$1:$C$2347</definedName>
    <definedName name="INVEST" localSheetId="5">#REF!</definedName>
    <definedName name="INVEST">#REF!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42372.8465740741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IRP1W1" localSheetId="5">#REF!</definedName>
    <definedName name="IRP1W1">#REF!</definedName>
    <definedName name="IRP1W2" localSheetId="5">#REF!</definedName>
    <definedName name="IRP1W2">#REF!</definedName>
    <definedName name="IRP1W3">#REF!</definedName>
    <definedName name="IRP1W4">#REF!</definedName>
    <definedName name="IRP1W5">#REF!</definedName>
    <definedName name="IRP1W6">#REF!</definedName>
    <definedName name="IRP1W7">#REF!</definedName>
    <definedName name="IRP2W1">#REF!</definedName>
    <definedName name="IRP2W2">#REF!</definedName>
    <definedName name="IRP2W3">#REF!</definedName>
    <definedName name="IRP2W4">#REF!</definedName>
    <definedName name="IRP2W5">#REF!</definedName>
    <definedName name="IRP2W6">#REF!</definedName>
    <definedName name="IRP2W7">#REF!</definedName>
    <definedName name="IRP3W1">#REF!</definedName>
    <definedName name="IRP3W2">#REF!</definedName>
    <definedName name="IRP3W3">#REF!</definedName>
    <definedName name="IRP3W4">#REF!</definedName>
    <definedName name="IRP3W5">#REF!</definedName>
    <definedName name="IRP3W6">#REF!</definedName>
    <definedName name="IRP3W7">#REF!</definedName>
    <definedName name="IRP4W1">#REF!</definedName>
    <definedName name="IRP4W2">#REF!</definedName>
    <definedName name="IRP4W3">#REF!</definedName>
    <definedName name="IRP4W4">#REF!</definedName>
    <definedName name="IRP4W5">#REF!</definedName>
    <definedName name="IRP4W6">#REF!</definedName>
    <definedName name="IRP4W7">#REF!</definedName>
    <definedName name="IRP5W1">#REF!</definedName>
    <definedName name="IRP5W2">#REF!</definedName>
    <definedName name="IRP5W3">#REF!</definedName>
    <definedName name="IRP5W4">#REF!</definedName>
    <definedName name="IRP5W5">#REF!</definedName>
    <definedName name="IRP5W6">#REF!</definedName>
    <definedName name="IRP5W7">#REF!</definedName>
    <definedName name="IRRDCF">#REF!</definedName>
    <definedName name="JMA">#REF!</definedName>
    <definedName name="kljflksjk" localSheetId="5" hidden="1">{#N/A,#N/A,FALSE,"SIM95"}</definedName>
    <definedName name="kljflksjk" localSheetId="0" hidden="1">{#N/A,#N/A,FALSE,"SIM95"}</definedName>
    <definedName name="kljflksjk" localSheetId="1" hidden="1">{#N/A,#N/A,FALSE,"SIM95"}</definedName>
    <definedName name="kljflksjk" localSheetId="3" hidden="1">{#N/A,#N/A,FALSE,"SIM95"}</definedName>
    <definedName name="kljflksjk" localSheetId="4" hidden="1">{#N/A,#N/A,FALSE,"SIM95"}</definedName>
    <definedName name="kljflksjk" hidden="1">{#N/A,#N/A,FALSE,"SIM95"}</definedName>
    <definedName name="Language">[19]Capa!$M$4</definedName>
    <definedName name="LCONSO">[26]REU2!$A$1:$C$4</definedName>
    <definedName name="LEIVLAJA" localSheetId="5" hidden="1">{#N/A,#N/A,TRUE,"DIVIDER PAGE";#N/A,#N/A,TRUE,"Exist + Reg A IS";#N/A,#N/A,TRUE,"Summary IS exc. B";#N/A,#N/A,TRUE,"New Stores";#N/A,#N/A,TRUE,"Existing DCF";#N/A,#N/A,TRUE,"Region A DCF";#N/A,#N/A,TRUE,"Existing + Reg. A DCF"}</definedName>
    <definedName name="LEIVLAJA" localSheetId="0" hidden="1">{#N/A,#N/A,TRUE,"DIVIDER PAGE";#N/A,#N/A,TRUE,"Exist + Reg A IS";#N/A,#N/A,TRUE,"Summary IS exc. B";#N/A,#N/A,TRUE,"New Stores";#N/A,#N/A,TRUE,"Existing DCF";#N/A,#N/A,TRUE,"Region A DCF";#N/A,#N/A,TRUE,"Existing + Reg. A DCF"}</definedName>
    <definedName name="LEIVLAJA" localSheetId="1" hidden="1">{#N/A,#N/A,TRUE,"DIVIDER PAGE";#N/A,#N/A,TRUE,"Exist + Reg A IS";#N/A,#N/A,TRUE,"Summary IS exc. B";#N/A,#N/A,TRUE,"New Stores";#N/A,#N/A,TRUE,"Existing DCF";#N/A,#N/A,TRUE,"Region A DCF";#N/A,#N/A,TRUE,"Existing + Reg. A DCF"}</definedName>
    <definedName name="LEIVLAJA" localSheetId="3" hidden="1">{#N/A,#N/A,TRUE,"DIVIDER PAGE";#N/A,#N/A,TRUE,"Exist + Reg A IS";#N/A,#N/A,TRUE,"Summary IS exc. B";#N/A,#N/A,TRUE,"New Stores";#N/A,#N/A,TRUE,"Existing DCF";#N/A,#N/A,TRUE,"Region A DCF";#N/A,#N/A,TRUE,"Existing + Reg. A DCF"}</definedName>
    <definedName name="LEIVLAJA" localSheetId="4" hidden="1">{#N/A,#N/A,TRUE,"DIVIDER PAGE";#N/A,#N/A,TRUE,"Exist + Reg A IS";#N/A,#N/A,TRUE,"Summary IS exc. B";#N/A,#N/A,TRUE,"New Stores";#N/A,#N/A,TRUE,"Existing DCF";#N/A,#N/A,TRUE,"Region A DCF";#N/A,#N/A,TRUE,"Existing + Reg. A DCF"}</definedName>
    <definedName name="LEIVLAJA" hidden="1">{#N/A,#N/A,TRUE,"DIVIDER PAGE";#N/A,#N/A,TRUE,"Exist + Reg A IS";#N/A,#N/A,TRUE,"Summary IS exc. B";#N/A,#N/A,TRUE,"New Stores";#N/A,#N/A,TRUE,"Existing DCF";#N/A,#N/A,TRUE,"Region A DCF";#N/A,#N/A,TRUE,"Existing + Reg. A DCF"}</definedName>
    <definedName name="limcount" hidden="1">1</definedName>
    <definedName name="lingua">[20]Controle!$B$9</definedName>
    <definedName name="lixo" localSheetId="5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lixo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lixo" localSheetId="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lixo" localSheetId="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lixo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lixo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LocBasicPremisesDates">[3]DataEntry!#REF!</definedName>
    <definedName name="LocProjectIncomeRentalData">'[27]Entrada de Dados'!$E$160</definedName>
    <definedName name="lua" localSheetId="5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lua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lua" localSheetId="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lua" localSheetId="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lua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lua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Macro2" localSheetId="5">#REF!</definedName>
    <definedName name="Macro2">#REF!</definedName>
    <definedName name="marcelo" localSheetId="5" hidden="1">{#N/A,#N/A,FALSE,"QUADRO GERAL";#N/A,#N/A,FALSE,"RECEITA OPERACIONAL";#N/A,#N/A,FALSE,"DESP.OPERACIONAIS";#N/A,#N/A,FALSE,"INVESTIMENTOS";#N/A,#N/A,FALSE,"NÃO OPERACIONAL";#N/A,#N/A,FALSE,"PROJEÇÃO INDICADORES"}</definedName>
    <definedName name="marcelo" localSheetId="0" hidden="1">{#N/A,#N/A,FALSE,"QUADRO GERAL";#N/A,#N/A,FALSE,"RECEITA OPERACIONAL";#N/A,#N/A,FALSE,"DESP.OPERACIONAIS";#N/A,#N/A,FALSE,"INVESTIMENTOS";#N/A,#N/A,FALSE,"NÃO OPERACIONAL";#N/A,#N/A,FALSE,"PROJEÇÃO INDICADORES"}</definedName>
    <definedName name="marcelo" localSheetId="1" hidden="1">{#N/A,#N/A,FALSE,"QUADRO GERAL";#N/A,#N/A,FALSE,"RECEITA OPERACIONAL";#N/A,#N/A,FALSE,"DESP.OPERACIONAIS";#N/A,#N/A,FALSE,"INVESTIMENTOS";#N/A,#N/A,FALSE,"NÃO OPERACIONAL";#N/A,#N/A,FALSE,"PROJEÇÃO INDICADORES"}</definedName>
    <definedName name="marcelo" localSheetId="3" hidden="1">{#N/A,#N/A,FALSE,"QUADRO GERAL";#N/A,#N/A,FALSE,"RECEITA OPERACIONAL";#N/A,#N/A,FALSE,"DESP.OPERACIONAIS";#N/A,#N/A,FALSE,"INVESTIMENTOS";#N/A,#N/A,FALSE,"NÃO OPERACIONAL";#N/A,#N/A,FALSE,"PROJEÇÃO INDICADORES"}</definedName>
    <definedName name="marcelo" localSheetId="4" hidden="1">{#N/A,#N/A,FALSE,"QUADRO GERAL";#N/A,#N/A,FALSE,"RECEITA OPERACIONAL";#N/A,#N/A,FALSE,"DESP.OPERACIONAIS";#N/A,#N/A,FALSE,"INVESTIMENTOS";#N/A,#N/A,FALSE,"NÃO OPERACIONAL";#N/A,#N/A,FALSE,"PROJEÇÃO INDICADORES"}</definedName>
    <definedName name="marcelo" hidden="1">{#N/A,#N/A,FALSE,"QUADRO GERAL";#N/A,#N/A,FALSE,"RECEITA OPERACIONAL";#N/A,#N/A,FALSE,"DESP.OPERACIONAIS";#N/A,#N/A,FALSE,"INVESTIMENTOS";#N/A,#N/A,FALSE,"NÃO OPERACIONAL";#N/A,#N/A,FALSE,"PROJEÇÃO INDICADORES"}</definedName>
    <definedName name="marcelo1" localSheetId="5" hidden="1">{#N/A,#N/A,FALSE,"QUADRO GERAL";#N/A,#N/A,FALSE,"RECEITA OPERACIONAL";#N/A,#N/A,FALSE,"DESP.OPERACIONAIS";#N/A,#N/A,FALSE,"INVESTIMENTOS";#N/A,#N/A,FALSE,"NÃO OPERACIONAL";#N/A,#N/A,FALSE,"PROJEÇÃO INDICADORES"}</definedName>
    <definedName name="marcelo1" localSheetId="0" hidden="1">{#N/A,#N/A,FALSE,"QUADRO GERAL";#N/A,#N/A,FALSE,"RECEITA OPERACIONAL";#N/A,#N/A,FALSE,"DESP.OPERACIONAIS";#N/A,#N/A,FALSE,"INVESTIMENTOS";#N/A,#N/A,FALSE,"NÃO OPERACIONAL";#N/A,#N/A,FALSE,"PROJEÇÃO INDICADORES"}</definedName>
    <definedName name="marcelo1" localSheetId="1" hidden="1">{#N/A,#N/A,FALSE,"QUADRO GERAL";#N/A,#N/A,FALSE,"RECEITA OPERACIONAL";#N/A,#N/A,FALSE,"DESP.OPERACIONAIS";#N/A,#N/A,FALSE,"INVESTIMENTOS";#N/A,#N/A,FALSE,"NÃO OPERACIONAL";#N/A,#N/A,FALSE,"PROJEÇÃO INDICADORES"}</definedName>
    <definedName name="marcelo1" localSheetId="3" hidden="1">{#N/A,#N/A,FALSE,"QUADRO GERAL";#N/A,#N/A,FALSE,"RECEITA OPERACIONAL";#N/A,#N/A,FALSE,"DESP.OPERACIONAIS";#N/A,#N/A,FALSE,"INVESTIMENTOS";#N/A,#N/A,FALSE,"NÃO OPERACIONAL";#N/A,#N/A,FALSE,"PROJEÇÃO INDICADORES"}</definedName>
    <definedName name="marcelo1" localSheetId="4" hidden="1">{#N/A,#N/A,FALSE,"QUADRO GERAL";#N/A,#N/A,FALSE,"RECEITA OPERACIONAL";#N/A,#N/A,FALSE,"DESP.OPERACIONAIS";#N/A,#N/A,FALSE,"INVESTIMENTOS";#N/A,#N/A,FALSE,"NÃO OPERACIONAL";#N/A,#N/A,FALSE,"PROJEÇÃO INDICADORES"}</definedName>
    <definedName name="marcelo1" hidden="1">{#N/A,#N/A,FALSE,"QUADRO GERAL";#N/A,#N/A,FALSE,"RECEITA OPERACIONAL";#N/A,#N/A,FALSE,"DESP.OPERACIONAIS";#N/A,#N/A,FALSE,"INVESTIMENTOS";#N/A,#N/A,FALSE,"NÃO OPERACIONAL";#N/A,#N/A,FALSE,"PROJEÇÃO INDICADORES"}</definedName>
    <definedName name="MatrizOcupAdim">#REF!</definedName>
    <definedName name="Mau" localSheetId="5" hidden="1">{#N/A,#N/A,FALSE,"QUADRO GERAL";#N/A,#N/A,FALSE,"RECEITA OPERACIONAL";#N/A,#N/A,FALSE,"DESP.OPERACIONAIS";#N/A,#N/A,FALSE,"INVESTIMENTOS";#N/A,#N/A,FALSE,"NÃO OPERACIONAL";#N/A,#N/A,FALSE,"PROJEÇÃO INDICADORES"}</definedName>
    <definedName name="Mau" localSheetId="0" hidden="1">{#N/A,#N/A,FALSE,"QUADRO GERAL";#N/A,#N/A,FALSE,"RECEITA OPERACIONAL";#N/A,#N/A,FALSE,"DESP.OPERACIONAIS";#N/A,#N/A,FALSE,"INVESTIMENTOS";#N/A,#N/A,FALSE,"NÃO OPERACIONAL";#N/A,#N/A,FALSE,"PROJEÇÃO INDICADORES"}</definedName>
    <definedName name="Mau" localSheetId="1" hidden="1">{#N/A,#N/A,FALSE,"QUADRO GERAL";#N/A,#N/A,FALSE,"RECEITA OPERACIONAL";#N/A,#N/A,FALSE,"DESP.OPERACIONAIS";#N/A,#N/A,FALSE,"INVESTIMENTOS";#N/A,#N/A,FALSE,"NÃO OPERACIONAL";#N/A,#N/A,FALSE,"PROJEÇÃO INDICADORES"}</definedName>
    <definedName name="Mau" localSheetId="3" hidden="1">{#N/A,#N/A,FALSE,"QUADRO GERAL";#N/A,#N/A,FALSE,"RECEITA OPERACIONAL";#N/A,#N/A,FALSE,"DESP.OPERACIONAIS";#N/A,#N/A,FALSE,"INVESTIMENTOS";#N/A,#N/A,FALSE,"NÃO OPERACIONAL";#N/A,#N/A,FALSE,"PROJEÇÃO INDICADORES"}</definedName>
    <definedName name="Mau" localSheetId="4" hidden="1">{#N/A,#N/A,FALSE,"QUADRO GERAL";#N/A,#N/A,FALSE,"RECEITA OPERACIONAL";#N/A,#N/A,FALSE,"DESP.OPERACIONAIS";#N/A,#N/A,FALSE,"INVESTIMENTOS";#N/A,#N/A,FALSE,"NÃO OPERACIONAL";#N/A,#N/A,FALSE,"PROJEÇÃO INDICADORES"}</definedName>
    <definedName name="Mau" hidden="1">{#N/A,#N/A,FALSE,"QUADRO GERAL";#N/A,#N/A,FALSE,"RECEITA OPERACIONAL";#N/A,#N/A,FALSE,"DESP.OPERACIONAIS";#N/A,#N/A,FALSE,"INVESTIMENTOS";#N/A,#N/A,FALSE,"NÃO OPERACIONAL";#N/A,#N/A,FALSE,"PROJEÇÃO INDICADORES"}</definedName>
    <definedName name="MENU" localSheetId="5">#REF!</definedName>
    <definedName name="MENU">#REF!</definedName>
    <definedName name="MENU1" localSheetId="5">#REF!</definedName>
    <definedName name="MENU1">#REF!</definedName>
    <definedName name="MENU2" localSheetId="5">#REF!</definedName>
    <definedName name="MENU2">#REF!</definedName>
    <definedName name="MENU3">#REF!</definedName>
    <definedName name="MENU4">#REF!</definedName>
    <definedName name="MesInicioEstacionamento1">[23]Tabela!$K$9</definedName>
    <definedName name="MesInicioEstacionamento2">[23]Tabela!$K$10</definedName>
    <definedName name="MesInicioEstacionamento3">[23]Tabela!$K$11</definedName>
    <definedName name="Mexico1" localSheetId="5">#REF!</definedName>
    <definedName name="Mexico1">#REF!</definedName>
    <definedName name="Mexico2" localSheetId="5">#REF!</definedName>
    <definedName name="Mexico2">#REF!</definedName>
    <definedName name="MILENA" localSheetId="5" hidden="1">[7]Plan1!#REF!</definedName>
    <definedName name="MILENA" hidden="1">[7]Plan1!#REF!</definedName>
    <definedName name="Minimum_Cash">[15]Assump!$H$14:$Q$14</definedName>
    <definedName name="MixMes">'[11]Tab Mix'!#REF!</definedName>
    <definedName name="n" localSheetId="5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n" localSheetId="0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n" localSheetId="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n" localSheetId="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n" localSheetId="4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n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NameArea" localSheetId="5">#N/A</definedName>
    <definedName name="nck" localSheetId="5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nck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nck" localSheetId="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nck" localSheetId="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nck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nck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ncn" localSheetId="5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ncn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ncn" localSheetId="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ncn" localSheetId="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ncn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ncn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netdebt">#REF!</definedName>
    <definedName name="NomeCliente">#REF!</definedName>
    <definedName name="numCosA">#REF!</definedName>
    <definedName name="NumeroContrato">#REF!</definedName>
    <definedName name="NumeroShoppings">[19]Resumo!$C$25</definedName>
    <definedName name="numRangeA" localSheetId="5">#REF!</definedName>
    <definedName name="numRangeA">#REF!</definedName>
    <definedName name="NvsASD">"V2001-01-31"</definedName>
    <definedName name="NvsAutoDrillOk">"VN"</definedName>
    <definedName name="NvsElapsedTime">0.00138020833401242</definedName>
    <definedName name="NvsEndTime">36952.6638362267</definedName>
    <definedName name="NvsInstSpec">"%"</definedName>
    <definedName name="NvsLayoutType">"M3"</definedName>
    <definedName name="NvsPanelEffdt">"V1990-01-01"</definedName>
    <definedName name="NvsPanelSetid">"VMODEL"</definedName>
    <definedName name="NvsReqBU">"VTEL"</definedName>
    <definedName name="NvsReqBUOnly">"VN"</definedName>
    <definedName name="NvsTransLed">"VN"</definedName>
    <definedName name="NvsTreeASD">"V2050-01-01"</definedName>
    <definedName name="NvsValTbl.ACCOUNT">"GL_ACCOUNT_TBL"</definedName>
    <definedName name="NvsValTbl.BU_ATIVIDADE">"BU_ATIVIDADE"</definedName>
    <definedName name="NvsValTbl.BUSINESS_UNIT">"BUS_UNIT_TBL_GL"</definedName>
    <definedName name="ONEPAGER">#REF!</definedName>
    <definedName name="Operacções" localSheetId="5">#N/A</definedName>
    <definedName name="Option_Proceeds">[15]Options!$H$36:$Q$36</definedName>
    <definedName name="ORIG3" localSheetId="5">#REF!</definedName>
    <definedName name="ORIG3">#REF!</definedName>
    <definedName name="ORIG4" localSheetId="5">#REF!</definedName>
    <definedName name="ORIG4">#REF!</definedName>
    <definedName name="Other1" localSheetId="5">#REF!</definedName>
    <definedName name="Other1">#REF!</definedName>
    <definedName name="P_LCR_">#REF!</definedName>
    <definedName name="P_LUS_">#REF!</definedName>
    <definedName name="P1W1">#REF!</definedName>
    <definedName name="P1W2">#REF!</definedName>
    <definedName name="P1W3">#REF!</definedName>
    <definedName name="P1W4">#REF!</definedName>
    <definedName name="P1W5">#REF!</definedName>
    <definedName name="P1W6">#REF!</definedName>
    <definedName name="P1W7">#REF!</definedName>
    <definedName name="P2W1">#REF!</definedName>
    <definedName name="P2W2">#REF!</definedName>
    <definedName name="P2W22">#REF!</definedName>
    <definedName name="P2W3">#REF!</definedName>
    <definedName name="P2W4">#REF!</definedName>
    <definedName name="P2W5">#REF!</definedName>
    <definedName name="P2W6">#REF!</definedName>
    <definedName name="P2W7">#REF!</definedName>
    <definedName name="P3W1">#REF!</definedName>
    <definedName name="P3W2">#REF!</definedName>
    <definedName name="P3W3">#REF!</definedName>
    <definedName name="P3W4">#REF!</definedName>
    <definedName name="P3W5">#REF!</definedName>
    <definedName name="P3W6">#REF!</definedName>
    <definedName name="P3W7">#REF!</definedName>
    <definedName name="P4W1">#REF!</definedName>
    <definedName name="P4W2">#REF!</definedName>
    <definedName name="P4W3">#REF!</definedName>
    <definedName name="P4W4">#REF!</definedName>
    <definedName name="P4W44">#REF!</definedName>
    <definedName name="P4W5">#REF!</definedName>
    <definedName name="P4W6">#REF!</definedName>
    <definedName name="P4W7">#REF!</definedName>
    <definedName name="P5W1">#REF!</definedName>
    <definedName name="P5W2">#REF!</definedName>
    <definedName name="P5W3">#REF!</definedName>
    <definedName name="P5W4">#REF!</definedName>
    <definedName name="P5W5">#REF!</definedName>
    <definedName name="P5W6">#REF!</definedName>
    <definedName name="P5W7">#REF!</definedName>
    <definedName name="Page1">#REF!</definedName>
    <definedName name="Page12">#REF!</definedName>
    <definedName name="Page2">#REF!</definedName>
    <definedName name="Parametros" localSheetId="5" hidden="1">{#N/A,#N/A,FALSE,"GP";#N/A,#N/A,FALSE,"Assinantes";#N/A,#N/A,FALSE,"Rede";#N/A,#N/A,FALSE,"Evolução";#N/A,#N/A,FALSE,"Resultado"}</definedName>
    <definedName name="Parametros" localSheetId="0" hidden="1">{#N/A,#N/A,FALSE,"GP";#N/A,#N/A,FALSE,"Assinantes";#N/A,#N/A,FALSE,"Rede";#N/A,#N/A,FALSE,"Evolução";#N/A,#N/A,FALSE,"Resultado"}</definedName>
    <definedName name="Parametros" localSheetId="1" hidden="1">{#N/A,#N/A,FALSE,"GP";#N/A,#N/A,FALSE,"Assinantes";#N/A,#N/A,FALSE,"Rede";#N/A,#N/A,FALSE,"Evolução";#N/A,#N/A,FALSE,"Resultado"}</definedName>
    <definedName name="Parametros" localSheetId="3" hidden="1">{#N/A,#N/A,FALSE,"GP";#N/A,#N/A,FALSE,"Assinantes";#N/A,#N/A,FALSE,"Rede";#N/A,#N/A,FALSE,"Evolução";#N/A,#N/A,FALSE,"Resultado"}</definedName>
    <definedName name="Parametros" localSheetId="4" hidden="1">{#N/A,#N/A,FALSE,"GP";#N/A,#N/A,FALSE,"Assinantes";#N/A,#N/A,FALSE,"Rede";#N/A,#N/A,FALSE,"Evolução";#N/A,#N/A,FALSE,"Resultado"}</definedName>
    <definedName name="Parametros" hidden="1">{#N/A,#N/A,FALSE,"GP";#N/A,#N/A,FALSE,"Assinantes";#N/A,#N/A,FALSE,"Rede";#N/A,#N/A,FALSE,"Evolução";#N/A,#N/A,FALSE,"Resultado"}</definedName>
    <definedName name="PassivoEcorodovias">#REF!</definedName>
    <definedName name="PassivoPrimav">#REF!</definedName>
    <definedName name="PeriodoBase">'[19]MorumbiShopping Orçamento'!$E$1</definedName>
    <definedName name="PeriodoInauguracao">'[19]MorumbiShopping Orçamento'!$E$6</definedName>
    <definedName name="PeriodoInicio">'[19]MorumbiShopping Orçamento'!$E$3</definedName>
    <definedName name="PeriodoLancamento">'[19]MorumbiShopping Orçamento'!$E$2</definedName>
    <definedName name="PeriodoTermino">'[19]MorumbiShopping Orçamento'!$E$5</definedName>
    <definedName name="Pgto_dinheiro" localSheetId="5">#REF!</definedName>
    <definedName name="Pgto_dinheiro">#REF!</definedName>
    <definedName name="pgto2" localSheetId="5" hidden="1">{#N/A,#N/A,FALSE,"QUADRO GERAL";#N/A,#N/A,FALSE,"RECEITA OPERACIONAL";#N/A,#N/A,FALSE,"DESP.OPERACIONAIS";#N/A,#N/A,FALSE,"INVESTIMENTOS";#N/A,#N/A,FALSE,"NÃO OPERACIONAL";#N/A,#N/A,FALSE,"PROJEÇÃO INDICADORES"}</definedName>
    <definedName name="pgto2" localSheetId="0" hidden="1">{#N/A,#N/A,FALSE,"QUADRO GERAL";#N/A,#N/A,FALSE,"RECEITA OPERACIONAL";#N/A,#N/A,FALSE,"DESP.OPERACIONAIS";#N/A,#N/A,FALSE,"INVESTIMENTOS";#N/A,#N/A,FALSE,"NÃO OPERACIONAL";#N/A,#N/A,FALSE,"PROJEÇÃO INDICADORES"}</definedName>
    <definedName name="pgto2" localSheetId="1" hidden="1">{#N/A,#N/A,FALSE,"QUADRO GERAL";#N/A,#N/A,FALSE,"RECEITA OPERACIONAL";#N/A,#N/A,FALSE,"DESP.OPERACIONAIS";#N/A,#N/A,FALSE,"INVESTIMENTOS";#N/A,#N/A,FALSE,"NÃO OPERACIONAL";#N/A,#N/A,FALSE,"PROJEÇÃO INDICADORES"}</definedName>
    <definedName name="pgto2" localSheetId="3" hidden="1">{#N/A,#N/A,FALSE,"QUADRO GERAL";#N/A,#N/A,FALSE,"RECEITA OPERACIONAL";#N/A,#N/A,FALSE,"DESP.OPERACIONAIS";#N/A,#N/A,FALSE,"INVESTIMENTOS";#N/A,#N/A,FALSE,"NÃO OPERACIONAL";#N/A,#N/A,FALSE,"PROJEÇÃO INDICADORES"}</definedName>
    <definedName name="pgto2" localSheetId="4" hidden="1">{#N/A,#N/A,FALSE,"QUADRO GERAL";#N/A,#N/A,FALSE,"RECEITA OPERACIONAL";#N/A,#N/A,FALSE,"DESP.OPERACIONAIS";#N/A,#N/A,FALSE,"INVESTIMENTOS";#N/A,#N/A,FALSE,"NÃO OPERACIONAL";#N/A,#N/A,FALSE,"PROJEÇÃO INDICADORES"}</definedName>
    <definedName name="pgto2" hidden="1">{#N/A,#N/A,FALSE,"QUADRO GERAL";#N/A,#N/A,FALSE,"RECEITA OPERACIONAL";#N/A,#N/A,FALSE,"DESP.OPERACIONAIS";#N/A,#N/A,FALSE,"INVESTIMENTOS";#N/A,#N/A,FALSE,"NÃO OPERACIONAL";#N/A,#N/A,FALSE,"PROJEÇÃO INDICADORES"}</definedName>
    <definedName name="PL_Amortization">'[15]P&amp;L'!$G$22:$Q$22</definedName>
    <definedName name="PL_BasicSO">'[15]P&amp;L'!$G$43:$Q$43</definedName>
    <definedName name="PL_COGS">'[15]P&amp;L'!$G$15:$Q$15</definedName>
    <definedName name="PL_Convertible_Interest">'[15]P&amp;L'!$G$31:$Q$31</definedName>
    <definedName name="PL_Convertible_PDividend">'[15]P&amp;L'!$G$38:$Q$38</definedName>
    <definedName name="PL_Depreciation">'[15]P&amp;L'!$G$21:$Q$21</definedName>
    <definedName name="PL_Equity_Earnings">'[15]P&amp;L'!$G$25:$Q$25</definedName>
    <definedName name="PL_FDEPS">'[15]P&amp;L'!$G$44:$Q$44</definedName>
    <definedName name="PL_FDSO">'[15]P&amp;L'!$G$45:$Q$45</definedName>
    <definedName name="PL_Income_Taxes">'[15]P&amp;L'!$G$33:$Q$33</definedName>
    <definedName name="PL_Interest_Income">'[15]P&amp;L'!$G$29:$Q$29</definedName>
    <definedName name="PL_Loss_Debt">'[15]P&amp;L'!$G$27:$Q$27</definedName>
    <definedName name="PL_Loss_Preferred">'[15]P&amp;L'!$G$28:$Q$28</definedName>
    <definedName name="PL_Minority_NI">'[15]P&amp;L'!$G$35:$Q$35</definedName>
    <definedName name="PL_Non_Operating_Expenses">'[15]P&amp;L'!$G$26:$Q$26</definedName>
    <definedName name="PL_Operating_Expenses">'[15]P&amp;L'!$G$19:$Q$19</definedName>
    <definedName name="PL_Rent">'[15]P&amp;L'!$G$18:$Q$18</definedName>
    <definedName name="PL_Revenues">'[15]P&amp;L'!$G$8:$Q$8</definedName>
    <definedName name="PL_SGA">'[15]P&amp;L'!$G$17:$Q$17</definedName>
    <definedName name="PL_Straight_Interest">'[15]P&amp;L'!$G$30:$Q$30</definedName>
    <definedName name="PL_Straight_PDividend">'[15]P&amp;L'!$G$37:$Q$37</definedName>
    <definedName name="PL_XO">'[15]P&amp;L'!$G$40:$Q$40</definedName>
    <definedName name="PlanoMix">[11]Cadastro!#REF!</definedName>
    <definedName name="Prazo">'[19]MorumbiShopping Orçamento'!$D$4</definedName>
    <definedName name="Pré" localSheetId="5" hidden="1">{"RES USS",#N/A,FALSE,"RES";"BAL USS",#N/A,FALSE,"BAL";"COMP USS",#N/A,FALSE,"COMP";"DESP USS",#N/A,FALSE,"DESP";"CASH USS",#N/A,FALSE,"CAIXA"}</definedName>
    <definedName name="Pré" localSheetId="0" hidden="1">{"RES USS",#N/A,FALSE,"RES";"BAL USS",#N/A,FALSE,"BAL";"COMP USS",#N/A,FALSE,"COMP";"DESP USS",#N/A,FALSE,"DESP";"CASH USS",#N/A,FALSE,"CAIXA"}</definedName>
    <definedName name="Pré" localSheetId="1" hidden="1">{"RES USS",#N/A,FALSE,"RES";"BAL USS",#N/A,FALSE,"BAL";"COMP USS",#N/A,FALSE,"COMP";"DESP USS",#N/A,FALSE,"DESP";"CASH USS",#N/A,FALSE,"CAIXA"}</definedName>
    <definedName name="Pré" localSheetId="3" hidden="1">{"RES USS",#N/A,FALSE,"RES";"BAL USS",#N/A,FALSE,"BAL";"COMP USS",#N/A,FALSE,"COMP";"DESP USS",#N/A,FALSE,"DESP";"CASH USS",#N/A,FALSE,"CAIXA"}</definedName>
    <definedName name="Pré" localSheetId="4" hidden="1">{"RES USS",#N/A,FALSE,"RES";"BAL USS",#N/A,FALSE,"BAL";"COMP USS",#N/A,FALSE,"COMP";"DESP USS",#N/A,FALSE,"DESP";"CASH USS",#N/A,FALSE,"CAIXA"}</definedName>
    <definedName name="Pré" hidden="1">{"RES USS",#N/A,FALSE,"RES";"BAL USS",#N/A,FALSE,"BAL";"COMP USS",#N/A,FALSE,"COMP";"DESP USS",#N/A,FALSE,"DESP";"CASH USS",#N/A,FALSE,"CAIXA"}</definedName>
    <definedName name="PREMISSAS" localSheetId="5">#REF!</definedName>
    <definedName name="PREMISSAS">#REF!</definedName>
    <definedName name="PRINT" localSheetId="5">#REF!</definedName>
    <definedName name="PRINT">#REF!</definedName>
    <definedName name="PRINT_AREA_MI" localSheetId="5">#REF!</definedName>
    <definedName name="PRINT_AREA_MI">#REF!</definedName>
    <definedName name="PRINT_TITLES_MI">#REF!</definedName>
    <definedName name="proforma_annual_data">#REF!</definedName>
    <definedName name="proforma_annual_dates">#REF!</definedName>
    <definedName name="proforma_calen_years_data">'[28]Income Statement'!$AW$6:$BA$80</definedName>
    <definedName name="proforma_calendar_years">'[28]Income Statement'!$AW$3:$BA$3</definedName>
    <definedName name="ProForma_dates" localSheetId="5">#REF!</definedName>
    <definedName name="ProForma_dates">#REF!</definedName>
    <definedName name="proforma_fiscal_years">'[28]Income Statement'!$AM$3:$AR$3</definedName>
    <definedName name="proforma_fiscalyear_data">'[28]Income Statement'!$AM$6:$AR$80</definedName>
    <definedName name="proforma_qtr_data">'[28]Income Statement'!$B$6:$AD$80</definedName>
    <definedName name="proforma_qtr_dates" localSheetId="5">#REF!</definedName>
    <definedName name="proforma_qtr_dates">#REF!</definedName>
    <definedName name="ProForma_quarter_data" localSheetId="5">#REF!</definedName>
    <definedName name="ProForma_quarter_data">#REF!</definedName>
    <definedName name="proforma_vertical_items" localSheetId="5">#REF!</definedName>
    <definedName name="proforma_vertical_items">#REF!</definedName>
    <definedName name="ProForma_year_dates">#REF!</definedName>
    <definedName name="ProImportExport.ImportFile" localSheetId="5">#N/A</definedName>
    <definedName name="ProImportExport.SaveNewFile" localSheetId="5">#N/A</definedName>
    <definedName name="PROVIR" localSheetId="5">#REF!</definedName>
    <definedName name="PROVIR" localSheetId="4">#REF!</definedName>
    <definedName name="PROVIR">#REF!</definedName>
    <definedName name="Purchase_Price">'[15]DCF Analysis'!$E$145</definedName>
    <definedName name="Put_value" localSheetId="5">#REF!</definedName>
    <definedName name="Put_value">#REF!</definedName>
    <definedName name="PutCalc" localSheetId="5">#REF!</definedName>
    <definedName name="PutCalc">#REF!</definedName>
    <definedName name="PV2002Gustavo" localSheetId="5">#REF!</definedName>
    <definedName name="PV2002Gustavo">#REF!</definedName>
    <definedName name="q" localSheetId="5">#N/A</definedName>
    <definedName name="q_2" localSheetId="5">#REF!</definedName>
    <definedName name="q_2" localSheetId="4">#REF!</definedName>
    <definedName name="q_2">#REF!</definedName>
    <definedName name="QCOMPARATIVO" localSheetId="4">#REF!</definedName>
    <definedName name="QCOMPARATIVO">#REF!</definedName>
    <definedName name="R.imobAtualiz" localSheetId="4">[29]g.imob!#REF!</definedName>
    <definedName name="R.imobAtualiz">[29]g.imob!#REF!</definedName>
    <definedName name="R_CorretAtualiz" localSheetId="4">[29]corret!#REF!</definedName>
    <definedName name="R_CorretAtualiz">[29]corret!#REF!</definedName>
    <definedName name="R_G.Cobr.Atualiz" localSheetId="4">'[29]g.cobr.'!#REF!</definedName>
    <definedName name="R_G.Cobr.Atualiz">'[29]g.cobr.'!#REF!</definedName>
    <definedName name="R_PmaisJAtualiz" localSheetId="4">[29]p!#REF!</definedName>
    <definedName name="R_PmaisJAtualiz">[29]p!#REF!</definedName>
    <definedName name="R_Prev.PerdaAtualiz" localSheetId="4">[29]prev.perda!#REF!</definedName>
    <definedName name="R_Prev.PerdaAtualiz">[29]prev.perda!#REF!</definedName>
    <definedName name="RATEIO" localSheetId="5">#REF!</definedName>
    <definedName name="RATEIO" localSheetId="4">#REF!</definedName>
    <definedName name="RATEIO">#REF!</definedName>
    <definedName name="REALIZADO" localSheetId="4">#REF!</definedName>
    <definedName name="REALIZADO">#REF!</definedName>
    <definedName name="RecDesFinAlex" localSheetId="5" hidden="1">{#N/A,#N/A,FALSE,"SIM95"}</definedName>
    <definedName name="RecDesFinAlex" localSheetId="0" hidden="1">{#N/A,#N/A,FALSE,"SIM95"}</definedName>
    <definedName name="RecDesFinAlex" localSheetId="1" hidden="1">{#N/A,#N/A,FALSE,"SIM95"}</definedName>
    <definedName name="RecDesFinAlex" localSheetId="3" hidden="1">{#N/A,#N/A,FALSE,"SIM95"}</definedName>
    <definedName name="RecDesFinAlex" localSheetId="4" hidden="1">{#N/A,#N/A,FALSE,"SIM95"}</definedName>
    <definedName name="RecDesFinAlex" hidden="1">{#N/A,#N/A,FALSE,"SIM95"}</definedName>
    <definedName name="RefCode">[19]Resumo!$D$2</definedName>
    <definedName name="RefGrupos">[19]Resumo!$B$28</definedName>
    <definedName name="renata" localSheetId="5" hidden="1">{"Annual_Income",#N/A,FALSE,"Report Page";"Balance_Cash_Flow",#N/A,FALSE,"Report Page";"Quarterly_Income",#N/A,FALSE,"Report Page"}</definedName>
    <definedName name="renata" localSheetId="0" hidden="1">{"Annual_Income",#N/A,FALSE,"Report Page";"Balance_Cash_Flow",#N/A,FALSE,"Report Page";"Quarterly_Income",#N/A,FALSE,"Report Page"}</definedName>
    <definedName name="renata" localSheetId="1" hidden="1">{"Annual_Income",#N/A,FALSE,"Report Page";"Balance_Cash_Flow",#N/A,FALSE,"Report Page";"Quarterly_Income",#N/A,FALSE,"Report Page"}</definedName>
    <definedName name="renata" localSheetId="3" hidden="1">{"Annual_Income",#N/A,FALSE,"Report Page";"Balance_Cash_Flow",#N/A,FALSE,"Report Page";"Quarterly_Income",#N/A,FALSE,"Report Page"}</definedName>
    <definedName name="renata" localSheetId="4" hidden="1">{"Annual_Income",#N/A,FALSE,"Report Page";"Balance_Cash_Flow",#N/A,FALSE,"Report Page";"Quarterly_Income",#N/A,FALSE,"Report Page"}</definedName>
    <definedName name="renata" hidden="1">{"Annual_Income",#N/A,FALSE,"Report Page";"Balance_Cash_Flow",#N/A,FALSE,"Report Page";"Quarterly_Income",#N/A,FALSE,"Report Page"}</definedName>
    <definedName name="renato">'[30]sp - R$'!$BZ$5</definedName>
    <definedName name="renta" localSheetId="5" hidden="1">{#N/A,#N/A,FALSE,"Aluguéis Mensais"}</definedName>
    <definedName name="renta" localSheetId="0" hidden="1">{#N/A,#N/A,FALSE,"Aluguéis Mensais"}</definedName>
    <definedName name="renta" localSheetId="1" hidden="1">{#N/A,#N/A,FALSE,"Aluguéis Mensais"}</definedName>
    <definedName name="renta" localSheetId="3" hidden="1">{#N/A,#N/A,FALSE,"Aluguéis Mensais"}</definedName>
    <definedName name="renta" localSheetId="4" hidden="1">{#N/A,#N/A,FALSE,"Aluguéis Mensais"}</definedName>
    <definedName name="renta" hidden="1">{#N/A,#N/A,FALSE,"Aluguéis Mensais"}</definedName>
    <definedName name="Report" localSheetId="5" hidden="1">{#N/A,#N/A,FALSE,"Report Print"}</definedName>
    <definedName name="Report" localSheetId="0" hidden="1">{#N/A,#N/A,FALSE,"Report Print"}</definedName>
    <definedName name="Report" localSheetId="1" hidden="1">{#N/A,#N/A,FALSE,"Report Print"}</definedName>
    <definedName name="Report" localSheetId="3" hidden="1">{#N/A,#N/A,FALSE,"Report Print"}</definedName>
    <definedName name="Report" localSheetId="4" hidden="1">{#N/A,#N/A,FALSE,"Report Print"}</definedName>
    <definedName name="Report" hidden="1">{#N/A,#N/A,FALSE,"Report Print"}</definedName>
    <definedName name="ReportPage1" localSheetId="5" hidden="1">{"Annual_Income",#N/A,FALSE,"Report Page";"Balance_Cash_Flow",#N/A,FALSE,"Report Page";"Quarterly_Income",#N/A,FALSE,"Report Page"}</definedName>
    <definedName name="ReportPage1" localSheetId="0" hidden="1">{"Annual_Income",#N/A,FALSE,"Report Page";"Balance_Cash_Flow",#N/A,FALSE,"Report Page";"Quarterly_Income",#N/A,FALSE,"Report Page"}</definedName>
    <definedName name="ReportPage1" localSheetId="1" hidden="1">{"Annual_Income",#N/A,FALSE,"Report Page";"Balance_Cash_Flow",#N/A,FALSE,"Report Page";"Quarterly_Income",#N/A,FALSE,"Report Page"}</definedName>
    <definedName name="ReportPage1" localSheetId="3" hidden="1">{"Annual_Income",#N/A,FALSE,"Report Page";"Balance_Cash_Flow",#N/A,FALSE,"Report Page";"Quarterly_Income",#N/A,FALSE,"Report Page"}</definedName>
    <definedName name="ReportPage1" localSheetId="4" hidden="1">{"Annual_Income",#N/A,FALSE,"Report Page";"Balance_Cash_Flow",#N/A,FALSE,"Report Page";"Quarterly_Income",#N/A,FALSE,"Report Page"}</definedName>
    <definedName name="ReportPage1" hidden="1">{"Annual_Income",#N/A,FALSE,"Report Page";"Balance_Cash_Flow",#N/A,FALSE,"Report Page";"Quarterly_Income",#N/A,FALSE,"Report Page"}</definedName>
    <definedName name="retrieve">#REF!</definedName>
    <definedName name="revcagr">#REF!</definedName>
    <definedName name="Revolver_Interest">[15]NFE!$H$83:$Q$83</definedName>
    <definedName name="RT_INTRA">[31]Plan1!#REF!</definedName>
    <definedName name="s" localSheetId="5">{#N/A,#N/A,TRUE,"Snapshot";#N/A,#N/A,TRUE,"PE at Different Premiums";#N/A,#N/A,TRUE,"EBITDA at Different Premiums";#N/A,#N/A,TRUE,"Long Form Dilution";#N/A,#N/A,TRUE,"AVP";#N/A,#N/A,TRUE,"Has-Gets";#N/A,#N/A,TRUE,"Contribution"}</definedName>
    <definedName name="s" localSheetId="0">{#N/A,#N/A,TRUE,"Snapshot";#N/A,#N/A,TRUE,"PE at Different Premiums";#N/A,#N/A,TRUE,"EBITDA at Different Premiums";#N/A,#N/A,TRUE,"Long Form Dilution";#N/A,#N/A,TRUE,"AVP";#N/A,#N/A,TRUE,"Has-Gets";#N/A,#N/A,TRUE,"Contribution"}</definedName>
    <definedName name="s" localSheetId="1">{#N/A,#N/A,TRUE,"Snapshot";#N/A,#N/A,TRUE,"PE at Different Premiums";#N/A,#N/A,TRUE,"EBITDA at Different Premiums";#N/A,#N/A,TRUE,"Long Form Dilution";#N/A,#N/A,TRUE,"AVP";#N/A,#N/A,TRUE,"Has-Gets";#N/A,#N/A,TRUE,"Contribution"}</definedName>
    <definedName name="s" localSheetId="3">{#N/A,#N/A,TRUE,"Snapshot";#N/A,#N/A,TRUE,"PE at Different Premiums";#N/A,#N/A,TRUE,"EBITDA at Different Premiums";#N/A,#N/A,TRUE,"Long Form Dilution";#N/A,#N/A,TRUE,"AVP";#N/A,#N/A,TRUE,"Has-Gets";#N/A,#N/A,TRUE,"Contribution"}</definedName>
    <definedName name="s" localSheetId="4">{#N/A,#N/A,TRUE,"Snapshot";#N/A,#N/A,TRUE,"PE at Different Premiums";#N/A,#N/A,TRUE,"EBITDA at Different Premiums";#N/A,#N/A,TRUE,"Long Form Dilution";#N/A,#N/A,TRUE,"AVP";#N/A,#N/A,TRUE,"Has-Gets";#N/A,#N/A,TRUE,"Contribution"}</definedName>
    <definedName name="s">{#N/A,#N/A,TRUE,"Snapshot";#N/A,#N/A,TRUE,"PE at Different Premiums";#N/A,#N/A,TRUE,"EBITDA at Different Premiums";#N/A,#N/A,TRUE,"Long Form Dilution";#N/A,#N/A,TRUE,"AVP";#N/A,#N/A,TRUE,"Has-Gets";#N/A,#N/A,TRUE,"Contribution"}</definedName>
    <definedName name="s_2">#REF!</definedName>
    <definedName name="SAPBEXdnldView" hidden="1">"43HL0Z0QR77LM2D6AZHQT61W3"</definedName>
    <definedName name="SAPBEXsysID" hidden="1">"PBW"</definedName>
    <definedName name="SaveNewFile" localSheetId="5">#N/A</definedName>
    <definedName name="sbenini" localSheetId="5" hidden="1">{#N/A,#N/A,FALSE,"Plan1";#N/A,#N/A,FALSE,"Plan2"}</definedName>
    <definedName name="sbenini" localSheetId="0" hidden="1">{#N/A,#N/A,FALSE,"Plan1";#N/A,#N/A,FALSE,"Plan2"}</definedName>
    <definedName name="sbenini" localSheetId="1" hidden="1">{#N/A,#N/A,FALSE,"Plan1";#N/A,#N/A,FALSE,"Plan2"}</definedName>
    <definedName name="sbenini" localSheetId="3" hidden="1">{#N/A,#N/A,FALSE,"Plan1";#N/A,#N/A,FALSE,"Plan2"}</definedName>
    <definedName name="sbenini" localSheetId="4" hidden="1">{#N/A,#N/A,FALSE,"Plan1";#N/A,#N/A,FALSE,"Plan2"}</definedName>
    <definedName name="sbenini" hidden="1">{#N/A,#N/A,FALSE,"Plan1";#N/A,#N/A,FALSE,"Plan2"}</definedName>
    <definedName name="sdf" localSheetId="5">#N/A</definedName>
    <definedName name="sdfsd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sdfsd" localSheetId="0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sdfsd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sdfsd" localSheetId="3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sdfsd" localSheetId="4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sdfsd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se">#REF!</definedName>
    <definedName name="Selling_Expenses">'[15]DCF Analysis'!$E$147</definedName>
    <definedName name="sencount" hidden="1">1</definedName>
    <definedName name="Shares_Issued_Debt">'[15]Shares Outstanding'!$H$10:$Q$10</definedName>
    <definedName name="Shares_Issued_Option">'[15]Shares Outstanding'!$H$9:$Q$9</definedName>
    <definedName name="Shares_Issued_Preferred">'[15]Shares Outstanding'!$H$11:$Q$11</definedName>
    <definedName name="Short_Flow_Data" localSheetId="5">#REF!</definedName>
    <definedName name="Short_Flow_Data">#REF!</definedName>
    <definedName name="SINTETICO" localSheetId="5">#REF!</definedName>
    <definedName name="SINTETICO">#REF!</definedName>
    <definedName name="solver_lin" hidden="1">0</definedName>
    <definedName name="soma1" localSheetId="5">#REF!</definedName>
    <definedName name="soma1">#REF!</definedName>
    <definedName name="soma2">#REF!</definedName>
    <definedName name="soma3">#REF!</definedName>
    <definedName name="soma4">#REF!</definedName>
    <definedName name="Stake">#REF!</definedName>
    <definedName name="su" localSheetId="5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su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su" localSheetId="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su" localSheetId="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su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su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Swvu.PLANILHA2." hidden="1">[9]ESTATICO!#REF!</definedName>
    <definedName name="t_2" localSheetId="5">#REF!</definedName>
    <definedName name="t_2">#REF!</definedName>
    <definedName name="TabComercial" localSheetId="5">'[11]Tab Comercial'!#REF!</definedName>
    <definedName name="TabComercial">'[11]Tab Comercial'!#REF!</definedName>
    <definedName name="TABELA">[32]RECEITAS!$AY$9:$AZ$38</definedName>
    <definedName name="TabNegociação">'[11]Tab Negociação'!#REF!</definedName>
    <definedName name="TABOTN">'[33]FLUXO DE CAIXA'!#REF!</definedName>
    <definedName name="tax" localSheetId="5">#REF!</definedName>
    <definedName name="tax">#REF!</definedName>
    <definedName name="TaxaDesconto">[23]Tabela!$K$17</definedName>
    <definedName name="TaxaVacância">[23]Tabela!$D$23</definedName>
    <definedName name="tbv" localSheetId="5">#REF!</definedName>
    <definedName name="tbv">#REF!</definedName>
    <definedName name="TD">[34]TD!$A$3:$C$17</definedName>
    <definedName name="tdrCAAIM">[35]tdrCAAIM!$A:$IV</definedName>
    <definedName name="temp" localSheetId="5">#REF!</definedName>
    <definedName name="temp">#REF!</definedName>
    <definedName name="Template.WIRE">"DBACCESS"</definedName>
    <definedName name="TERR">[12]FUNDO!#REF!</definedName>
    <definedName name="Terreno">[23]Tabela!$K$13</definedName>
    <definedName name="título_da_página" localSheetId="5">#REF!</definedName>
    <definedName name="título_da_página">#REF!</definedName>
    <definedName name="Toggle" localSheetId="5">#REF!</definedName>
    <definedName name="Toggle">#REF!</definedName>
    <definedName name="tretre" localSheetId="5" hidden="1">{"Alle Perioden",#N/A,FALSE,"Erf";"Alle Perioden",#N/A,FALSE,"Ang";"Alle Perioden",#N/A,FALSE,"BV";"Alle Perioden",#N/A,FALSE,"BE";"Alle Perioden",#N/A,FALSE,"Re";"Alle Perioden",#N/A,FALSE,"Vol"}</definedName>
    <definedName name="tretre" localSheetId="0" hidden="1">{"Alle Perioden",#N/A,FALSE,"Erf";"Alle Perioden",#N/A,FALSE,"Ang";"Alle Perioden",#N/A,FALSE,"BV";"Alle Perioden",#N/A,FALSE,"BE";"Alle Perioden",#N/A,FALSE,"Re";"Alle Perioden",#N/A,FALSE,"Vol"}</definedName>
    <definedName name="tretre" localSheetId="1" hidden="1">{"Alle Perioden",#N/A,FALSE,"Erf";"Alle Perioden",#N/A,FALSE,"Ang";"Alle Perioden",#N/A,FALSE,"BV";"Alle Perioden",#N/A,FALSE,"BE";"Alle Perioden",#N/A,FALSE,"Re";"Alle Perioden",#N/A,FALSE,"Vol"}</definedName>
    <definedName name="tretre" localSheetId="3" hidden="1">{"Alle Perioden",#N/A,FALSE,"Erf";"Alle Perioden",#N/A,FALSE,"Ang";"Alle Perioden",#N/A,FALSE,"BV";"Alle Perioden",#N/A,FALSE,"BE";"Alle Perioden",#N/A,FALSE,"Re";"Alle Perioden",#N/A,FALSE,"Vol"}</definedName>
    <definedName name="tretre" localSheetId="4" hidden="1">{"Alle Perioden",#N/A,FALSE,"Erf";"Alle Perioden",#N/A,FALSE,"Ang";"Alle Perioden",#N/A,FALSE,"BV";"Alle Perioden",#N/A,FALSE,"BE";"Alle Perioden",#N/A,FALSE,"Re";"Alle Perioden",#N/A,FALSE,"Vol"}</definedName>
    <definedName name="tretre" hidden="1">{"Alle Perioden",#N/A,FALSE,"Erf";"Alle Perioden",#N/A,FALSE,"Ang";"Alle Perioden",#N/A,FALSE,"BV";"Alle Perioden",#N/A,FALSE,"BE";"Alle Perioden",#N/A,FALSE,"Re";"Alle Perioden",#N/A,FALSE,"Vol"}</definedName>
    <definedName name="TUDO2">[12]FUNDO!#REF!</definedName>
    <definedName name="Tx_Juros1" localSheetId="5">#REF!</definedName>
    <definedName name="Tx_Juros1">#REF!</definedName>
    <definedName name="Tx_Juros2" localSheetId="5">#REF!</definedName>
    <definedName name="Tx_Juros2">#REF!</definedName>
    <definedName name="u" localSheetId="5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u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u" localSheetId="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u" localSheetId="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u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u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UFG">#REF!</definedName>
    <definedName name="UFG_fiscal">#REF!</definedName>
    <definedName name="ULT12SINTETICO">#REF!</definedName>
    <definedName name="UPF_contrato">#REF!</definedName>
    <definedName name="ValAbertura">#REF!</definedName>
    <definedName name="ValAtual">#REF!</definedName>
    <definedName name="Valor_Financ">#REF!</definedName>
    <definedName name="ValuationYear">'[15]DCF Analysis'!$N$145</definedName>
    <definedName name="VARMONET" localSheetId="5">#REF!</definedName>
    <definedName name="VARMONET">#REF!</definedName>
    <definedName name="Version.WIRE">1</definedName>
    <definedName name="w" localSheetId="5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" localSheetId="0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" localSheetId="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" localSheetId="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" localSheetId="4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e" localSheetId="5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e" localSheetId="0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e" localSheetId="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e" localSheetId="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e" localSheetId="4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e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efef" localSheetId="5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efef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efef" localSheetId="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efef" localSheetId="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efef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efef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fqfreg" localSheetId="5" hidden="1">{"mensal",#N/A,TRUE,"Cash Flow";"obras",#N/A,TRUE,"Cash Obras";"historico",#N/A,TRUE,"Historico"}</definedName>
    <definedName name="wfqfreg" localSheetId="0" hidden="1">{"mensal",#N/A,TRUE,"Cash Flow";"obras",#N/A,TRUE,"Cash Obras";"historico",#N/A,TRUE,"Historico"}</definedName>
    <definedName name="wfqfreg" localSheetId="1" hidden="1">{"mensal",#N/A,TRUE,"Cash Flow";"obras",#N/A,TRUE,"Cash Obras";"historico",#N/A,TRUE,"Historico"}</definedName>
    <definedName name="wfqfreg" localSheetId="3" hidden="1">{"mensal",#N/A,TRUE,"Cash Flow";"obras",#N/A,TRUE,"Cash Obras";"historico",#N/A,TRUE,"Historico"}</definedName>
    <definedName name="wfqfreg" localSheetId="4" hidden="1">{"mensal",#N/A,TRUE,"Cash Flow";"obras",#N/A,TRUE,"Cash Obras";"historico",#N/A,TRUE,"Historico"}</definedName>
    <definedName name="wfqfreg" hidden="1">{"mensal",#N/A,TRUE,"Cash Flow";"obras",#N/A,TRUE,"Cash Obras";"historico",#N/A,TRUE,"Historico"}</definedName>
    <definedName name="wrn.Accretion._.Dilution." localSheetId="5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0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1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3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4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5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0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1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3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4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lugueis._.Mensais." localSheetId="5" hidden="1">{#N/A,#N/A,FALSE,"Aluguéis Mensais"}</definedName>
    <definedName name="wrn.Alugueis._.Mensais." localSheetId="0" hidden="1">{#N/A,#N/A,FALSE,"Aluguéis Mensais"}</definedName>
    <definedName name="wrn.Alugueis._.Mensais." localSheetId="1" hidden="1">{#N/A,#N/A,FALSE,"Aluguéis Mensais"}</definedName>
    <definedName name="wrn.Alugueis._.Mensais." localSheetId="3" hidden="1">{#N/A,#N/A,FALSE,"Aluguéis Mensais"}</definedName>
    <definedName name="wrn.Alugueis._.Mensais." localSheetId="4" hidden="1">{#N/A,#N/A,FALSE,"Aluguéis Mensais"}</definedName>
    <definedName name="wrn.Alugueis._.Mensais." hidden="1">{#N/A,#N/A,FALSE,"Aluguéis Mensais"}</definedName>
    <definedName name="wrn.Aluguel." localSheetId="5" hidden="1">{#N/A,#N/A,FALSE,"Aluguel"}</definedName>
    <definedName name="wrn.Aluguel." localSheetId="0" hidden="1">{#N/A,#N/A,FALSE,"Aluguel"}</definedName>
    <definedName name="wrn.Aluguel." localSheetId="1" hidden="1">{#N/A,#N/A,FALSE,"Aluguel"}</definedName>
    <definedName name="wrn.Aluguel." localSheetId="3" hidden="1">{#N/A,#N/A,FALSE,"Aluguel"}</definedName>
    <definedName name="wrn.Aluguel." localSheetId="4" hidden="1">{#N/A,#N/A,FALSE,"Aluguel"}</definedName>
    <definedName name="wrn.Aluguel." hidden="1">{#N/A,#N/A,FALSE,"Aluguel"}</definedName>
    <definedName name="wrn.Anteilig._.alle._.Perioden." localSheetId="5" hidden="1">{"Alle Perioden",#N/A,FALSE,"Erf";"Alle Perioden",#N/A,FALSE,"Ang";"Alle Perioden",#N/A,FALSE,"BV";"Alle Perioden",#N/A,FALSE,"BE";"Alle Perioden",#N/A,FALSE,"Re";"Alle Perioden",#N/A,FALSE,"Vol"}</definedName>
    <definedName name="wrn.Anteilig._.alle._.Perioden." localSheetId="0" hidden="1">{"Alle Perioden",#N/A,FALSE,"Erf";"Alle Perioden",#N/A,FALSE,"Ang";"Alle Perioden",#N/A,FALSE,"BV";"Alle Perioden",#N/A,FALSE,"BE";"Alle Perioden",#N/A,FALSE,"Re";"Alle Perioden",#N/A,FALSE,"Vol"}</definedName>
    <definedName name="wrn.Anteilig._.alle._.Perioden." localSheetId="1" hidden="1">{"Alle Perioden",#N/A,FALSE,"Erf";"Alle Perioden",#N/A,FALSE,"Ang";"Alle Perioden",#N/A,FALSE,"BV";"Alle Perioden",#N/A,FALSE,"BE";"Alle Perioden",#N/A,FALSE,"Re";"Alle Perioden",#N/A,FALSE,"Vol"}</definedName>
    <definedName name="wrn.Anteilig._.alle._.Perioden." localSheetId="3" hidden="1">{"Alle Perioden",#N/A,FALSE,"Erf";"Alle Perioden",#N/A,FALSE,"Ang";"Alle Perioden",#N/A,FALSE,"BV";"Alle Perioden",#N/A,FALSE,"BE";"Alle Perioden",#N/A,FALSE,"Re";"Alle Perioden",#N/A,FALSE,"Vol"}</definedName>
    <definedName name="wrn.Anteilig._.alle._.Perioden." localSheetId="4" hidden="1">{"Alle Perioden",#N/A,FALSE,"Erf";"Alle Perioden",#N/A,FALSE,"Ang";"Alle Perioden",#N/A,FALSE,"BV";"Alle Perioden",#N/A,FALSE,"BE";"Alle Perioden",#N/A,FALSE,"Re";"Alle Perioden",#N/A,FALSE,"Vol"}</definedName>
    <definedName name="wrn.Anteilig._.alle._.Perioden." hidden="1">{"Alle Perioden",#N/A,FALSE,"Erf";"Alle Perioden",#N/A,FALSE,"Ang";"Alle Perioden",#N/A,FALSE,"BV";"Alle Perioden",#N/A,FALSE,"BE";"Alle Perioden",#N/A,FALSE,"Re";"Alle Perioden",#N/A,FALSE,"Vol"}</definedName>
    <definedName name="wrn.Anteilig._.erste._.elf._.Perioden." localSheetId="5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nteilig._.erste._.elf._.Perioden." localSheetId="0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nteilig._.erste._.elf._.Perioden." localSheetId="1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nteilig._.erste._.elf._.Perioden." localSheetId="3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nteilig._.erste._.elf._.Perioden." localSheetId="4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nteilig._.erste._.elf._.Perioden.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rquivo." localSheetId="5" hidden="1">{"mensal",#N/A,TRUE,"Cash Flow";"obras",#N/A,TRUE,"Cash Obras";"historico",#N/A,TRUE,"Historico"}</definedName>
    <definedName name="wrn.arquivo." localSheetId="0" hidden="1">{"mensal",#N/A,TRUE,"Cash Flow";"obras",#N/A,TRUE,"Cash Obras";"historico",#N/A,TRUE,"Historico"}</definedName>
    <definedName name="wrn.arquivo." localSheetId="1" hidden="1">{"mensal",#N/A,TRUE,"Cash Flow";"obras",#N/A,TRUE,"Cash Obras";"historico",#N/A,TRUE,"Historico"}</definedName>
    <definedName name="wrn.arquivo." localSheetId="3" hidden="1">{"mensal",#N/A,TRUE,"Cash Flow";"obras",#N/A,TRUE,"Cash Obras";"historico",#N/A,TRUE,"Historico"}</definedName>
    <definedName name="wrn.arquivo." localSheetId="4" hidden="1">{"mensal",#N/A,TRUE,"Cash Flow";"obras",#N/A,TRUE,"Cash Obras";"historico",#N/A,TRUE,"Historico"}</definedName>
    <definedName name="wrn.arquivo." hidden="1">{"mensal",#N/A,TRUE,"Cash Flow";"obras",#N/A,TRUE,"Cash Obras";"historico",#N/A,TRUE,"Historico"}</definedName>
    <definedName name="wrn.Asia." localSheetId="5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0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1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4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Board._.Pack." localSheetId="5" hidden="1">{"Board Income Statement",#N/A,FALSE,"Board Summary";"Board Balance Sheet",#N/A,FALSE,"Board Summary";"Board Cash Flow",#N/A,FALSE,"Board Summary"}</definedName>
    <definedName name="wrn.Board._.Pack." localSheetId="0" hidden="1">{"Board Income Statement",#N/A,FALSE,"Board Summary";"Board Balance Sheet",#N/A,FALSE,"Board Summary";"Board Cash Flow",#N/A,FALSE,"Board Summary"}</definedName>
    <definedName name="wrn.Board._.Pack." localSheetId="1" hidden="1">{"Board Income Statement",#N/A,FALSE,"Board Summary";"Board Balance Sheet",#N/A,FALSE,"Board Summary";"Board Cash Flow",#N/A,FALSE,"Board Summary"}</definedName>
    <definedName name="wrn.Board._.Pack." localSheetId="3" hidden="1">{"Board Income Statement",#N/A,FALSE,"Board Summary";"Board Balance Sheet",#N/A,FALSE,"Board Summary";"Board Cash Flow",#N/A,FALSE,"Board Summary"}</definedName>
    <definedName name="wrn.Board._.Pack." localSheetId="4" hidden="1">{"Board Income Statement",#N/A,FALSE,"Board Summary";"Board Balance Sheet",#N/A,FALSE,"Board Summary";"Board Cash Flow",#N/A,FALSE,"Board Summary"}</definedName>
    <definedName name="wrn.Board._.Pack." hidden="1">{"Board Income Statement",#N/A,FALSE,"Board Summary";"Board Balance Sheet",#N/A,FALSE,"Board Summary";"Board Cash Flow",#N/A,FALSE,"Board Summary"}</definedName>
    <definedName name="wrn.Carrefour._.Worse._.Case." localSheetId="5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0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1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3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4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5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0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1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3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4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omp._.Aluguel._.Mes." localSheetId="5" hidden="1">{#N/A,#N/A,FALSE,"Comp Aluguel Mes"}</definedName>
    <definedName name="wrn.Comp._.Aluguel._.Mes." localSheetId="0" hidden="1">{#N/A,#N/A,FALSE,"Comp Aluguel Mes"}</definedName>
    <definedName name="wrn.Comp._.Aluguel._.Mes." localSheetId="1" hidden="1">{#N/A,#N/A,FALSE,"Comp Aluguel Mes"}</definedName>
    <definedName name="wrn.Comp._.Aluguel._.Mes." localSheetId="3" hidden="1">{#N/A,#N/A,FALSE,"Comp Aluguel Mes"}</definedName>
    <definedName name="wrn.Comp._.Aluguel._.Mes." localSheetId="4" hidden="1">{#N/A,#N/A,FALSE,"Comp Aluguel Mes"}</definedName>
    <definedName name="wrn.Comp._.Aluguel._.Mes." hidden="1">{#N/A,#N/A,FALSE,"Comp Aluguel Mes"}</definedName>
    <definedName name="wrn.Comp._.Venda._.Mes." localSheetId="5" hidden="1">{#N/A,#N/A,FALSE,"Comp Venda Mes"}</definedName>
    <definedName name="wrn.Comp._.Venda._.Mes." localSheetId="0" hidden="1">{#N/A,#N/A,FALSE,"Comp Venda Mes"}</definedName>
    <definedName name="wrn.Comp._.Venda._.Mes." localSheetId="1" hidden="1">{#N/A,#N/A,FALSE,"Comp Venda Mes"}</definedName>
    <definedName name="wrn.Comp._.Venda._.Mes." localSheetId="3" hidden="1">{#N/A,#N/A,FALSE,"Comp Venda Mes"}</definedName>
    <definedName name="wrn.Comp._.Venda._.Mes." localSheetId="4" hidden="1">{#N/A,#N/A,FALSE,"Comp Venda Mes"}</definedName>
    <definedName name="wrn.Comp._.Venda._.Mes." hidden="1">{#N/A,#N/A,FALSE,"Comp Venda Mes"}</definedName>
    <definedName name="wrn.Company._.Analysis." localSheetId="5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0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1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3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4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5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0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1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3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4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ver." localSheetId="5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0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1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3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4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SC._.All." localSheetId="5" hidden="1">{"Asia and Europe",#N/A,FALSE,"Selected Output 1";"United States",#N/A,FALSE,"Selected Output 1"}</definedName>
    <definedName name="wrn.CSC._.All." localSheetId="0" hidden="1">{"Asia and Europe",#N/A,FALSE,"Selected Output 1";"United States",#N/A,FALSE,"Selected Output 1"}</definedName>
    <definedName name="wrn.CSC._.All." localSheetId="1" hidden="1">{"Asia and Europe",#N/A,FALSE,"Selected Output 1";"United States",#N/A,FALSE,"Selected Output 1"}</definedName>
    <definedName name="wrn.CSC._.All." localSheetId="3" hidden="1">{"Asia and Europe",#N/A,FALSE,"Selected Output 1";"United States",#N/A,FALSE,"Selected Output 1"}</definedName>
    <definedName name="wrn.CSC._.All." localSheetId="4" hidden="1">{"Asia and Europe",#N/A,FALSE,"Selected Output 1";"United States",#N/A,FALSE,"Selected Output 1"}</definedName>
    <definedName name="wrn.CSC._.All." hidden="1">{"Asia and Europe",#N/A,FALSE,"Selected Output 1";"United States",#N/A,FALSE,"Selected Output 1"}</definedName>
    <definedName name="wrn.dcf." localSheetId="5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0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3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4" hidden="1">{"mgmt forecast",#N/A,FALSE,"Mgmt Forecast";"dcf table",#N/A,FALSE,"Mgmt Forecast";"sensitivity",#N/A,FALSE,"Mgmt Forecast";"table inputs",#N/A,FALSE,"Mgmt Forecast";"calculations",#N/A,FALSE,"Mgmt Forecast"}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ivestiture." localSheetId="5" hidden="1">{#N/A,#N/A,TRUE,"Overview";#N/A,#N/A,TRUE,"Divest Val";#N/A,#N/A,TRUE,"sources &amp; uses";#N/A,#N/A,TRUE,"Has-Gets Divest"}</definedName>
    <definedName name="wrn.divestiture." localSheetId="0" hidden="1">{#N/A,#N/A,TRUE,"Overview";#N/A,#N/A,TRUE,"Divest Val";#N/A,#N/A,TRUE,"sources &amp; uses";#N/A,#N/A,TRUE,"Has-Gets Divest"}</definedName>
    <definedName name="wrn.divestiture." localSheetId="1" hidden="1">{#N/A,#N/A,TRUE,"Overview";#N/A,#N/A,TRUE,"Divest Val";#N/A,#N/A,TRUE,"sources &amp; uses";#N/A,#N/A,TRUE,"Has-Gets Divest"}</definedName>
    <definedName name="wrn.divestiture." localSheetId="3" hidden="1">{#N/A,#N/A,TRUE,"Overview";#N/A,#N/A,TRUE,"Divest Val";#N/A,#N/A,TRUE,"sources &amp; uses";#N/A,#N/A,TRUE,"Has-Gets Divest"}</definedName>
    <definedName name="wrn.divestiture." localSheetId="4" hidden="1">{#N/A,#N/A,TRUE,"Overview";#N/A,#N/A,TRUE,"Divest Val";#N/A,#N/A,TRUE,"sources &amp; uses";#N/A,#N/A,TRUE,"Has-Gets Divest"}</definedName>
    <definedName name="wrn.divestiture." hidden="1">{#N/A,#N/A,TRUE,"Overview";#N/A,#N/A,TRUE,"Divest Val";#N/A,#N/A,TRUE,"sources &amp; uses";#N/A,#N/A,TRUE,"Has-Gets Divest"}</definedName>
    <definedName name="wrn.Earnings._.Model." localSheetId="5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inhundert._.Prozent._.alle._.Perioden." localSheetId="5" hidden="1">{"Alle Perioden",#N/A,FALSE,"Erf";"Alle Perioden",#N/A,FALSE,"BV100";"Alle Perioden",#N/A,FALSE,"BE100";"Alle Perioden",#N/A,FALSE,"Re100";"Alle Perioden",#N/A,FALSE,"Vol100"}</definedName>
    <definedName name="wrn.Einhundert._.Prozent._.alle._.Perioden." localSheetId="0" hidden="1">{"Alle Perioden",#N/A,FALSE,"Erf";"Alle Perioden",#N/A,FALSE,"BV100";"Alle Perioden",#N/A,FALSE,"BE100";"Alle Perioden",#N/A,FALSE,"Re100";"Alle Perioden",#N/A,FALSE,"Vol100"}</definedName>
    <definedName name="wrn.Einhundert._.Prozent._.alle._.Perioden." localSheetId="1" hidden="1">{"Alle Perioden",#N/A,FALSE,"Erf";"Alle Perioden",#N/A,FALSE,"BV100";"Alle Perioden",#N/A,FALSE,"BE100";"Alle Perioden",#N/A,FALSE,"Re100";"Alle Perioden",#N/A,FALSE,"Vol100"}</definedName>
    <definedName name="wrn.Einhundert._.Prozent._.alle._.Perioden." localSheetId="3" hidden="1">{"Alle Perioden",#N/A,FALSE,"Erf";"Alle Perioden",#N/A,FALSE,"BV100";"Alle Perioden",#N/A,FALSE,"BE100";"Alle Perioden",#N/A,FALSE,"Re100";"Alle Perioden",#N/A,FALSE,"Vol100"}</definedName>
    <definedName name="wrn.Einhundert._.Prozent._.alle._.Perioden." localSheetId="4" hidden="1">{"Alle Perioden",#N/A,FALSE,"Erf";"Alle Perioden",#N/A,FALSE,"BV100";"Alle Perioden",#N/A,FALSE,"BE100";"Alle Perioden",#N/A,FALSE,"Re100";"Alle Perioden",#N/A,FALSE,"Vol100"}</definedName>
    <definedName name="wrn.Einhundert._.Prozent._.alle._.Perioden." hidden="1">{"Alle Perioden",#N/A,FALSE,"Erf";"Alle Perioden",#N/A,FALSE,"BV100";"Alle Perioden",#N/A,FALSE,"BE100";"Alle Perioden",#N/A,FALSE,"Re100";"Alle Perioden",#N/A,FALSE,"Vol100"}</definedName>
    <definedName name="wrn.Einhundert._.Prozent._.erste._.elf._.Perioden." localSheetId="5" hidden="1">{"Erste elf Perioden",#N/A,FALSE,"Erf";"Erste elf Perioden",#N/A,FALSE,"BV100";"Erste elf Perioden",#N/A,FALSE,"BE100";"Erste elf Perioden",#N/A,FALSE,"Re100";"Erste elf Perioden",#N/A,FALSE,"Vol100"}</definedName>
    <definedName name="wrn.Einhundert._.Prozent._.erste._.elf._.Perioden." localSheetId="0" hidden="1">{"Erste elf Perioden",#N/A,FALSE,"Erf";"Erste elf Perioden",#N/A,FALSE,"BV100";"Erste elf Perioden",#N/A,FALSE,"BE100";"Erste elf Perioden",#N/A,FALSE,"Re100";"Erste elf Perioden",#N/A,FALSE,"Vol100"}</definedName>
    <definedName name="wrn.Einhundert._.Prozent._.erste._.elf._.Perioden." localSheetId="1" hidden="1">{"Erste elf Perioden",#N/A,FALSE,"Erf";"Erste elf Perioden",#N/A,FALSE,"BV100";"Erste elf Perioden",#N/A,FALSE,"BE100";"Erste elf Perioden",#N/A,FALSE,"Re100";"Erste elf Perioden",#N/A,FALSE,"Vol100"}</definedName>
    <definedName name="wrn.Einhundert._.Prozent._.erste._.elf._.Perioden." localSheetId="3" hidden="1">{"Erste elf Perioden",#N/A,FALSE,"Erf";"Erste elf Perioden",#N/A,FALSE,"BV100";"Erste elf Perioden",#N/A,FALSE,"BE100";"Erste elf Perioden",#N/A,FALSE,"Re100";"Erste elf Perioden",#N/A,FALSE,"Vol100"}</definedName>
    <definedName name="wrn.Einhundert._.Prozent._.erste._.elf._.Perioden." localSheetId="4" hidden="1">{"Erste elf Perioden",#N/A,FALSE,"Erf";"Erste elf Perioden",#N/A,FALSE,"BV100";"Erste elf Perioden",#N/A,FALSE,"BE100";"Erste elf Perioden",#N/A,FALSE,"Re100";"Erste elf Perioden",#N/A,FALSE,"Vol100"}</definedName>
    <definedName name="wrn.Einhundert._.Prozent._.erste._.elf._.Perioden." hidden="1">{"Erste elf Perioden",#N/A,FALSE,"Erf";"Erste elf Perioden",#N/A,FALSE,"BV100";"Erste elf Perioden",#N/A,FALSE,"BE100";"Erste elf Perioden",#N/A,FALSE,"Re100";"Erste elf Perioden",#N/A,FALSE,"Vol100"}</definedName>
    <definedName name="wrn.Europe." localSheetId="5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0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1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3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4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XITO." localSheetId="5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0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1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3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4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ternal." localSheetId="5" hidden="1">{"External_Annual_Income",#N/A,FALSE,"External";"External_Quarterly_Income",#N/A,FALSE,"External"}</definedName>
    <definedName name="wrn.External." localSheetId="0" hidden="1">{"External_Annual_Income",#N/A,FALSE,"External";"External_Quarterly_Income",#N/A,FALSE,"External"}</definedName>
    <definedName name="wrn.External." localSheetId="1" hidden="1">{"External_Annual_Income",#N/A,FALSE,"External";"External_Quarterly_Income",#N/A,FALSE,"External"}</definedName>
    <definedName name="wrn.External." localSheetId="3" hidden="1">{"External_Annual_Income",#N/A,FALSE,"External";"External_Quarterly_Income",#N/A,FALSE,"External"}</definedName>
    <definedName name="wrn.External." localSheetId="4" hidden="1">{"External_Annual_Income",#N/A,FALSE,"External";"External_Quarterly_Income",#N/A,FALSE,"External"}</definedName>
    <definedName name="wrn.External." hidden="1">{"External_Annual_Income",#N/A,FALSE,"External";"External_Quarterly_Income",#N/A,FALSE,"External"}</definedName>
    <definedName name="wrn.external.2" localSheetId="5" hidden="1">{"External_Annual_Income",#N/A,FALSE,"External";"External_Quarterly_Income",#N/A,FALSE,"External"}</definedName>
    <definedName name="wrn.external.2" localSheetId="0" hidden="1">{"External_Annual_Income",#N/A,FALSE,"External";"External_Quarterly_Income",#N/A,FALSE,"External"}</definedName>
    <definedName name="wrn.external.2" localSheetId="1" hidden="1">{"External_Annual_Income",#N/A,FALSE,"External";"External_Quarterly_Income",#N/A,FALSE,"External"}</definedName>
    <definedName name="wrn.external.2" localSheetId="3" hidden="1">{"External_Annual_Income",#N/A,FALSE,"External";"External_Quarterly_Income",#N/A,FALSE,"External"}</definedName>
    <definedName name="wrn.external.2" localSheetId="4" hidden="1">{"External_Annual_Income",#N/A,FALSE,"External";"External_Quarterly_Income",#N/A,FALSE,"External"}</definedName>
    <definedName name="wrn.external.2" hidden="1">{"External_Annual_Income",#N/A,FALSE,"External";"External_Quarterly_Income",#N/A,FALSE,"External"}</definedName>
    <definedName name="wrn.Friendly." localSheetId="5" hidden="1">{#N/A,#N/A,TRUE,"Julio";#N/A,#N/A,TRUE,"Agosto";#N/A,#N/A,TRUE,"BHCo";#N/A,#N/A,TRUE,"Abril";#N/A,#N/A,TRUE,"Pro Forma"}</definedName>
    <definedName name="wrn.Friendly." localSheetId="0" hidden="1">{#N/A,#N/A,TRUE,"Julio";#N/A,#N/A,TRUE,"Agosto";#N/A,#N/A,TRUE,"BHCo";#N/A,#N/A,TRUE,"Abril";#N/A,#N/A,TRUE,"Pro Forma"}</definedName>
    <definedName name="wrn.Friendly." localSheetId="1" hidden="1">{#N/A,#N/A,TRUE,"Julio";#N/A,#N/A,TRUE,"Agosto";#N/A,#N/A,TRUE,"BHCo";#N/A,#N/A,TRUE,"Abril";#N/A,#N/A,TRUE,"Pro Forma"}</definedName>
    <definedName name="wrn.Friendly." localSheetId="3" hidden="1">{#N/A,#N/A,TRUE,"Julio";#N/A,#N/A,TRUE,"Agosto";#N/A,#N/A,TRUE,"BHCo";#N/A,#N/A,TRUE,"Abril";#N/A,#N/A,TRUE,"Pro Forma"}</definedName>
    <definedName name="wrn.Friendly." localSheetId="4" hidden="1">{#N/A,#N/A,TRUE,"Julio";#N/A,#N/A,TRUE,"Agosto";#N/A,#N/A,TRUE,"BHCo";#N/A,#N/A,TRUE,"Abril";#N/A,#N/A,TRUE,"Pro Forma"}</definedName>
    <definedName name="wrn.Friendly." hidden="1">{#N/A,#N/A,TRUE,"Julio";#N/A,#N/A,TRUE,"Agosto";#N/A,#N/A,TRUE,"BHCo";#N/A,#N/A,TRUE,"Abril";#N/A,#N/A,TRUE,"Pro Forma"}</definedName>
    <definedName name="wrn.Gesamtausdruck._.alle._.Perioden." localSheetId="5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alle._.Perioden." localSheetId="0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alle._.Perioden." localSheetId="1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alle._.Perioden." localSheetId="3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alle._.Perioden." localSheetId="4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alle._.Perioden.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erste._.elf._.Perioden." localSheetId="5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Gesamtausdruck._.erste._.elf._.Perioden." localSheetId="0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Gesamtausdruck._.erste._.elf._.Perioden." localSheetId="1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Gesamtausdruck._.erste._.elf._.Perioden." localSheetId="3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Gesamtausdruck._.erste._.elf._.Perioden." localSheetId="4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Gesamtausdruck._.erste._.elf._.Perioden.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imp." localSheetId="5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rn.imp." localSheetId="0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rn.imp." localSheetId="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rn.imp." localSheetId="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rn.imp." localSheetId="4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rn.imp.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rn.impressao." localSheetId="5" hidden="1">{"cash",#N/A,FALSE,"CASH ";"acum",#N/A,FALSE,"CASH "}</definedName>
    <definedName name="wrn.impressao." localSheetId="0" hidden="1">{"cash",#N/A,FALSE,"CASH ";"acum",#N/A,FALSE,"CASH "}</definedName>
    <definedName name="wrn.impressao." localSheetId="1" hidden="1">{"cash",#N/A,FALSE,"CASH ";"acum",#N/A,FALSE,"CASH "}</definedName>
    <definedName name="wrn.impressao." localSheetId="3" hidden="1">{"cash",#N/A,FALSE,"CASH ";"acum",#N/A,FALSE,"CASH "}</definedName>
    <definedName name="wrn.impressao." localSheetId="4" hidden="1">{"cash",#N/A,FALSE,"CASH ";"acum",#N/A,FALSE,"CASH "}</definedName>
    <definedName name="wrn.impressao." hidden="1">{"cash",#N/A,FALSE,"CASH ";"acum",#N/A,FALSE,"CASH "}</definedName>
    <definedName name="wrn.IMPRESSO." localSheetId="5" hidden="1">{#N/A,#N/A,FALSE,"Plan1";#N/A,#N/A,FALSE,"Plan2"}</definedName>
    <definedName name="wrn.IMPRESSO." localSheetId="0" hidden="1">{#N/A,#N/A,FALSE,"Plan1";#N/A,#N/A,FALSE,"Plan2"}</definedName>
    <definedName name="wrn.IMPRESSO." localSheetId="1" hidden="1">{#N/A,#N/A,FALSE,"Plan1";#N/A,#N/A,FALSE,"Plan2"}</definedName>
    <definedName name="wrn.IMPRESSO." localSheetId="3" hidden="1">{#N/A,#N/A,FALSE,"Plan1";#N/A,#N/A,FALSE,"Plan2"}</definedName>
    <definedName name="wrn.IMPRESSO." localSheetId="4" hidden="1">{#N/A,#N/A,FALSE,"Plan1";#N/A,#N/A,FALSE,"Plan2"}</definedName>
    <definedName name="wrn.IMPRESSO." hidden="1">{#N/A,#N/A,FALSE,"Plan1";#N/A,#N/A,FALSE,"Plan2"}</definedName>
    <definedName name="wrn.IMPRIME." localSheetId="5" hidden="1">{"RES USS",#N/A,FALSE,"RES";"BAL USS",#N/A,FALSE,"BAL";"COMP USS",#N/A,FALSE,"COMP";"DESP USS",#N/A,FALSE,"DESP";"CASH USS",#N/A,FALSE,"CAIXA"}</definedName>
    <definedName name="wrn.IMPRIME." localSheetId="0" hidden="1">{"RES USS",#N/A,FALSE,"RES";"BAL USS",#N/A,FALSE,"BAL";"COMP USS",#N/A,FALSE,"COMP";"DESP USS",#N/A,FALSE,"DESP";"CASH USS",#N/A,FALSE,"CAIXA"}</definedName>
    <definedName name="wrn.IMPRIME." localSheetId="1" hidden="1">{"RES USS",#N/A,FALSE,"RES";"BAL USS",#N/A,FALSE,"BAL";"COMP USS",#N/A,FALSE,"COMP";"DESP USS",#N/A,FALSE,"DESP";"CASH USS",#N/A,FALSE,"CAIXA"}</definedName>
    <definedName name="wrn.IMPRIME." localSheetId="3" hidden="1">{"RES USS",#N/A,FALSE,"RES";"BAL USS",#N/A,FALSE,"BAL";"COMP USS",#N/A,FALSE,"COMP";"DESP USS",#N/A,FALSE,"DESP";"CASH USS",#N/A,FALSE,"CAIXA"}</definedName>
    <definedName name="wrn.IMPRIME." localSheetId="4" hidden="1">{"RES USS",#N/A,FALSE,"RES";"BAL USS",#N/A,FALSE,"BAL";"COMP USS",#N/A,FALSE,"COMP";"DESP USS",#N/A,FALSE,"DESP";"CASH USS",#N/A,FALSE,"CAIXA"}</definedName>
    <definedName name="wrn.IMPRIME." hidden="1">{"RES USS",#N/A,FALSE,"RES";"BAL USS",#N/A,FALSE,"BAL";"COMP USS",#N/A,FALSE,"COMP";"DESP USS",#N/A,FALSE,"DESP";"CASH USS",#N/A,FALSE,"CAIXA"}</definedName>
    <definedName name="wrn.Inad._.Unidade._.OTN." localSheetId="5" hidden="1">{#N/A,#N/A,FALSE,"Inad Unidade-OTN"}</definedName>
    <definedName name="wrn.Inad._.Unidade._.OTN." localSheetId="0" hidden="1">{#N/A,#N/A,FALSE,"Inad Unidade-OTN"}</definedName>
    <definedName name="wrn.Inad._.Unidade._.OTN." localSheetId="1" hidden="1">{#N/A,#N/A,FALSE,"Inad Unidade-OTN"}</definedName>
    <definedName name="wrn.Inad._.Unidade._.OTN." localSheetId="3" hidden="1">{#N/A,#N/A,FALSE,"Inad Unidade-OTN"}</definedName>
    <definedName name="wrn.Inad._.Unidade._.OTN." localSheetId="4" hidden="1">{#N/A,#N/A,FALSE,"Inad Unidade-OTN"}</definedName>
    <definedName name="wrn.Inad._.Unidade._.OTN." hidden="1">{#N/A,#N/A,FALSE,"Inad Unidade-OTN"}</definedName>
    <definedName name="wrn.Inad._.Unidade._.real." localSheetId="5" hidden="1">{#N/A,#N/A,FALSE,"Inad Unidade-R$"}</definedName>
    <definedName name="wrn.Inad._.Unidade._.real." localSheetId="0" hidden="1">{#N/A,#N/A,FALSE,"Inad Unidade-R$"}</definedName>
    <definedName name="wrn.Inad._.Unidade._.real." localSheetId="1" hidden="1">{#N/A,#N/A,FALSE,"Inad Unidade-R$"}</definedName>
    <definedName name="wrn.Inad._.Unidade._.real." localSheetId="3" hidden="1">{#N/A,#N/A,FALSE,"Inad Unidade-R$"}</definedName>
    <definedName name="wrn.Inad._.Unidade._.real." localSheetId="4" hidden="1">{#N/A,#N/A,FALSE,"Inad Unidade-R$"}</definedName>
    <definedName name="wrn.Inad._.Unidade._.real." hidden="1">{#N/A,#N/A,FALSE,"Inad Unidade-R$"}</definedName>
    <definedName name="wrn.Inadimplencia._.Absoluta." localSheetId="5" hidden="1">{#N/A,#N/A,FALSE,"Inadimplencia Absoluta"}</definedName>
    <definedName name="wrn.Inadimplencia._.Absoluta." localSheetId="0" hidden="1">{#N/A,#N/A,FALSE,"Inadimplencia Absoluta"}</definedName>
    <definedName name="wrn.Inadimplencia._.Absoluta." localSheetId="1" hidden="1">{#N/A,#N/A,FALSE,"Inadimplencia Absoluta"}</definedName>
    <definedName name="wrn.Inadimplencia._.Absoluta." localSheetId="3" hidden="1">{#N/A,#N/A,FALSE,"Inadimplencia Absoluta"}</definedName>
    <definedName name="wrn.Inadimplencia._.Absoluta." localSheetId="4" hidden="1">{#N/A,#N/A,FALSE,"Inadimplencia Absoluta"}</definedName>
    <definedName name="wrn.Inadimplencia._.Absoluta." hidden="1">{#N/A,#N/A,FALSE,"Inadimplencia Absoluta"}</definedName>
    <definedName name="wrn.Inadimplencia._.Relativa." localSheetId="5" hidden="1">{#N/A,#N/A,FALSE,"Inadimplencia Relativa"}</definedName>
    <definedName name="wrn.Inadimplencia._.Relativa." localSheetId="0" hidden="1">{#N/A,#N/A,FALSE,"Inadimplencia Relativa"}</definedName>
    <definedName name="wrn.Inadimplencia._.Relativa." localSheetId="1" hidden="1">{#N/A,#N/A,FALSE,"Inadimplencia Relativa"}</definedName>
    <definedName name="wrn.Inadimplencia._.Relativa." localSheetId="3" hidden="1">{#N/A,#N/A,FALSE,"Inadimplencia Relativa"}</definedName>
    <definedName name="wrn.Inadimplencia._.Relativa." localSheetId="4" hidden="1">{#N/A,#N/A,FALSE,"Inadimplencia Relativa"}</definedName>
    <definedName name="wrn.Inadimplencia._.Relativa." hidden="1">{#N/A,#N/A,FALSE,"Inadimplencia Relativa"}</definedName>
    <definedName name="wrn.Income._.Statement." localSheetId="5" hidden="1">{#N/A,#N/A,FALSE,"Report Print"}</definedName>
    <definedName name="wrn.Income._.Statement." localSheetId="0" hidden="1">{#N/A,#N/A,FALSE,"Report Print"}</definedName>
    <definedName name="wrn.Income._.Statement." localSheetId="1" hidden="1">{#N/A,#N/A,FALSE,"Report Print"}</definedName>
    <definedName name="wrn.Income._.Statement." localSheetId="3" hidden="1">{#N/A,#N/A,FALSE,"Report Print"}</definedName>
    <definedName name="wrn.Income._.Statement." localSheetId="4" hidden="1">{#N/A,#N/A,FALSE,"Report Print"}</definedName>
    <definedName name="wrn.Income._.Statement." hidden="1">{#N/A,#N/A,FALSE,"Report Print"}</definedName>
    <definedName name="wrn.IPIX." localSheetId="5" hidden="1">{#N/A,#N/A,FALSE,"Report Print"}</definedName>
    <definedName name="wrn.IPIX." localSheetId="0" hidden="1">{#N/A,#N/A,FALSE,"Report Print"}</definedName>
    <definedName name="wrn.IPIX." localSheetId="1" hidden="1">{#N/A,#N/A,FALSE,"Report Print"}</definedName>
    <definedName name="wrn.IPIX." localSheetId="3" hidden="1">{#N/A,#N/A,FALSE,"Report Print"}</definedName>
    <definedName name="wrn.IPIX." localSheetId="4" hidden="1">{#N/A,#N/A,FALSE,"Report Print"}</definedName>
    <definedName name="wrn.IPIX." hidden="1">{#N/A,#N/A,FALSE,"Report Print"}</definedName>
    <definedName name="wrn.Latin._.America." localSheetId="5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localSheetId="0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localSheetId="1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localSheetId="3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localSheetId="4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ojas._.por._.Aluguel._.Real." localSheetId="5" hidden="1">{#N/A,#N/A,FALSE,"Lojas por Aluguel (R$)"}</definedName>
    <definedName name="wrn.Lojas._.por._.Aluguel._.Real." localSheetId="0" hidden="1">{#N/A,#N/A,FALSE,"Lojas por Aluguel (R$)"}</definedName>
    <definedName name="wrn.Lojas._.por._.Aluguel._.Real." localSheetId="1" hidden="1">{#N/A,#N/A,FALSE,"Lojas por Aluguel (R$)"}</definedName>
    <definedName name="wrn.Lojas._.por._.Aluguel._.Real." localSheetId="3" hidden="1">{#N/A,#N/A,FALSE,"Lojas por Aluguel (R$)"}</definedName>
    <definedName name="wrn.Lojas._.por._.Aluguel._.Real." localSheetId="4" hidden="1">{#N/A,#N/A,FALSE,"Lojas por Aluguel (R$)"}</definedName>
    <definedName name="wrn.Lojas._.por._.Aluguel._.Real." hidden="1">{#N/A,#N/A,FALSE,"Lojas por Aluguel (R$)"}</definedName>
    <definedName name="wrn.Lojas._.por._.Faturamento._.real." localSheetId="5" hidden="1">{#N/A,#N/A,FALSE,"Lojas por Faturamento (R$)"}</definedName>
    <definedName name="wrn.Lojas._.por._.Faturamento._.real." localSheetId="0" hidden="1">{#N/A,#N/A,FALSE,"Lojas por Faturamento (R$)"}</definedName>
    <definedName name="wrn.Lojas._.por._.Faturamento._.real." localSheetId="1" hidden="1">{#N/A,#N/A,FALSE,"Lojas por Faturamento (R$)"}</definedName>
    <definedName name="wrn.Lojas._.por._.Faturamento._.real." localSheetId="3" hidden="1">{#N/A,#N/A,FALSE,"Lojas por Faturamento (R$)"}</definedName>
    <definedName name="wrn.Lojas._.por._.Faturamento._.real." localSheetId="4" hidden="1">{#N/A,#N/A,FALSE,"Lojas por Faturamento (R$)"}</definedName>
    <definedName name="wrn.Lojas._.por._.Faturamento._.real." hidden="1">{#N/A,#N/A,FALSE,"Lojas por Faturamento (R$)"}</definedName>
    <definedName name="wrn.Mapa._.de._.Aluguel._.Analitico." localSheetId="5" hidden="1">{#N/A,#N/A,FALSE,"Mapa de Aluguel - Analítico"}</definedName>
    <definedName name="wrn.Mapa._.de._.Aluguel._.Analitico." localSheetId="0" hidden="1">{#N/A,#N/A,FALSE,"Mapa de Aluguel - Analítico"}</definedName>
    <definedName name="wrn.Mapa._.de._.Aluguel._.Analitico." localSheetId="1" hidden="1">{#N/A,#N/A,FALSE,"Mapa de Aluguel - Analítico"}</definedName>
    <definedName name="wrn.Mapa._.de._.Aluguel._.Analitico." localSheetId="3" hidden="1">{#N/A,#N/A,FALSE,"Mapa de Aluguel - Analítico"}</definedName>
    <definedName name="wrn.Mapa._.de._.Aluguel._.Analitico." localSheetId="4" hidden="1">{#N/A,#N/A,FALSE,"Mapa de Aluguel - Analítico"}</definedName>
    <definedName name="wrn.Mapa._.de._.Aluguel._.Analitico." hidden="1">{#N/A,#N/A,FALSE,"Mapa de Aluguel - Analítico"}</definedName>
    <definedName name="wrn.Mapa._.de._.Aluguel._.Sintetico." localSheetId="5" hidden="1">{#N/A,#N/A,FALSE,"Mapa de Aluguel - Sintético"}</definedName>
    <definedName name="wrn.Mapa._.de._.Aluguel._.Sintetico." localSheetId="0" hidden="1">{#N/A,#N/A,FALSE,"Mapa de Aluguel - Sintético"}</definedName>
    <definedName name="wrn.Mapa._.de._.Aluguel._.Sintetico." localSheetId="1" hidden="1">{#N/A,#N/A,FALSE,"Mapa de Aluguel - Sintético"}</definedName>
    <definedName name="wrn.Mapa._.de._.Aluguel._.Sintetico." localSheetId="3" hidden="1">{#N/A,#N/A,FALSE,"Mapa de Aluguel - Sintético"}</definedName>
    <definedName name="wrn.Mapa._.de._.Aluguel._.Sintetico." localSheetId="4" hidden="1">{#N/A,#N/A,FALSE,"Mapa de Aluguel - Sintético"}</definedName>
    <definedName name="wrn.Mapa._.de._.Aluguel._.Sintetico." hidden="1">{#N/A,#N/A,FALSE,"Mapa de Aluguel - Sintético"}</definedName>
    <definedName name="wrn.Master_Income." localSheetId="5" hidden="1">{"Annual_Income",#N/A,FALSE,"Master Model";"Quarterly_Income",#N/A,FALSE,"Master Model"}</definedName>
    <definedName name="wrn.Master_Income." localSheetId="0" hidden="1">{"Annual_Income",#N/A,FALSE,"Master Model";"Quarterly_Income",#N/A,FALSE,"Master Model"}</definedName>
    <definedName name="wrn.Master_Income." localSheetId="1" hidden="1">{"Annual_Income",#N/A,FALSE,"Master Model";"Quarterly_Income",#N/A,FALSE,"Master Model"}</definedName>
    <definedName name="wrn.Master_Income." localSheetId="3" hidden="1">{"Annual_Income",#N/A,FALSE,"Master Model";"Quarterly_Income",#N/A,FALSE,"Master Model"}</definedName>
    <definedName name="wrn.Master_Income." localSheetId="4" hidden="1">{"Annual_Income",#N/A,FALSE,"Master Model";"Quarterly_Income",#N/A,FALSE,"Master Model"}</definedName>
    <definedName name="wrn.Master_Income." hidden="1">{"Annual_Income",#N/A,FALSE,"Master Model";"Quarterly_Income",#N/A,FALSE,"Master Model"}</definedName>
    <definedName name="wrn.Media._.Aluguel._.12._.meses." localSheetId="5" hidden="1">{#N/A,#N/A,FALSE,"Média Aluguel 12 Meses"}</definedName>
    <definedName name="wrn.Media._.Aluguel._.12._.meses." localSheetId="0" hidden="1">{#N/A,#N/A,FALSE,"Média Aluguel 12 Meses"}</definedName>
    <definedName name="wrn.Media._.Aluguel._.12._.meses." localSheetId="1" hidden="1">{#N/A,#N/A,FALSE,"Média Aluguel 12 Meses"}</definedName>
    <definedName name="wrn.Media._.Aluguel._.12._.meses." localSheetId="3" hidden="1">{#N/A,#N/A,FALSE,"Média Aluguel 12 Meses"}</definedName>
    <definedName name="wrn.Media._.Aluguel._.12._.meses." localSheetId="4" hidden="1">{#N/A,#N/A,FALSE,"Média Aluguel 12 Meses"}</definedName>
    <definedName name="wrn.Media._.Aluguel._.12._.meses." hidden="1">{#N/A,#N/A,FALSE,"Média Aluguel 12 Meses"}</definedName>
    <definedName name="wrn.mensal." localSheetId="5" hidden="1">{"mensal",#N/A,FALSE,"cash"}</definedName>
    <definedName name="wrn.mensal." localSheetId="0" hidden="1">{"mensal",#N/A,FALSE,"cash"}</definedName>
    <definedName name="wrn.mensal." localSheetId="1" hidden="1">{"mensal",#N/A,FALSE,"cash"}</definedName>
    <definedName name="wrn.mensal." localSheetId="3" hidden="1">{"mensal",#N/A,FALSE,"cash"}</definedName>
    <definedName name="wrn.mensal." localSheetId="4" hidden="1">{"mensal",#N/A,FALSE,"cash"}</definedName>
    <definedName name="wrn.mensal." hidden="1">{"mensal",#N/A,FALSE,"cash"}</definedName>
    <definedName name="wrn.North._.America." localSheetId="5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localSheetId="0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localSheetId="1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localSheetId="3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localSheetId="4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Orcamento._.Completo." localSheetId="5" hidden="1">{#N/A,#N/A,FALSE,"QUADRO GERAL";#N/A,#N/A,FALSE,"RECEITA OPERACIONAL";#N/A,#N/A,FALSE,"DESP.OPERACIONAIS";#N/A,#N/A,FALSE,"INVESTIMENTOS";#N/A,#N/A,FALSE,"NÃO OPERACIONAL";#N/A,#N/A,FALSE,"PROJEÇÃO INDICADORES"}</definedName>
    <definedName name="wrn.Orcamento._.Completo." localSheetId="0" hidden="1">{#N/A,#N/A,FALSE,"QUADRO GERAL";#N/A,#N/A,FALSE,"RECEITA OPERACIONAL";#N/A,#N/A,FALSE,"DESP.OPERACIONAIS";#N/A,#N/A,FALSE,"INVESTIMENTOS";#N/A,#N/A,FALSE,"NÃO OPERACIONAL";#N/A,#N/A,FALSE,"PROJEÇÃO INDICADORES"}</definedName>
    <definedName name="wrn.Orcamento._.Completo." localSheetId="1" hidden="1">{#N/A,#N/A,FALSE,"QUADRO GERAL";#N/A,#N/A,FALSE,"RECEITA OPERACIONAL";#N/A,#N/A,FALSE,"DESP.OPERACIONAIS";#N/A,#N/A,FALSE,"INVESTIMENTOS";#N/A,#N/A,FALSE,"NÃO OPERACIONAL";#N/A,#N/A,FALSE,"PROJEÇÃO INDICADORES"}</definedName>
    <definedName name="wrn.Orcamento._.Completo." localSheetId="3" hidden="1">{#N/A,#N/A,FALSE,"QUADRO GERAL";#N/A,#N/A,FALSE,"RECEITA OPERACIONAL";#N/A,#N/A,FALSE,"DESP.OPERACIONAIS";#N/A,#N/A,FALSE,"INVESTIMENTOS";#N/A,#N/A,FALSE,"NÃO OPERACIONAL";#N/A,#N/A,FALSE,"PROJEÇÃO INDICADORES"}</definedName>
    <definedName name="wrn.Orcamento._.Completo." localSheetId="4" hidden="1">{#N/A,#N/A,FALSE,"QUADRO GERAL";#N/A,#N/A,FALSE,"RECEITA OPERACIONAL";#N/A,#N/A,FALSE,"DESP.OPERACIONAIS";#N/A,#N/A,FALSE,"INVESTIMENTOS";#N/A,#N/A,FALSE,"NÃO OPERACIONAL";#N/A,#N/A,FALSE,"PROJEÇÃO INDICADORES"}</definedName>
    <definedName name="wrn.Orcamento._.Completo." hidden="1">{#N/A,#N/A,FALSE,"QUADRO GERAL";#N/A,#N/A,FALSE,"RECEITA OPERACIONAL";#N/A,#N/A,FALSE,"DESP.OPERACIONAIS";#N/A,#N/A,FALSE,"INVESTIMENTOS";#N/A,#N/A,FALSE,"NÃO OPERACIONAL";#N/A,#N/A,FALSE,"PROJEÇÃO INDICADORES"}</definedName>
    <definedName name="wrn.Output." localSheetId="5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localSheetId="0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localSheetId="1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localSheetId="4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Performance._.Aluguel." localSheetId="5" hidden="1">{#N/A,#N/A,FALSE,"Performance Aluguel"}</definedName>
    <definedName name="wrn.Performance._.Aluguel." localSheetId="0" hidden="1">{#N/A,#N/A,FALSE,"Performance Aluguel"}</definedName>
    <definedName name="wrn.Performance._.Aluguel." localSheetId="1" hidden="1">{#N/A,#N/A,FALSE,"Performance Aluguel"}</definedName>
    <definedName name="wrn.Performance._.Aluguel." localSheetId="3" hidden="1">{#N/A,#N/A,FALSE,"Performance Aluguel"}</definedName>
    <definedName name="wrn.Performance._.Aluguel." localSheetId="4" hidden="1">{#N/A,#N/A,FALSE,"Performance Aluguel"}</definedName>
    <definedName name="wrn.Performance._.Aluguel." hidden="1">{#N/A,#N/A,FALSE,"Performance Aluguel"}</definedName>
    <definedName name="wrn.Performance._.Vendas." localSheetId="5" hidden="1">{#N/A,#N/A,FALSE,"Performance Vendas"}</definedName>
    <definedName name="wrn.Performance._.Vendas." localSheetId="0" hidden="1">{#N/A,#N/A,FALSE,"Performance Vendas"}</definedName>
    <definedName name="wrn.Performance._.Vendas." localSheetId="1" hidden="1">{#N/A,#N/A,FALSE,"Performance Vendas"}</definedName>
    <definedName name="wrn.Performance._.Vendas." localSheetId="3" hidden="1">{#N/A,#N/A,FALSE,"Performance Vendas"}</definedName>
    <definedName name="wrn.Performance._.Vendas." localSheetId="4" hidden="1">{#N/A,#N/A,FALSE,"Performance Vendas"}</definedName>
    <definedName name="wrn.Performance._.Vendas." hidden="1">{#N/A,#N/A,FALSE,"Performance Vendas"}</definedName>
    <definedName name="wrn.PL." localSheetId="5" hidden="1">{"20 Years",#N/A,FALSE,"P&amp;Ls";"2001",#N/A,FALSE,"P&amp;Ls"}</definedName>
    <definedName name="wrn.PL." localSheetId="0" hidden="1">{"20 Years",#N/A,FALSE,"P&amp;Ls";"2001",#N/A,FALSE,"P&amp;Ls"}</definedName>
    <definedName name="wrn.PL." localSheetId="1" hidden="1">{"20 Years",#N/A,FALSE,"P&amp;Ls";"2001",#N/A,FALSE,"P&amp;Ls"}</definedName>
    <definedName name="wrn.PL." localSheetId="3" hidden="1">{"20 Years",#N/A,FALSE,"P&amp;Ls";"2001",#N/A,FALSE,"P&amp;Ls"}</definedName>
    <definedName name="wrn.PL." localSheetId="4" hidden="1">{"20 Years",#N/A,FALSE,"P&amp;Ls";"2001",#N/A,FALSE,"P&amp;Ls"}</definedName>
    <definedName name="wrn.PL." hidden="1">{"20 Years",#N/A,FALSE,"P&amp;Ls";"2001",#N/A,FALSE,"P&amp;Ls"}</definedName>
    <definedName name="wrn.prices." localSheetId="5" hidden="1">{#N/A,#N/A,TRUE,"BANAMEX";#N/A,#N/A,TRUE,"CGT";#N/A,#N/A,TRUE,"ALFA";#N/A,#N/A,TRUE,"ICA (2)"}</definedName>
    <definedName name="wrn.prices." localSheetId="0" hidden="1">{#N/A,#N/A,TRUE,"BANAMEX";#N/A,#N/A,TRUE,"CGT";#N/A,#N/A,TRUE,"ALFA";#N/A,#N/A,TRUE,"ICA (2)"}</definedName>
    <definedName name="wrn.prices." localSheetId="1" hidden="1">{#N/A,#N/A,TRUE,"BANAMEX";#N/A,#N/A,TRUE,"CGT";#N/A,#N/A,TRUE,"ALFA";#N/A,#N/A,TRUE,"ICA (2)"}</definedName>
    <definedName name="wrn.prices." localSheetId="3" hidden="1">{#N/A,#N/A,TRUE,"BANAMEX";#N/A,#N/A,TRUE,"CGT";#N/A,#N/A,TRUE,"ALFA";#N/A,#N/A,TRUE,"ICA (2)"}</definedName>
    <definedName name="wrn.prices." localSheetId="4" hidden="1">{#N/A,#N/A,TRUE,"BANAMEX";#N/A,#N/A,TRUE,"CGT";#N/A,#N/A,TRUE,"ALFA";#N/A,#N/A,TRUE,"ICA (2)"}</definedName>
    <definedName name="wrn.prices." hidden="1">{#N/A,#N/A,TRUE,"BANAMEX";#N/A,#N/A,TRUE,"CGT";#N/A,#N/A,TRUE,"ALFA";#N/A,#N/A,TRUE,"ICA (2)"}</definedName>
    <definedName name="wrn.Print._.Entire._.Business._.Case." localSheetId="5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localSheetId="0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localSheetId="1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localSheetId="3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localSheetId="4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Quadro._.Antigo." localSheetId="5" hidden="1">{#N/A,#N/A,FALSE,"QuadroAntigo"}</definedName>
    <definedName name="wrn.Quadro._.Antigo." localSheetId="0" hidden="1">{#N/A,#N/A,FALSE,"QuadroAntigo"}</definedName>
    <definedName name="wrn.Quadro._.Antigo." localSheetId="1" hidden="1">{#N/A,#N/A,FALSE,"QuadroAntigo"}</definedName>
    <definedName name="wrn.Quadro._.Antigo." localSheetId="3" hidden="1">{#N/A,#N/A,FALSE,"QuadroAntigo"}</definedName>
    <definedName name="wrn.Quadro._.Antigo." localSheetId="4" hidden="1">{#N/A,#N/A,FALSE,"QuadroAntigo"}</definedName>
    <definedName name="wrn.Quadro._.Antigo." hidden="1">{#N/A,#N/A,FALSE,"QuadroAntigo"}</definedName>
    <definedName name="wrn.Quadro._.de._.Areas." localSheetId="5" hidden="1">{#N/A,#N/A,FALSE,"Quadro de Areas"}</definedName>
    <definedName name="wrn.Quadro._.de._.Areas." localSheetId="0" hidden="1">{#N/A,#N/A,FALSE,"Quadro de Areas"}</definedName>
    <definedName name="wrn.Quadro._.de._.Areas." localSheetId="1" hidden="1">{#N/A,#N/A,FALSE,"Quadro de Areas"}</definedName>
    <definedName name="wrn.Quadro._.de._.Areas." localSheetId="3" hidden="1">{#N/A,#N/A,FALSE,"Quadro de Areas"}</definedName>
    <definedName name="wrn.Quadro._.de._.Areas." localSheetId="4" hidden="1">{#N/A,#N/A,FALSE,"Quadro de Areas"}</definedName>
    <definedName name="wrn.Quadro._.de._.Areas." hidden="1">{#N/A,#N/A,FALSE,"Quadro de Areas"}</definedName>
    <definedName name="wrn.Ramos._.LJ." localSheetId="5" hidden="1">{#N/A,#N/A,FALSE,"RamosLj"}</definedName>
    <definedName name="wrn.Ramos._.LJ." localSheetId="0" hidden="1">{#N/A,#N/A,FALSE,"RamosLj"}</definedName>
    <definedName name="wrn.Ramos._.LJ." localSheetId="1" hidden="1">{#N/A,#N/A,FALSE,"RamosLj"}</definedName>
    <definedName name="wrn.Ramos._.LJ." localSheetId="3" hidden="1">{#N/A,#N/A,FALSE,"RamosLj"}</definedName>
    <definedName name="wrn.Ramos._.LJ." localSheetId="4" hidden="1">{#N/A,#N/A,FALSE,"RamosLj"}</definedName>
    <definedName name="wrn.Ramos._.LJ." hidden="1">{#N/A,#N/A,FALSE,"RamosLj"}</definedName>
    <definedName name="wrn.Receitas." localSheetId="5" hidden="1">{#N/A,#N/A,FALSE,"CASH "}</definedName>
    <definedName name="wrn.Receitas." localSheetId="0" hidden="1">{#N/A,#N/A,FALSE,"CASH "}</definedName>
    <definedName name="wrn.Receitas." localSheetId="1" hidden="1">{#N/A,#N/A,FALSE,"CASH "}</definedName>
    <definedName name="wrn.Receitas." localSheetId="3" hidden="1">{#N/A,#N/A,FALSE,"CASH "}</definedName>
    <definedName name="wrn.Receitas." localSheetId="4" hidden="1">{#N/A,#N/A,FALSE,"CASH "}</definedName>
    <definedName name="wrn.Receitas." hidden="1">{#N/A,#N/A,FALSE,"CASH "}</definedName>
    <definedName name="wrn.relat._.em._.dolar." localSheetId="5" hidden="1">{"cash uss",#N/A,TRUE,"CASH ";"acum USS",#N/A,TRUE,"CASH "}</definedName>
    <definedName name="wrn.relat._.em._.dolar." localSheetId="0" hidden="1">{"cash uss",#N/A,TRUE,"CASH ";"acum USS",#N/A,TRUE,"CASH "}</definedName>
    <definedName name="wrn.relat._.em._.dolar." localSheetId="1" hidden="1">{"cash uss",#N/A,TRUE,"CASH ";"acum USS",#N/A,TRUE,"CASH "}</definedName>
    <definedName name="wrn.relat._.em._.dolar." localSheetId="3" hidden="1">{"cash uss",#N/A,TRUE,"CASH ";"acum USS",#N/A,TRUE,"CASH "}</definedName>
    <definedName name="wrn.relat._.em._.dolar." localSheetId="4" hidden="1">{"cash uss",#N/A,TRUE,"CASH ";"acum USS",#N/A,TRUE,"CASH "}</definedName>
    <definedName name="wrn.relat._.em._.dolar." hidden="1">{"cash uss",#N/A,TRUE,"CASH ";"acum USS",#N/A,TRUE,"CASH "}</definedName>
    <definedName name="wrn.relat._.uss." localSheetId="5" hidden="1">{"mensal uss",#N/A,TRUE,"Cash Flow";"obras uss",#N/A,TRUE,"Cash Obras"}</definedName>
    <definedName name="wrn.relat._.uss." localSheetId="0" hidden="1">{"mensal uss",#N/A,TRUE,"Cash Flow";"obras uss",#N/A,TRUE,"Cash Obras"}</definedName>
    <definedName name="wrn.relat._.uss." localSheetId="1" hidden="1">{"mensal uss",#N/A,TRUE,"Cash Flow";"obras uss",#N/A,TRUE,"Cash Obras"}</definedName>
    <definedName name="wrn.relat._.uss." localSheetId="3" hidden="1">{"mensal uss",#N/A,TRUE,"Cash Flow";"obras uss",#N/A,TRUE,"Cash Obras"}</definedName>
    <definedName name="wrn.relat._.uss." localSheetId="4" hidden="1">{"mensal uss",#N/A,TRUE,"Cash Flow";"obras uss",#N/A,TRUE,"Cash Obras"}</definedName>
    <definedName name="wrn.relat._.uss." hidden="1">{"mensal uss",#N/A,TRUE,"Cash Flow";"obras uss",#N/A,TRUE,"Cash Obras"}</definedName>
    <definedName name="wrn.RELATORIO." localSheetId="5" hidden="1">{"mensal",#N/A,TRUE,"CASH";"acumulado",#N/A,TRUE,"CASH"}</definedName>
    <definedName name="wrn.RELATORIO." localSheetId="0" hidden="1">{"mensal",#N/A,TRUE,"CASH";"acumulado",#N/A,TRUE,"CASH"}</definedName>
    <definedName name="wrn.RELATORIO." localSheetId="1" hidden="1">{"mensal",#N/A,TRUE,"CASH";"acumulado",#N/A,TRUE,"CASH"}</definedName>
    <definedName name="wrn.RELATORIO." localSheetId="3" hidden="1">{"mensal",#N/A,TRUE,"CASH";"acumulado",#N/A,TRUE,"CASH"}</definedName>
    <definedName name="wrn.RELATORIO." localSheetId="4" hidden="1">{"mensal",#N/A,TRUE,"CASH";"acumulado",#N/A,TRUE,"CASH"}</definedName>
    <definedName name="wrn.RELATORIO." hidden="1">{"mensal",#N/A,TRUE,"CASH";"acumulado",#N/A,TRUE,"CASH"}</definedName>
    <definedName name="wrn.Relatório._.Resumido." localSheetId="5" hidden="1">{#N/A,#N/A,FALSE,"GP";#N/A,#N/A,FALSE,"Assinantes";#N/A,#N/A,FALSE,"Rede";#N/A,#N/A,FALSE,"Evolução";#N/A,#N/A,FALSE,"Resultado"}</definedName>
    <definedName name="wrn.Relatório._.Resumido." localSheetId="0" hidden="1">{#N/A,#N/A,FALSE,"GP";#N/A,#N/A,FALSE,"Assinantes";#N/A,#N/A,FALSE,"Rede";#N/A,#N/A,FALSE,"Evolução";#N/A,#N/A,FALSE,"Resultado"}</definedName>
    <definedName name="wrn.Relatório._.Resumido." localSheetId="1" hidden="1">{#N/A,#N/A,FALSE,"GP";#N/A,#N/A,FALSE,"Assinantes";#N/A,#N/A,FALSE,"Rede";#N/A,#N/A,FALSE,"Evolução";#N/A,#N/A,FALSE,"Resultado"}</definedName>
    <definedName name="wrn.Relatório._.Resumido." localSheetId="3" hidden="1">{#N/A,#N/A,FALSE,"GP";#N/A,#N/A,FALSE,"Assinantes";#N/A,#N/A,FALSE,"Rede";#N/A,#N/A,FALSE,"Evolução";#N/A,#N/A,FALSE,"Resultado"}</definedName>
    <definedName name="wrn.Relatório._.Resumido." localSheetId="4" hidden="1">{#N/A,#N/A,FALSE,"GP";#N/A,#N/A,FALSE,"Assinantes";#N/A,#N/A,FALSE,"Rede";#N/A,#N/A,FALSE,"Evolução";#N/A,#N/A,FALSE,"Resultado"}</definedName>
    <definedName name="wrn.Relatório._.Resumido." hidden="1">{#N/A,#N/A,FALSE,"GP";#N/A,#N/A,FALSE,"Assinantes";#N/A,#N/A,FALSE,"Rede";#N/A,#N/A,FALSE,"Evolução";#N/A,#N/A,FALSE,"Resultado"}</definedName>
    <definedName name="wrn.RELAUSS." localSheetId="5" hidden="1">{"MENSALUS",#N/A,FALSE,"CASH";"ACUMULUS",#N/A,FALSE,"CASH"}</definedName>
    <definedName name="wrn.RELAUSS." localSheetId="0" hidden="1">{"MENSALUS",#N/A,FALSE,"CASH";"ACUMULUS",#N/A,FALSE,"CASH"}</definedName>
    <definedName name="wrn.RELAUSS." localSheetId="1" hidden="1">{"MENSALUS",#N/A,FALSE,"CASH";"ACUMULUS",#N/A,FALSE,"CASH"}</definedName>
    <definedName name="wrn.RELAUSS." localSheetId="3" hidden="1">{"MENSALUS",#N/A,FALSE,"CASH";"ACUMULUS",#N/A,FALSE,"CASH"}</definedName>
    <definedName name="wrn.RELAUSS." localSheetId="4" hidden="1">{"MENSALUS",#N/A,FALSE,"CASH";"ACUMULUS",#N/A,FALSE,"CASH"}</definedName>
    <definedName name="wrn.RELAUSS." hidden="1">{"MENSALUS",#N/A,FALSE,"CASH";"ACUMULUS",#N/A,FALSE,"CASH"}</definedName>
    <definedName name="wrn.rep_page." localSheetId="5" hidden="1">{"Annual_Income",#N/A,FALSE,"Report Page";"Balance_Cash_Flow",#N/A,FALSE,"Report Page";"Quarterly_Income",#N/A,FALSE,"Report Page"}</definedName>
    <definedName name="wrn.rep_page." localSheetId="0" hidden="1">{"Annual_Income",#N/A,FALSE,"Report Page";"Balance_Cash_Flow",#N/A,FALSE,"Report Page";"Quarterly_Income",#N/A,FALSE,"Report Page"}</definedName>
    <definedName name="wrn.rep_page." localSheetId="1" hidden="1">{"Annual_Income",#N/A,FALSE,"Report Page";"Balance_Cash_Flow",#N/A,FALSE,"Report Page";"Quarterly_Income",#N/A,FALSE,"Report Page"}</definedName>
    <definedName name="wrn.rep_page." localSheetId="3" hidden="1">{"Annual_Income",#N/A,FALSE,"Report Page";"Balance_Cash_Flow",#N/A,FALSE,"Report Page";"Quarterly_Income",#N/A,FALSE,"Report Page"}</definedName>
    <definedName name="wrn.rep_page." localSheetId="4" hidden="1">{"Annual_Income",#N/A,FALSE,"Report Page";"Balance_Cash_Flow",#N/A,FALSE,"Report Page";"Quarterly_Income",#N/A,FALSE,"Report Page"}</definedName>
    <definedName name="wrn.rep_page." hidden="1">{"Annual_Income",#N/A,FALSE,"Report Page";"Balance_Cash_Flow",#N/A,FALSE,"Report Page";"Quarterly_Income",#N/A,FALSE,"Report Page"}</definedName>
    <definedName name="wrn.Report_Page." localSheetId="5" hidden="1">{"Annual_Income",#N/A,FALSE,"Report Page";"Balance_Cash_Flow",#N/A,FALSE,"Report Page";"Quarterly_Income",#N/A,FALSE,"Report Page"}</definedName>
    <definedName name="wrn.Report_Page." localSheetId="0" hidden="1">{"Annual_Income",#N/A,FALSE,"Report Page";"Balance_Cash_Flow",#N/A,FALSE,"Report Page";"Quarterly_Income",#N/A,FALSE,"Report Page"}</definedName>
    <definedName name="wrn.Report_Page." localSheetId="1" hidden="1">{"Annual_Income",#N/A,FALSE,"Report Page";"Balance_Cash_Flow",#N/A,FALSE,"Report Page";"Quarterly_Income",#N/A,FALSE,"Report Page"}</definedName>
    <definedName name="wrn.Report_Page." localSheetId="3" hidden="1">{"Annual_Income",#N/A,FALSE,"Report Page";"Balance_Cash_Flow",#N/A,FALSE,"Report Page";"Quarterly_Income",#N/A,FALSE,"Report Page"}</definedName>
    <definedName name="wrn.Report_Page." localSheetId="4" hidden="1">{"Annual_Income",#N/A,FALSE,"Report Page";"Balance_Cash_Flow",#N/A,FALSE,"Report Page";"Quarterly_Income",#N/A,FALSE,"Report Page"}</definedName>
    <definedName name="wrn.Report_Page." hidden="1">{"Annual_Income",#N/A,FALSE,"Report Page";"Balance_Cash_Flow",#N/A,FALSE,"Report Page";"Quarterly_Income",#N/A,FALSE,"Report Page"}</definedName>
    <definedName name="wrn.Scenario._.Summary." localSheetId="5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localSheetId="0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localSheetId="1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localSheetId="3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localSheetId="4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IM95." localSheetId="5" hidden="1">{#N/A,#N/A,FALSE,"SIM95"}</definedName>
    <definedName name="wrn.SIM95." localSheetId="0" hidden="1">{#N/A,#N/A,FALSE,"SIM95"}</definedName>
    <definedName name="wrn.SIM95." localSheetId="1" hidden="1">{#N/A,#N/A,FALSE,"SIM95"}</definedName>
    <definedName name="wrn.SIM95." localSheetId="3" hidden="1">{#N/A,#N/A,FALSE,"SIM95"}</definedName>
    <definedName name="wrn.SIM95." localSheetId="4" hidden="1">{#N/A,#N/A,FALSE,"SIM95"}</definedName>
    <definedName name="wrn.SIM95." hidden="1">{#N/A,#N/A,FALSE,"SIM95"}</definedName>
    <definedName name="wrn.sim953" localSheetId="5" hidden="1">{#N/A,#N/A,FALSE,"SIM95"}</definedName>
    <definedName name="wrn.sim953" localSheetId="0" hidden="1">{#N/A,#N/A,FALSE,"SIM95"}</definedName>
    <definedName name="wrn.sim953" localSheetId="1" hidden="1">{#N/A,#N/A,FALSE,"SIM95"}</definedName>
    <definedName name="wrn.sim953" localSheetId="3" hidden="1">{#N/A,#N/A,FALSE,"SIM95"}</definedName>
    <definedName name="wrn.sim953" localSheetId="4" hidden="1">{#N/A,#N/A,FALSE,"SIM95"}</definedName>
    <definedName name="wrn.sim953" hidden="1">{#N/A,#N/A,FALSE,"SIM95"}</definedName>
    <definedName name="wrn.sim954" localSheetId="5" hidden="1">{#N/A,#N/A,FALSE,"SIM95"}</definedName>
    <definedName name="wrn.sim954" localSheetId="0" hidden="1">{#N/A,#N/A,FALSE,"SIM95"}</definedName>
    <definedName name="wrn.sim954" localSheetId="1" hidden="1">{#N/A,#N/A,FALSE,"SIM95"}</definedName>
    <definedName name="wrn.sim954" localSheetId="3" hidden="1">{#N/A,#N/A,FALSE,"SIM95"}</definedName>
    <definedName name="wrn.sim954" localSheetId="4" hidden="1">{#N/A,#N/A,FALSE,"SIM95"}</definedName>
    <definedName name="wrn.sim954" hidden="1">{#N/A,#N/A,FALSE,"SIM95"}</definedName>
    <definedName name="wrn.test." localSheetId="5" hidden="1">{"test2",#N/A,TRUE,"Prices"}</definedName>
    <definedName name="wrn.test." localSheetId="0" hidden="1">{"test2",#N/A,TRUE,"Prices"}</definedName>
    <definedName name="wrn.test." localSheetId="1" hidden="1">{"test2",#N/A,TRUE,"Prices"}</definedName>
    <definedName name="wrn.test." localSheetId="3" hidden="1">{"test2",#N/A,TRUE,"Prices"}</definedName>
    <definedName name="wrn.test." localSheetId="4" hidden="1">{"test2",#N/A,TRUE,"Prices"}</definedName>
    <definedName name="wrn.test." hidden="1">{"test2",#N/A,TRUE,"Prices"}</definedName>
    <definedName name="wrn.totalcomp." localSheetId="5" hidden="1">{"comp1",#N/A,FALSE,"COMPS";"footnotes",#N/A,FALSE,"COMPS"}</definedName>
    <definedName name="wrn.totalcomp." localSheetId="0" hidden="1">{"comp1",#N/A,FALSE,"COMPS";"footnotes",#N/A,FALSE,"COMPS"}</definedName>
    <definedName name="wrn.totalcomp." localSheetId="1" hidden="1">{"comp1",#N/A,FALSE,"COMPS";"footnotes",#N/A,FALSE,"COMPS"}</definedName>
    <definedName name="wrn.totalcomp." localSheetId="3" hidden="1">{"comp1",#N/A,FALSE,"COMPS";"footnotes",#N/A,FALSE,"COMPS"}</definedName>
    <definedName name="wrn.totalcomp." localSheetId="4" hidden="1">{"comp1",#N/A,FALSE,"COMPS";"footnotes",#N/A,FALSE,"COMPS"}</definedName>
    <definedName name="wrn.totalcomp." hidden="1">{"comp1",#N/A,FALSE,"COMPS";"footnotes",#N/A,FALSE,"COMPS"}</definedName>
    <definedName name="wrn.Vendas." localSheetId="5" hidden="1">{#N/A,#N/A,FALSE,"Vendas"}</definedName>
    <definedName name="wrn.Vendas." localSheetId="0" hidden="1">{#N/A,#N/A,FALSE,"Vendas"}</definedName>
    <definedName name="wrn.Vendas." localSheetId="1" hidden="1">{#N/A,#N/A,FALSE,"Vendas"}</definedName>
    <definedName name="wrn.Vendas." localSheetId="3" hidden="1">{#N/A,#N/A,FALSE,"Vendas"}</definedName>
    <definedName name="wrn.Vendas." localSheetId="4" hidden="1">{#N/A,#N/A,FALSE,"Vendas"}</definedName>
    <definedName name="wrn.Vendas." hidden="1">{#N/A,#N/A,FALSE,"Vendas"}</definedName>
    <definedName name="wrn.Whole._.Pack." localSheetId="5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localSheetId="0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localSheetId="1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localSheetId="3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localSheetId="4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shares">#REF!</definedName>
    <definedName name="wvu.PLANILHA2.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PLANILHA2." localSheetId="0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PLANILHA2.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PLANILHA2." localSheetId="3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PLANILHA2." localSheetId="4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PLANILHA2.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" localSheetId="5" hidden="1">{#N/A,#N/A,FALSE,"Plan1";#N/A,#N/A,FALSE,"Plan2"}</definedName>
    <definedName name="x" localSheetId="0" hidden="1">{#N/A,#N/A,FALSE,"Plan1";#N/A,#N/A,FALSE,"Plan2"}</definedName>
    <definedName name="x" localSheetId="1" hidden="1">{#N/A,#N/A,FALSE,"Plan1";#N/A,#N/A,FALSE,"Plan2"}</definedName>
    <definedName name="x" localSheetId="3" hidden="1">{#N/A,#N/A,FALSE,"Plan1";#N/A,#N/A,FALSE,"Plan2"}</definedName>
    <definedName name="x" localSheetId="4" hidden="1">{#N/A,#N/A,FALSE,"Plan1";#N/A,#N/A,FALSE,"Plan2"}</definedName>
    <definedName name="x" hidden="1">{#N/A,#N/A,FALSE,"Plan1";#N/A,#N/A,FALSE,"Plan2"}</definedName>
    <definedName name="xx" localSheetId="5" hidden="1">{#N/A,#N/A,FALSE,"SIM95"}</definedName>
    <definedName name="xx" localSheetId="0" hidden="1">{#N/A,#N/A,FALSE,"SIM95"}</definedName>
    <definedName name="xx" localSheetId="1" hidden="1">{#N/A,#N/A,FALSE,"SIM95"}</definedName>
    <definedName name="xx" localSheetId="3" hidden="1">{#N/A,#N/A,FALSE,"SIM95"}</definedName>
    <definedName name="xx" localSheetId="4" hidden="1">{#N/A,#N/A,FALSE,"SIM95"}</definedName>
    <definedName name="xx" hidden="1">{#N/A,#N/A,FALSE,"SIM95"}</definedName>
    <definedName name="XXW" localSheetId="5" hidden="1">{#N/A,#N/A,FALSE,"SIM95"}</definedName>
    <definedName name="XXW" localSheetId="0" hidden="1">{#N/A,#N/A,FALSE,"SIM95"}</definedName>
    <definedName name="XXW" localSheetId="1" hidden="1">{#N/A,#N/A,FALSE,"SIM95"}</definedName>
    <definedName name="XXW" localSheetId="3" hidden="1">{#N/A,#N/A,FALSE,"SIM95"}</definedName>
    <definedName name="XXW" localSheetId="4" hidden="1">{#N/A,#N/A,FALSE,"SIM95"}</definedName>
    <definedName name="XXW" hidden="1">{#N/A,#N/A,FALSE,"SIM95"}</definedName>
    <definedName name="xxxx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xxx" localSheetId="0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xxx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xxx" localSheetId="3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xxx" localSheetId="4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xxx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xxxx">#REF!</definedName>
    <definedName name="xxxxxxx">#REF!</definedName>
    <definedName name="xxy" localSheetId="5" hidden="1">{#N/A,#N/A,FALSE,"SIM95"}</definedName>
    <definedName name="xxy" localSheetId="0" hidden="1">{#N/A,#N/A,FALSE,"SIM95"}</definedName>
    <definedName name="xxy" localSheetId="1" hidden="1">{#N/A,#N/A,FALSE,"SIM95"}</definedName>
    <definedName name="xxy" localSheetId="3" hidden="1">{#N/A,#N/A,FALSE,"SIM95"}</definedName>
    <definedName name="xxy" localSheetId="4" hidden="1">{#N/A,#N/A,FALSE,"SIM95"}</definedName>
    <definedName name="xxy" hidden="1">{#N/A,#N/A,FALSE,"SIM95"}</definedName>
    <definedName name="Year">'[15]DCF Analysis'!$N$145</definedName>
    <definedName name="YYY" localSheetId="5" hidden="1">{#N/A,#N/A,FALSE,"SIM95"}</definedName>
    <definedName name="YYY" localSheetId="0" hidden="1">{#N/A,#N/A,FALSE,"SIM95"}</definedName>
    <definedName name="YYY" localSheetId="1" hidden="1">{#N/A,#N/A,FALSE,"SIM95"}</definedName>
    <definedName name="YYY" localSheetId="3" hidden="1">{#N/A,#N/A,FALSE,"SIM95"}</definedName>
    <definedName name="YYY" localSheetId="4" hidden="1">{#N/A,#N/A,FALSE,"SIM95"}</definedName>
    <definedName name="YYY" hidden="1">{#N/A,#N/A,FALSE,"SIM95"}</definedName>
    <definedName name="YYZ" localSheetId="5" hidden="1">{#N/A,#N/A,FALSE,"SIM95"}</definedName>
    <definedName name="YYZ" localSheetId="0" hidden="1">{#N/A,#N/A,FALSE,"SIM95"}</definedName>
    <definedName name="YYZ" localSheetId="1" hidden="1">{#N/A,#N/A,FALSE,"SIM95"}</definedName>
    <definedName name="YYZ" localSheetId="3" hidden="1">{#N/A,#N/A,FALSE,"SIM95"}</definedName>
    <definedName name="YYZ" localSheetId="4" hidden="1">{#N/A,#N/A,FALSE,"SIM95"}</definedName>
    <definedName name="YYZ" hidden="1">{#N/A,#N/A,FALSE,"SIM95"}</definedName>
    <definedName name="Zero">[36]Const!$F$5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N44" i="4" l="1"/>
  <c r="AB70" i="1" l="1"/>
  <c r="AB86" i="1"/>
  <c r="AB102" i="1" s="1"/>
  <c r="AB101" i="1"/>
  <c r="AB48" i="1"/>
  <c r="AB36" i="1"/>
  <c r="AB19" i="1"/>
  <c r="S19" i="1"/>
  <c r="J19" i="1"/>
  <c r="I19" i="1"/>
  <c r="H19" i="1"/>
  <c r="G19" i="1"/>
  <c r="F19" i="1"/>
  <c r="E19" i="1"/>
  <c r="D19" i="1"/>
  <c r="C19" i="1"/>
  <c r="B19" i="1"/>
  <c r="AW174" i="7"/>
  <c r="AW173" i="7"/>
  <c r="AW170" i="7"/>
  <c r="AW169" i="7"/>
  <c r="AW168" i="7"/>
  <c r="AW167" i="7"/>
  <c r="AW166" i="7"/>
  <c r="AW165" i="7"/>
  <c r="AW164" i="7"/>
  <c r="AW163" i="7"/>
  <c r="AW162" i="7"/>
  <c r="AW161" i="7"/>
  <c r="AW160" i="7"/>
  <c r="AW159" i="7"/>
  <c r="AW158" i="7"/>
  <c r="AW157" i="7"/>
  <c r="AW156" i="7"/>
  <c r="AW155" i="7"/>
  <c r="AW154" i="7"/>
  <c r="AW153" i="7"/>
  <c r="AW152" i="7"/>
  <c r="AW150" i="7"/>
  <c r="AW149" i="7"/>
  <c r="AW148" i="7"/>
  <c r="AW147" i="7"/>
  <c r="AW145" i="7"/>
  <c r="AW144" i="7"/>
  <c r="AW143" i="7"/>
  <c r="AW142" i="7"/>
  <c r="AW141" i="7"/>
  <c r="AW140" i="7"/>
  <c r="AW139" i="7"/>
  <c r="AW138" i="7"/>
  <c r="AW137" i="7"/>
  <c r="AW136" i="7"/>
  <c r="AW135" i="7"/>
  <c r="AW133" i="7"/>
  <c r="AW131" i="7"/>
  <c r="AW130" i="7"/>
  <c r="AW129" i="7"/>
  <c r="AW128" i="7"/>
  <c r="AW127" i="7"/>
  <c r="AW126" i="7"/>
  <c r="AW125" i="7"/>
  <c r="AW124" i="7"/>
  <c r="AW123" i="7"/>
  <c r="AW122" i="7"/>
  <c r="AW121" i="7"/>
  <c r="AW120" i="7"/>
  <c r="AW53" i="7"/>
  <c r="AW171" i="7"/>
  <c r="AW28" i="7"/>
  <c r="AW146" i="7" s="1"/>
  <c r="AW16" i="7"/>
  <c r="AW134" i="7"/>
  <c r="AW14" i="7"/>
  <c r="AW132" i="7"/>
  <c r="AV174" i="7"/>
  <c r="AU174" i="7"/>
  <c r="AT174" i="7"/>
  <c r="AS174" i="7"/>
  <c r="AR174" i="7"/>
  <c r="AQ174" i="7"/>
  <c r="AP174" i="7"/>
  <c r="AO174" i="7"/>
  <c r="AN174" i="7"/>
  <c r="AM174" i="7"/>
  <c r="AL174" i="7"/>
  <c r="AK174" i="7"/>
  <c r="AJ174" i="7"/>
  <c r="AI174" i="7"/>
  <c r="AH174" i="7"/>
  <c r="AG174" i="7"/>
  <c r="AV173" i="7"/>
  <c r="AU173" i="7"/>
  <c r="AT173" i="7"/>
  <c r="AS173" i="7"/>
  <c r="AR173" i="7"/>
  <c r="AQ173" i="7"/>
  <c r="AP173" i="7"/>
  <c r="AO173" i="7"/>
  <c r="AN173" i="7"/>
  <c r="AM173" i="7"/>
  <c r="AL173" i="7"/>
  <c r="AK173" i="7"/>
  <c r="AJ173" i="7"/>
  <c r="AI173" i="7"/>
  <c r="AH173" i="7"/>
  <c r="AG173" i="7"/>
  <c r="AF173" i="7"/>
  <c r="AE173" i="7"/>
  <c r="AD173" i="7"/>
  <c r="AI172" i="7"/>
  <c r="AH172" i="7"/>
  <c r="AG172" i="7"/>
  <c r="AF172" i="7"/>
  <c r="AE172" i="7"/>
  <c r="AD172" i="7"/>
  <c r="AC172" i="7"/>
  <c r="AB172" i="7"/>
  <c r="AA172" i="7"/>
  <c r="Z172" i="7"/>
  <c r="AI171" i="7"/>
  <c r="AH171" i="7"/>
  <c r="AG171" i="7"/>
  <c r="AF171" i="7"/>
  <c r="AE171" i="7"/>
  <c r="AD171" i="7"/>
  <c r="AC171" i="7"/>
  <c r="AB171" i="7"/>
  <c r="AA171" i="7"/>
  <c r="Z171" i="7"/>
  <c r="AV170" i="7"/>
  <c r="AU170" i="7"/>
  <c r="AT170" i="7"/>
  <c r="AS170" i="7"/>
  <c r="AR170" i="7"/>
  <c r="AQ170" i="7"/>
  <c r="AP170" i="7"/>
  <c r="AO170" i="7"/>
  <c r="AN170" i="7"/>
  <c r="AM170" i="7"/>
  <c r="AL170" i="7"/>
  <c r="AK170" i="7"/>
  <c r="AJ170" i="7"/>
  <c r="AI170" i="7"/>
  <c r="AH170" i="7"/>
  <c r="AG170" i="7"/>
  <c r="AF170" i="7"/>
  <c r="AE170" i="7"/>
  <c r="AD170" i="7"/>
  <c r="AC170" i="7"/>
  <c r="AB170" i="7"/>
  <c r="AA170" i="7"/>
  <c r="Z170" i="7"/>
  <c r="AV169" i="7"/>
  <c r="AU169" i="7"/>
  <c r="AT169" i="7"/>
  <c r="AS169" i="7"/>
  <c r="AR169" i="7"/>
  <c r="AQ169" i="7"/>
  <c r="AP169" i="7"/>
  <c r="AO169" i="7"/>
  <c r="AN169" i="7"/>
  <c r="AM169" i="7"/>
  <c r="AL169" i="7"/>
  <c r="AK169" i="7"/>
  <c r="AJ169" i="7"/>
  <c r="AI169" i="7"/>
  <c r="AH169" i="7"/>
  <c r="AG169" i="7"/>
  <c r="AF169" i="7"/>
  <c r="AE169" i="7"/>
  <c r="AD169" i="7"/>
  <c r="AC169" i="7"/>
  <c r="AB169" i="7"/>
  <c r="AA169" i="7"/>
  <c r="Z169" i="7"/>
  <c r="Y169" i="7"/>
  <c r="AV168" i="7"/>
  <c r="AU168" i="7"/>
  <c r="AT168" i="7"/>
  <c r="AS168" i="7"/>
  <c r="AR168" i="7"/>
  <c r="AQ168" i="7"/>
  <c r="AP168" i="7"/>
  <c r="AO168" i="7"/>
  <c r="AN168" i="7"/>
  <c r="AM168" i="7"/>
  <c r="AL168" i="7"/>
  <c r="AK168" i="7"/>
  <c r="AJ168" i="7"/>
  <c r="AI168" i="7"/>
  <c r="AH168" i="7"/>
  <c r="AG168" i="7"/>
  <c r="AF168" i="7"/>
  <c r="AE168" i="7"/>
  <c r="AD168" i="7"/>
  <c r="AC168" i="7"/>
  <c r="AB168" i="7"/>
  <c r="AA168" i="7"/>
  <c r="Z168" i="7"/>
  <c r="Y168" i="7"/>
  <c r="X168" i="7"/>
  <c r="AV167" i="7"/>
  <c r="AU167" i="7"/>
  <c r="AT167" i="7"/>
  <c r="AS167" i="7"/>
  <c r="AR167" i="7"/>
  <c r="AQ167" i="7"/>
  <c r="AP167" i="7"/>
  <c r="AO167" i="7"/>
  <c r="AN167" i="7"/>
  <c r="AM167" i="7"/>
  <c r="AL167" i="7"/>
  <c r="AK167" i="7"/>
  <c r="AJ167" i="7"/>
  <c r="AI167" i="7"/>
  <c r="AH167" i="7"/>
  <c r="AG167" i="7"/>
  <c r="AF167" i="7"/>
  <c r="AE167" i="7"/>
  <c r="AD167" i="7"/>
  <c r="AC167" i="7"/>
  <c r="AB167" i="7"/>
  <c r="AA167" i="7"/>
  <c r="Z167" i="7"/>
  <c r="Y167" i="7"/>
  <c r="X167" i="7"/>
  <c r="AV166" i="7"/>
  <c r="AU166" i="7"/>
  <c r="AT166" i="7"/>
  <c r="AS166" i="7"/>
  <c r="AR166" i="7"/>
  <c r="AQ166" i="7"/>
  <c r="AP166" i="7"/>
  <c r="AO166" i="7"/>
  <c r="AN166" i="7"/>
  <c r="AM166" i="7"/>
  <c r="AL166" i="7"/>
  <c r="AK166" i="7"/>
  <c r="AJ166" i="7"/>
  <c r="AI166" i="7"/>
  <c r="AH166" i="7"/>
  <c r="AG166" i="7"/>
  <c r="AF166" i="7"/>
  <c r="AE166" i="7"/>
  <c r="AD166" i="7"/>
  <c r="AC166" i="7"/>
  <c r="AB166" i="7"/>
  <c r="AA166" i="7"/>
  <c r="Z166" i="7"/>
  <c r="Y166" i="7"/>
  <c r="X166" i="7"/>
  <c r="W166" i="7"/>
  <c r="AV165" i="7"/>
  <c r="AU165" i="7"/>
  <c r="AT165" i="7"/>
  <c r="AS165" i="7"/>
  <c r="AR165" i="7"/>
  <c r="AQ165" i="7"/>
  <c r="AP165" i="7"/>
  <c r="AO165" i="7"/>
  <c r="AN165" i="7"/>
  <c r="AM165" i="7"/>
  <c r="AL165" i="7"/>
  <c r="AK165" i="7"/>
  <c r="AJ165" i="7"/>
  <c r="AI165" i="7"/>
  <c r="AH165" i="7"/>
  <c r="AG165" i="7"/>
  <c r="AF165" i="7"/>
  <c r="AE165" i="7"/>
  <c r="AD165" i="7"/>
  <c r="AC165" i="7"/>
  <c r="AB165" i="7"/>
  <c r="AA165" i="7"/>
  <c r="Z165" i="7"/>
  <c r="Y165" i="7"/>
  <c r="X165" i="7"/>
  <c r="W165" i="7"/>
  <c r="V165" i="7"/>
  <c r="AV164" i="7"/>
  <c r="AU164" i="7"/>
  <c r="AT164" i="7"/>
  <c r="AS164" i="7"/>
  <c r="AR164" i="7"/>
  <c r="AQ164" i="7"/>
  <c r="AP164" i="7"/>
  <c r="AO164" i="7"/>
  <c r="AN164" i="7"/>
  <c r="AM164" i="7"/>
  <c r="AL164" i="7"/>
  <c r="AK164" i="7"/>
  <c r="AJ164" i="7"/>
  <c r="AI164" i="7"/>
  <c r="AH164" i="7"/>
  <c r="AG164" i="7"/>
  <c r="AF164" i="7"/>
  <c r="AE164" i="7"/>
  <c r="AD164" i="7"/>
  <c r="AC164" i="7"/>
  <c r="AB164" i="7"/>
  <c r="AA164" i="7"/>
  <c r="Z164" i="7"/>
  <c r="Y164" i="7"/>
  <c r="X164" i="7"/>
  <c r="W164" i="7"/>
  <c r="V164" i="7"/>
  <c r="AV163" i="7"/>
  <c r="AU163" i="7"/>
  <c r="AT163" i="7"/>
  <c r="AS163" i="7"/>
  <c r="AR163" i="7"/>
  <c r="AQ163" i="7"/>
  <c r="AP163" i="7"/>
  <c r="AO163" i="7"/>
  <c r="AN163" i="7"/>
  <c r="AM163" i="7"/>
  <c r="AL163" i="7"/>
  <c r="AK163" i="7"/>
  <c r="AJ163" i="7"/>
  <c r="AI163" i="7"/>
  <c r="AH163" i="7"/>
  <c r="AG163" i="7"/>
  <c r="AF163" i="7"/>
  <c r="AE163" i="7"/>
  <c r="AD163" i="7"/>
  <c r="AC163" i="7"/>
  <c r="AB163" i="7"/>
  <c r="AA163" i="7"/>
  <c r="Z163" i="7"/>
  <c r="Y163" i="7"/>
  <c r="X163" i="7"/>
  <c r="W163" i="7"/>
  <c r="V163" i="7"/>
  <c r="U163" i="7"/>
  <c r="AV162" i="7"/>
  <c r="AU162" i="7"/>
  <c r="AT162" i="7"/>
  <c r="AS162" i="7"/>
  <c r="AR162" i="7"/>
  <c r="AQ162" i="7"/>
  <c r="AP162" i="7"/>
  <c r="AO162" i="7"/>
  <c r="AN162" i="7"/>
  <c r="AM162" i="7"/>
  <c r="AL162" i="7"/>
  <c r="AK162" i="7"/>
  <c r="AJ162" i="7"/>
  <c r="AI162" i="7"/>
  <c r="AH162" i="7"/>
  <c r="AG162" i="7"/>
  <c r="AF162" i="7"/>
  <c r="AE162" i="7"/>
  <c r="AD162" i="7"/>
  <c r="AC162" i="7"/>
  <c r="AB162" i="7"/>
  <c r="AA162" i="7"/>
  <c r="Z162" i="7"/>
  <c r="Y162" i="7"/>
  <c r="X162" i="7"/>
  <c r="W162" i="7"/>
  <c r="V162" i="7"/>
  <c r="U162" i="7"/>
  <c r="AV161" i="7"/>
  <c r="AU161" i="7"/>
  <c r="AT161" i="7"/>
  <c r="AS161" i="7"/>
  <c r="AR161" i="7"/>
  <c r="AQ161" i="7"/>
  <c r="AP161" i="7"/>
  <c r="AO161" i="7"/>
  <c r="AN161" i="7"/>
  <c r="AM161" i="7"/>
  <c r="AL161" i="7"/>
  <c r="AK161" i="7"/>
  <c r="AJ161" i="7"/>
  <c r="AI161" i="7"/>
  <c r="AH161" i="7"/>
  <c r="AG161" i="7"/>
  <c r="AF161" i="7"/>
  <c r="AE161" i="7"/>
  <c r="AD161" i="7"/>
  <c r="AC161" i="7"/>
  <c r="AB161" i="7"/>
  <c r="AA161" i="7"/>
  <c r="Z161" i="7"/>
  <c r="Y161" i="7"/>
  <c r="X161" i="7"/>
  <c r="W161" i="7"/>
  <c r="V161" i="7"/>
  <c r="U161" i="7"/>
  <c r="T161" i="7"/>
  <c r="AV160" i="7"/>
  <c r="AU160" i="7"/>
  <c r="AT160" i="7"/>
  <c r="AS160" i="7"/>
  <c r="AR160" i="7"/>
  <c r="AQ160" i="7"/>
  <c r="AP160" i="7"/>
  <c r="AO160" i="7"/>
  <c r="AN160" i="7"/>
  <c r="AM160" i="7"/>
  <c r="AL160" i="7"/>
  <c r="AK160" i="7"/>
  <c r="AJ160" i="7"/>
  <c r="AI160" i="7"/>
  <c r="AH160" i="7"/>
  <c r="AG160" i="7"/>
  <c r="AF160" i="7"/>
  <c r="AE160" i="7"/>
  <c r="AD160" i="7"/>
  <c r="AC160" i="7"/>
  <c r="AB160" i="7"/>
  <c r="AA160" i="7"/>
  <c r="Z160" i="7"/>
  <c r="Y160" i="7"/>
  <c r="X160" i="7"/>
  <c r="W160" i="7"/>
  <c r="V160" i="7"/>
  <c r="U160" i="7"/>
  <c r="T160" i="7"/>
  <c r="AV159" i="7"/>
  <c r="AU159" i="7"/>
  <c r="AT159" i="7"/>
  <c r="AS159" i="7"/>
  <c r="AR159" i="7"/>
  <c r="AQ159" i="7"/>
  <c r="AP159" i="7"/>
  <c r="AO159" i="7"/>
  <c r="AN159" i="7"/>
  <c r="AM159" i="7"/>
  <c r="AL159" i="7"/>
  <c r="AK159" i="7"/>
  <c r="AJ159" i="7"/>
  <c r="AI159" i="7"/>
  <c r="AH159" i="7"/>
  <c r="AG159" i="7"/>
  <c r="AF159" i="7"/>
  <c r="AE159" i="7"/>
  <c r="AD159" i="7"/>
  <c r="AC159" i="7"/>
  <c r="AB159" i="7"/>
  <c r="AA159" i="7"/>
  <c r="Z159" i="7"/>
  <c r="Y159" i="7"/>
  <c r="X159" i="7"/>
  <c r="W159" i="7"/>
  <c r="V159" i="7"/>
  <c r="U159" i="7"/>
  <c r="T159" i="7"/>
  <c r="S159" i="7"/>
  <c r="R159" i="7"/>
  <c r="AV158" i="7"/>
  <c r="AU158" i="7"/>
  <c r="AT158" i="7"/>
  <c r="AS158" i="7"/>
  <c r="AR158" i="7"/>
  <c r="AQ158" i="7"/>
  <c r="AP158" i="7"/>
  <c r="AO158" i="7"/>
  <c r="AN158" i="7"/>
  <c r="AM158" i="7"/>
  <c r="AL158" i="7"/>
  <c r="AK158" i="7"/>
  <c r="AJ158" i="7"/>
  <c r="AI158" i="7"/>
  <c r="AH158" i="7"/>
  <c r="AG158" i="7"/>
  <c r="AF158" i="7"/>
  <c r="AE158" i="7"/>
  <c r="AD158" i="7"/>
  <c r="AC158" i="7"/>
  <c r="AB158" i="7"/>
  <c r="AA158" i="7"/>
  <c r="Z158" i="7"/>
  <c r="Y158" i="7"/>
  <c r="X158" i="7"/>
  <c r="W158" i="7"/>
  <c r="V158" i="7"/>
  <c r="U158" i="7"/>
  <c r="T158" i="7"/>
  <c r="S158" i="7"/>
  <c r="R158" i="7"/>
  <c r="AV157" i="7"/>
  <c r="AU157" i="7"/>
  <c r="AT157" i="7"/>
  <c r="AS157" i="7"/>
  <c r="AR157" i="7"/>
  <c r="AQ157" i="7"/>
  <c r="AP157" i="7"/>
  <c r="AO157" i="7"/>
  <c r="AN157" i="7"/>
  <c r="AM157" i="7"/>
  <c r="AL157" i="7"/>
  <c r="AK157" i="7"/>
  <c r="AJ157" i="7"/>
  <c r="AI157" i="7"/>
  <c r="AH157" i="7"/>
  <c r="AG157" i="7"/>
  <c r="AF157" i="7"/>
  <c r="AE157" i="7"/>
  <c r="AD157" i="7"/>
  <c r="AC157" i="7"/>
  <c r="AB157" i="7"/>
  <c r="AA157" i="7"/>
  <c r="Z157" i="7"/>
  <c r="Y157" i="7"/>
  <c r="X157" i="7"/>
  <c r="W157" i="7"/>
  <c r="V157" i="7"/>
  <c r="U157" i="7"/>
  <c r="T157" i="7"/>
  <c r="S157" i="7"/>
  <c r="R157" i="7"/>
  <c r="Q157" i="7"/>
  <c r="AV156" i="7"/>
  <c r="AU156" i="7"/>
  <c r="AT156" i="7"/>
  <c r="AS156" i="7"/>
  <c r="AR156" i="7"/>
  <c r="AQ156" i="7"/>
  <c r="AP156" i="7"/>
  <c r="AO156" i="7"/>
  <c r="AN156" i="7"/>
  <c r="AM156" i="7"/>
  <c r="AL156" i="7"/>
  <c r="AK156" i="7"/>
  <c r="AJ156" i="7"/>
  <c r="AI156" i="7"/>
  <c r="AH156" i="7"/>
  <c r="AG156" i="7"/>
  <c r="AF156" i="7"/>
  <c r="AE156" i="7"/>
  <c r="AD156" i="7"/>
  <c r="AC156" i="7"/>
  <c r="AB156" i="7"/>
  <c r="AA156" i="7"/>
  <c r="Z156" i="7"/>
  <c r="Y156" i="7"/>
  <c r="X156" i="7"/>
  <c r="W156" i="7"/>
  <c r="V156" i="7"/>
  <c r="U156" i="7"/>
  <c r="T156" i="7"/>
  <c r="S156" i="7"/>
  <c r="R156" i="7"/>
  <c r="Q156" i="7"/>
  <c r="AV155" i="7"/>
  <c r="AU155" i="7"/>
  <c r="AT155" i="7"/>
  <c r="AS155" i="7"/>
  <c r="AR155" i="7"/>
  <c r="AQ155" i="7"/>
  <c r="AP155" i="7"/>
  <c r="AO155" i="7"/>
  <c r="AN155" i="7"/>
  <c r="AM155" i="7"/>
  <c r="AL155" i="7"/>
  <c r="AK155" i="7"/>
  <c r="AJ155" i="7"/>
  <c r="AI155" i="7"/>
  <c r="AH155" i="7"/>
  <c r="AG155" i="7"/>
  <c r="AF155" i="7"/>
  <c r="AE155" i="7"/>
  <c r="AD155" i="7"/>
  <c r="AC155" i="7"/>
  <c r="AB155" i="7"/>
  <c r="AA155" i="7"/>
  <c r="Z155" i="7"/>
  <c r="Y155" i="7"/>
  <c r="X155" i="7"/>
  <c r="W155" i="7"/>
  <c r="V155" i="7"/>
  <c r="U155" i="7"/>
  <c r="T155" i="7"/>
  <c r="S155" i="7"/>
  <c r="R155" i="7"/>
  <c r="Q155" i="7"/>
  <c r="AV154" i="7"/>
  <c r="AU154" i="7"/>
  <c r="AT154" i="7"/>
  <c r="AS154" i="7"/>
  <c r="AR154" i="7"/>
  <c r="AQ154" i="7"/>
  <c r="AP154" i="7"/>
  <c r="AO154" i="7"/>
  <c r="AN154" i="7"/>
  <c r="AM154" i="7"/>
  <c r="AL154" i="7"/>
  <c r="AK154" i="7"/>
  <c r="AJ154" i="7"/>
  <c r="AI154" i="7"/>
  <c r="AH154" i="7"/>
  <c r="AG154" i="7"/>
  <c r="AF154" i="7"/>
  <c r="AE154" i="7"/>
  <c r="AD154" i="7"/>
  <c r="AC154" i="7"/>
  <c r="AB154" i="7"/>
  <c r="AA154" i="7"/>
  <c r="Z154" i="7"/>
  <c r="Y154" i="7"/>
  <c r="X154" i="7"/>
  <c r="W154" i="7"/>
  <c r="V154" i="7"/>
  <c r="U154" i="7"/>
  <c r="T154" i="7"/>
  <c r="S154" i="7"/>
  <c r="R154" i="7"/>
  <c r="Q154" i="7"/>
  <c r="P154" i="7"/>
  <c r="O154" i="7"/>
  <c r="N154" i="7"/>
  <c r="AV153" i="7"/>
  <c r="AU153" i="7"/>
  <c r="AT153" i="7"/>
  <c r="AS153" i="7"/>
  <c r="AR153" i="7"/>
  <c r="AQ153" i="7"/>
  <c r="AP153" i="7"/>
  <c r="AO153" i="7"/>
  <c r="AN153" i="7"/>
  <c r="AM153" i="7"/>
  <c r="AL153" i="7"/>
  <c r="AK153" i="7"/>
  <c r="AJ153" i="7"/>
  <c r="AI153" i="7"/>
  <c r="AH153" i="7"/>
  <c r="AG153" i="7"/>
  <c r="AF153" i="7"/>
  <c r="AE153" i="7"/>
  <c r="AD153" i="7"/>
  <c r="AC153" i="7"/>
  <c r="AB153" i="7"/>
  <c r="AA153" i="7"/>
  <c r="Z153" i="7"/>
  <c r="Y153" i="7"/>
  <c r="X153" i="7"/>
  <c r="W153" i="7"/>
  <c r="V153" i="7"/>
  <c r="U153" i="7"/>
  <c r="T153" i="7"/>
  <c r="S153" i="7"/>
  <c r="R153" i="7"/>
  <c r="Q153" i="7"/>
  <c r="P153" i="7"/>
  <c r="O153" i="7"/>
  <c r="N153" i="7"/>
  <c r="M153" i="7"/>
  <c r="L153" i="7"/>
  <c r="K153" i="7"/>
  <c r="J153" i="7"/>
  <c r="AV152" i="7"/>
  <c r="AU152" i="7"/>
  <c r="AT152" i="7"/>
  <c r="AS152" i="7"/>
  <c r="AR152" i="7"/>
  <c r="AQ152" i="7"/>
  <c r="AP152" i="7"/>
  <c r="AO152" i="7"/>
  <c r="AN152" i="7"/>
  <c r="AM152" i="7"/>
  <c r="AL152" i="7"/>
  <c r="AK152" i="7"/>
  <c r="AJ152" i="7"/>
  <c r="AI152" i="7"/>
  <c r="AH152" i="7"/>
  <c r="AG152" i="7"/>
  <c r="AF152" i="7"/>
  <c r="AE152" i="7"/>
  <c r="AD152" i="7"/>
  <c r="AC152" i="7"/>
  <c r="AB152" i="7"/>
  <c r="AA152" i="7"/>
  <c r="Z152" i="7"/>
  <c r="Y152" i="7"/>
  <c r="X152" i="7"/>
  <c r="W152" i="7"/>
  <c r="V152" i="7"/>
  <c r="U152" i="7"/>
  <c r="T152" i="7"/>
  <c r="S152" i="7"/>
  <c r="R152" i="7"/>
  <c r="Q152" i="7"/>
  <c r="P152" i="7"/>
  <c r="O152" i="7"/>
  <c r="N152" i="7"/>
  <c r="M152" i="7"/>
  <c r="L152" i="7"/>
  <c r="K152" i="7"/>
  <c r="J152" i="7"/>
  <c r="AI151" i="7"/>
  <c r="AH151" i="7"/>
  <c r="AG151" i="7"/>
  <c r="AF151" i="7"/>
  <c r="AE151" i="7"/>
  <c r="AD151" i="7"/>
  <c r="AC151" i="7"/>
  <c r="AB151" i="7"/>
  <c r="AA151" i="7"/>
  <c r="Z151" i="7"/>
  <c r="Y151" i="7"/>
  <c r="X151" i="7"/>
  <c r="W151" i="7"/>
  <c r="V151" i="7"/>
  <c r="U151" i="7"/>
  <c r="T151" i="7"/>
  <c r="S151" i="7"/>
  <c r="R151" i="7"/>
  <c r="Q151" i="7"/>
  <c r="P151" i="7"/>
  <c r="O151" i="7"/>
  <c r="N151" i="7"/>
  <c r="M151" i="7"/>
  <c r="L151" i="7"/>
  <c r="K151" i="7"/>
  <c r="J151" i="7"/>
  <c r="I151" i="7"/>
  <c r="H151" i="7"/>
  <c r="AV150" i="7"/>
  <c r="AU150" i="7"/>
  <c r="AT150" i="7"/>
  <c r="AS150" i="7"/>
  <c r="AR150" i="7"/>
  <c r="AQ150" i="7"/>
  <c r="AP150" i="7"/>
  <c r="AO150" i="7"/>
  <c r="AN150" i="7"/>
  <c r="AM150" i="7"/>
  <c r="AL150" i="7"/>
  <c r="AK150" i="7"/>
  <c r="AJ150" i="7"/>
  <c r="AI150" i="7"/>
  <c r="AH150" i="7"/>
  <c r="AG150" i="7"/>
  <c r="AF150" i="7"/>
  <c r="AE150" i="7"/>
  <c r="AD150" i="7"/>
  <c r="AC150" i="7"/>
  <c r="AB150" i="7"/>
  <c r="AA150" i="7"/>
  <c r="Z150" i="7"/>
  <c r="Y150" i="7"/>
  <c r="X150" i="7"/>
  <c r="W150" i="7"/>
  <c r="V150" i="7"/>
  <c r="U150" i="7"/>
  <c r="T150" i="7"/>
  <c r="S150" i="7"/>
  <c r="R150" i="7"/>
  <c r="Q150" i="7"/>
  <c r="P150" i="7"/>
  <c r="O150" i="7"/>
  <c r="N150" i="7"/>
  <c r="M150" i="7"/>
  <c r="L150" i="7"/>
  <c r="K150" i="7"/>
  <c r="J150" i="7"/>
  <c r="I150" i="7"/>
  <c r="H150" i="7"/>
  <c r="AV149" i="7"/>
  <c r="AU149" i="7"/>
  <c r="AT149" i="7"/>
  <c r="AS149" i="7"/>
  <c r="AR149" i="7"/>
  <c r="AQ149" i="7"/>
  <c r="AP149" i="7"/>
  <c r="AO149" i="7"/>
  <c r="AN149" i="7"/>
  <c r="AM149" i="7"/>
  <c r="AL149" i="7"/>
  <c r="AK149" i="7"/>
  <c r="AJ149" i="7"/>
  <c r="AI149" i="7"/>
  <c r="AH149" i="7"/>
  <c r="AG149" i="7"/>
  <c r="AF149" i="7"/>
  <c r="AE149" i="7"/>
  <c r="AD149" i="7"/>
  <c r="AC149" i="7"/>
  <c r="AB149" i="7"/>
  <c r="AA149" i="7"/>
  <c r="Z149" i="7"/>
  <c r="Y149" i="7"/>
  <c r="X149" i="7"/>
  <c r="W149" i="7"/>
  <c r="V149" i="7"/>
  <c r="U149" i="7"/>
  <c r="T149" i="7"/>
  <c r="S149" i="7"/>
  <c r="R149" i="7"/>
  <c r="Q149" i="7"/>
  <c r="P149" i="7"/>
  <c r="O149" i="7"/>
  <c r="N149" i="7"/>
  <c r="M149" i="7"/>
  <c r="L149" i="7"/>
  <c r="K149" i="7"/>
  <c r="J149" i="7"/>
  <c r="I149" i="7"/>
  <c r="H149" i="7"/>
  <c r="G149" i="7"/>
  <c r="AV148" i="7"/>
  <c r="AU148" i="7"/>
  <c r="AT148" i="7"/>
  <c r="AS148" i="7"/>
  <c r="AR148" i="7"/>
  <c r="AQ148" i="7"/>
  <c r="AP148" i="7"/>
  <c r="AO148" i="7"/>
  <c r="AN148" i="7"/>
  <c r="AM148" i="7"/>
  <c r="AL148" i="7"/>
  <c r="AK148" i="7"/>
  <c r="AJ148" i="7"/>
  <c r="AI148" i="7"/>
  <c r="AH148" i="7"/>
  <c r="AG148" i="7"/>
  <c r="AF148" i="7"/>
  <c r="AE148" i="7"/>
  <c r="AD148" i="7"/>
  <c r="AC148" i="7"/>
  <c r="AB148" i="7"/>
  <c r="AA148" i="7"/>
  <c r="Z148" i="7"/>
  <c r="Y148" i="7"/>
  <c r="X148" i="7"/>
  <c r="W148" i="7"/>
  <c r="V148" i="7"/>
  <c r="U148" i="7"/>
  <c r="T148" i="7"/>
  <c r="S148" i="7"/>
  <c r="R148" i="7"/>
  <c r="Q148" i="7"/>
  <c r="P148" i="7"/>
  <c r="O148" i="7"/>
  <c r="N148" i="7"/>
  <c r="M148" i="7"/>
  <c r="L148" i="7"/>
  <c r="K148" i="7"/>
  <c r="J148" i="7"/>
  <c r="I148" i="7"/>
  <c r="H148" i="7"/>
  <c r="G148" i="7"/>
  <c r="F148" i="7"/>
  <c r="AV147" i="7"/>
  <c r="AU147" i="7"/>
  <c r="AT147" i="7"/>
  <c r="AS147" i="7"/>
  <c r="AR147" i="7"/>
  <c r="AQ147" i="7"/>
  <c r="AP147" i="7"/>
  <c r="AO147" i="7"/>
  <c r="AN147" i="7"/>
  <c r="AM147" i="7"/>
  <c r="AL147" i="7"/>
  <c r="AK147" i="7"/>
  <c r="AJ147" i="7"/>
  <c r="AI147" i="7"/>
  <c r="AH147" i="7"/>
  <c r="AG147" i="7"/>
  <c r="AF147" i="7"/>
  <c r="AE147" i="7"/>
  <c r="AD147" i="7"/>
  <c r="AC147" i="7"/>
  <c r="AB147" i="7"/>
  <c r="AA147" i="7"/>
  <c r="Z147" i="7"/>
  <c r="Y147" i="7"/>
  <c r="X147" i="7"/>
  <c r="W147" i="7"/>
  <c r="V147" i="7"/>
  <c r="U147" i="7"/>
  <c r="T147" i="7"/>
  <c r="S147" i="7"/>
  <c r="R147" i="7"/>
  <c r="Q147" i="7"/>
  <c r="P147" i="7"/>
  <c r="O147" i="7"/>
  <c r="N147" i="7"/>
  <c r="M147" i="7"/>
  <c r="L147" i="7"/>
  <c r="K147" i="7"/>
  <c r="J147" i="7"/>
  <c r="I147" i="7"/>
  <c r="H147" i="7"/>
  <c r="G147" i="7"/>
  <c r="F147" i="7"/>
  <c r="AE146" i="7"/>
  <c r="AD146" i="7"/>
  <c r="AC146" i="7"/>
  <c r="AB146" i="7"/>
  <c r="AA146" i="7"/>
  <c r="Z146" i="7"/>
  <c r="Y146" i="7"/>
  <c r="X146" i="7"/>
  <c r="W146" i="7"/>
  <c r="V146" i="7"/>
  <c r="U146" i="7"/>
  <c r="T146" i="7"/>
  <c r="S146" i="7"/>
  <c r="R146" i="7"/>
  <c r="Q146" i="7"/>
  <c r="P146" i="7"/>
  <c r="O146" i="7"/>
  <c r="N146" i="7"/>
  <c r="M146" i="7"/>
  <c r="L146" i="7"/>
  <c r="K146" i="7"/>
  <c r="J146" i="7"/>
  <c r="I146" i="7"/>
  <c r="H146" i="7"/>
  <c r="G146" i="7"/>
  <c r="F146" i="7"/>
  <c r="AV145" i="7"/>
  <c r="AU145" i="7"/>
  <c r="AT145" i="7"/>
  <c r="AS145" i="7"/>
  <c r="AR145" i="7"/>
  <c r="AQ145" i="7"/>
  <c r="AP145" i="7"/>
  <c r="AO145" i="7"/>
  <c r="AN145" i="7"/>
  <c r="AM145" i="7"/>
  <c r="AL145" i="7"/>
  <c r="AK145" i="7"/>
  <c r="AJ145" i="7"/>
  <c r="AI145" i="7"/>
  <c r="AH145" i="7"/>
  <c r="AG145" i="7"/>
  <c r="AF145" i="7"/>
  <c r="AE145" i="7"/>
  <c r="AD145" i="7"/>
  <c r="AC145" i="7"/>
  <c r="AB145" i="7"/>
  <c r="AA145" i="7"/>
  <c r="Z145" i="7"/>
  <c r="Y145" i="7"/>
  <c r="X145" i="7"/>
  <c r="W145" i="7"/>
  <c r="V145" i="7"/>
  <c r="U145" i="7"/>
  <c r="T145" i="7"/>
  <c r="S145" i="7"/>
  <c r="R145" i="7"/>
  <c r="Q145" i="7"/>
  <c r="P145" i="7"/>
  <c r="O145" i="7"/>
  <c r="N145" i="7"/>
  <c r="M145" i="7"/>
  <c r="L145" i="7"/>
  <c r="K145" i="7"/>
  <c r="J145" i="7"/>
  <c r="I145" i="7"/>
  <c r="H145" i="7"/>
  <c r="G145" i="7"/>
  <c r="F145" i="7"/>
  <c r="E145" i="7"/>
  <c r="AV144" i="7"/>
  <c r="AU144" i="7"/>
  <c r="AT144" i="7"/>
  <c r="AS144" i="7"/>
  <c r="AR144" i="7"/>
  <c r="AQ144" i="7"/>
  <c r="AP144" i="7"/>
  <c r="AO144" i="7"/>
  <c r="AN144" i="7"/>
  <c r="AM144" i="7"/>
  <c r="AL144" i="7"/>
  <c r="AK144" i="7"/>
  <c r="AJ144" i="7"/>
  <c r="AI144" i="7"/>
  <c r="AH144" i="7"/>
  <c r="AG144" i="7"/>
  <c r="AF144" i="7"/>
  <c r="AE144" i="7"/>
  <c r="AD144" i="7"/>
  <c r="AC144" i="7"/>
  <c r="AB144" i="7"/>
  <c r="AA144" i="7"/>
  <c r="Z144" i="7"/>
  <c r="Y144" i="7"/>
  <c r="X144" i="7"/>
  <c r="W144" i="7"/>
  <c r="V144" i="7"/>
  <c r="U144" i="7"/>
  <c r="T144" i="7"/>
  <c r="S144" i="7"/>
  <c r="R144" i="7"/>
  <c r="Q144" i="7"/>
  <c r="P144" i="7"/>
  <c r="O144" i="7"/>
  <c r="N144" i="7"/>
  <c r="M144" i="7"/>
  <c r="L144" i="7"/>
  <c r="K144" i="7"/>
  <c r="J144" i="7"/>
  <c r="I144" i="7"/>
  <c r="H144" i="7"/>
  <c r="G144" i="7"/>
  <c r="F144" i="7"/>
  <c r="E144" i="7"/>
  <c r="AV143" i="7"/>
  <c r="AU143" i="7"/>
  <c r="AT143" i="7"/>
  <c r="AS143" i="7"/>
  <c r="AR143" i="7"/>
  <c r="AQ143" i="7"/>
  <c r="AP143" i="7"/>
  <c r="AO143" i="7"/>
  <c r="AN143" i="7"/>
  <c r="AM143" i="7"/>
  <c r="AL143" i="7"/>
  <c r="AK143" i="7"/>
  <c r="AJ143" i="7"/>
  <c r="AI143" i="7"/>
  <c r="AH143" i="7"/>
  <c r="AG143" i="7"/>
  <c r="AF143" i="7"/>
  <c r="AE143" i="7"/>
  <c r="AD143" i="7"/>
  <c r="AC143" i="7"/>
  <c r="AB143" i="7"/>
  <c r="AA143" i="7"/>
  <c r="Z143" i="7"/>
  <c r="Y143" i="7"/>
  <c r="X143" i="7"/>
  <c r="W143" i="7"/>
  <c r="V143" i="7"/>
  <c r="U143" i="7"/>
  <c r="T143" i="7"/>
  <c r="S143" i="7"/>
  <c r="R143" i="7"/>
  <c r="Q143" i="7"/>
  <c r="P143" i="7"/>
  <c r="O143" i="7"/>
  <c r="N143" i="7"/>
  <c r="M143" i="7"/>
  <c r="L143" i="7"/>
  <c r="K143" i="7"/>
  <c r="J143" i="7"/>
  <c r="I143" i="7"/>
  <c r="H143" i="7"/>
  <c r="G143" i="7"/>
  <c r="F143" i="7"/>
  <c r="E143" i="7"/>
  <c r="AV142" i="7"/>
  <c r="AU142" i="7"/>
  <c r="AT142" i="7"/>
  <c r="AS142" i="7"/>
  <c r="AR142" i="7"/>
  <c r="AQ142" i="7"/>
  <c r="AP142" i="7"/>
  <c r="AO142" i="7"/>
  <c r="AN142" i="7"/>
  <c r="AM142" i="7"/>
  <c r="AL142" i="7"/>
  <c r="AK142" i="7"/>
  <c r="AJ142" i="7"/>
  <c r="AI142" i="7"/>
  <c r="AH142" i="7"/>
  <c r="AG142" i="7"/>
  <c r="AF142" i="7"/>
  <c r="AE142" i="7"/>
  <c r="AD142" i="7"/>
  <c r="AC142" i="7"/>
  <c r="AB142" i="7"/>
  <c r="AA142" i="7"/>
  <c r="Z142" i="7"/>
  <c r="Y142" i="7"/>
  <c r="X142" i="7"/>
  <c r="W142" i="7"/>
  <c r="V142" i="7"/>
  <c r="U142" i="7"/>
  <c r="T142" i="7"/>
  <c r="S142" i="7"/>
  <c r="R142" i="7"/>
  <c r="Q142" i="7"/>
  <c r="P142" i="7"/>
  <c r="O142" i="7"/>
  <c r="N142" i="7"/>
  <c r="M142" i="7"/>
  <c r="L142" i="7"/>
  <c r="K142" i="7"/>
  <c r="J142" i="7"/>
  <c r="I142" i="7"/>
  <c r="H142" i="7"/>
  <c r="G142" i="7"/>
  <c r="F142" i="7"/>
  <c r="E142" i="7"/>
  <c r="AV141" i="7"/>
  <c r="AU141" i="7"/>
  <c r="AT141" i="7"/>
  <c r="AS141" i="7"/>
  <c r="AR141" i="7"/>
  <c r="AQ141" i="7"/>
  <c r="AP141" i="7"/>
  <c r="AO141" i="7"/>
  <c r="AN141" i="7"/>
  <c r="AM141" i="7"/>
  <c r="AL141" i="7"/>
  <c r="AK141" i="7"/>
  <c r="AJ141" i="7"/>
  <c r="AI141" i="7"/>
  <c r="AH141" i="7"/>
  <c r="AG141" i="7"/>
  <c r="AF141" i="7"/>
  <c r="AE141" i="7"/>
  <c r="AD141" i="7"/>
  <c r="AC141" i="7"/>
  <c r="AB141" i="7"/>
  <c r="AA141" i="7"/>
  <c r="Z141" i="7"/>
  <c r="Y141" i="7"/>
  <c r="X141" i="7"/>
  <c r="W141" i="7"/>
  <c r="V141" i="7"/>
  <c r="U141" i="7"/>
  <c r="T141" i="7"/>
  <c r="S141" i="7"/>
  <c r="R141" i="7"/>
  <c r="Q141" i="7"/>
  <c r="P141" i="7"/>
  <c r="O141" i="7"/>
  <c r="N141" i="7"/>
  <c r="M141" i="7"/>
  <c r="L141" i="7"/>
  <c r="K141" i="7"/>
  <c r="J141" i="7"/>
  <c r="I141" i="7"/>
  <c r="H141" i="7"/>
  <c r="G141" i="7"/>
  <c r="F141" i="7"/>
  <c r="E141" i="7"/>
  <c r="AV140" i="7"/>
  <c r="AU140" i="7"/>
  <c r="AT140" i="7"/>
  <c r="AS140" i="7"/>
  <c r="AR140" i="7"/>
  <c r="AQ140" i="7"/>
  <c r="AP140" i="7"/>
  <c r="AO140" i="7"/>
  <c r="AN140" i="7"/>
  <c r="AM140" i="7"/>
  <c r="AL140" i="7"/>
  <c r="AK140" i="7"/>
  <c r="AJ140" i="7"/>
  <c r="AI140" i="7"/>
  <c r="AH140" i="7"/>
  <c r="AG140" i="7"/>
  <c r="AF140" i="7"/>
  <c r="AE140" i="7"/>
  <c r="AD140" i="7"/>
  <c r="AC140" i="7"/>
  <c r="AB140" i="7"/>
  <c r="AA140" i="7"/>
  <c r="Z140" i="7"/>
  <c r="Y140" i="7"/>
  <c r="X140" i="7"/>
  <c r="W140" i="7"/>
  <c r="V140" i="7"/>
  <c r="U140" i="7"/>
  <c r="T140" i="7"/>
  <c r="S140" i="7"/>
  <c r="R140" i="7"/>
  <c r="Q140" i="7"/>
  <c r="P140" i="7"/>
  <c r="O140" i="7"/>
  <c r="N140" i="7"/>
  <c r="M140" i="7"/>
  <c r="L140" i="7"/>
  <c r="K140" i="7"/>
  <c r="J140" i="7"/>
  <c r="I140" i="7"/>
  <c r="H140" i="7"/>
  <c r="G140" i="7"/>
  <c r="F140" i="7"/>
  <c r="E140" i="7"/>
  <c r="AV139" i="7"/>
  <c r="AU139" i="7"/>
  <c r="AT139" i="7"/>
  <c r="AS139" i="7"/>
  <c r="AR139" i="7"/>
  <c r="AQ139" i="7"/>
  <c r="AP139" i="7"/>
  <c r="AO139" i="7"/>
  <c r="AN139" i="7"/>
  <c r="AM139" i="7"/>
  <c r="AL139" i="7"/>
  <c r="AK139" i="7"/>
  <c r="AJ139" i="7"/>
  <c r="AI139" i="7"/>
  <c r="AH139" i="7"/>
  <c r="AG139" i="7"/>
  <c r="AF139" i="7"/>
  <c r="AE139" i="7"/>
  <c r="AD139" i="7"/>
  <c r="AC139" i="7"/>
  <c r="AB139" i="7"/>
  <c r="AA139" i="7"/>
  <c r="Z139" i="7"/>
  <c r="Y139" i="7"/>
  <c r="X139" i="7"/>
  <c r="W139" i="7"/>
  <c r="V139" i="7"/>
  <c r="U139" i="7"/>
  <c r="T139" i="7"/>
  <c r="S139" i="7"/>
  <c r="R139" i="7"/>
  <c r="Q139" i="7"/>
  <c r="P139" i="7"/>
  <c r="O139" i="7"/>
  <c r="N139" i="7"/>
  <c r="M139" i="7"/>
  <c r="L139" i="7"/>
  <c r="K139" i="7"/>
  <c r="J139" i="7"/>
  <c r="I139" i="7"/>
  <c r="H139" i="7"/>
  <c r="G139" i="7"/>
  <c r="F139" i="7"/>
  <c r="E139" i="7"/>
  <c r="AV138" i="7"/>
  <c r="AU138" i="7"/>
  <c r="AT138" i="7"/>
  <c r="AS138" i="7"/>
  <c r="AR138" i="7"/>
  <c r="AQ138" i="7"/>
  <c r="AP138" i="7"/>
  <c r="AO138" i="7"/>
  <c r="AN138" i="7"/>
  <c r="AM138" i="7"/>
  <c r="AL138" i="7"/>
  <c r="AK138" i="7"/>
  <c r="AJ138" i="7"/>
  <c r="AI138" i="7"/>
  <c r="AH138" i="7"/>
  <c r="AG138" i="7"/>
  <c r="AF138" i="7"/>
  <c r="AE138" i="7"/>
  <c r="AD138" i="7"/>
  <c r="AC138" i="7"/>
  <c r="AB138" i="7"/>
  <c r="AA138" i="7"/>
  <c r="Z138" i="7"/>
  <c r="Y138" i="7"/>
  <c r="X138" i="7"/>
  <c r="W138" i="7"/>
  <c r="V138" i="7"/>
  <c r="U138" i="7"/>
  <c r="T138" i="7"/>
  <c r="S138" i="7"/>
  <c r="R138" i="7"/>
  <c r="Q138" i="7"/>
  <c r="P138" i="7"/>
  <c r="O138" i="7"/>
  <c r="N138" i="7"/>
  <c r="M138" i="7"/>
  <c r="L138" i="7"/>
  <c r="K138" i="7"/>
  <c r="J138" i="7"/>
  <c r="I138" i="7"/>
  <c r="H138" i="7"/>
  <c r="G138" i="7"/>
  <c r="F138" i="7"/>
  <c r="E138" i="7"/>
  <c r="D138" i="7"/>
  <c r="AV137" i="7"/>
  <c r="AU137" i="7"/>
  <c r="AT137" i="7"/>
  <c r="AS137" i="7"/>
  <c r="AR137" i="7"/>
  <c r="AQ137" i="7"/>
  <c r="AP137" i="7"/>
  <c r="AO137" i="7"/>
  <c r="AN137" i="7"/>
  <c r="AM137" i="7"/>
  <c r="AL137" i="7"/>
  <c r="AK137" i="7"/>
  <c r="AJ137" i="7"/>
  <c r="AI137" i="7"/>
  <c r="AH137" i="7"/>
  <c r="AG137" i="7"/>
  <c r="AF137" i="7"/>
  <c r="AE137" i="7"/>
  <c r="AD137" i="7"/>
  <c r="AC137" i="7"/>
  <c r="AB137" i="7"/>
  <c r="AA137" i="7"/>
  <c r="Z137" i="7"/>
  <c r="Y137" i="7"/>
  <c r="X137" i="7"/>
  <c r="W137" i="7"/>
  <c r="V137" i="7"/>
  <c r="U137" i="7"/>
  <c r="T137" i="7"/>
  <c r="S137" i="7"/>
  <c r="R137" i="7"/>
  <c r="Q137" i="7"/>
  <c r="P137" i="7"/>
  <c r="O137" i="7"/>
  <c r="N137" i="7"/>
  <c r="M137" i="7"/>
  <c r="L137" i="7"/>
  <c r="K137" i="7"/>
  <c r="J137" i="7"/>
  <c r="I137" i="7"/>
  <c r="H137" i="7"/>
  <c r="G137" i="7"/>
  <c r="F137" i="7"/>
  <c r="E137" i="7"/>
  <c r="D137" i="7"/>
  <c r="AV136" i="7"/>
  <c r="AU136" i="7"/>
  <c r="AT136" i="7"/>
  <c r="AS136" i="7"/>
  <c r="AR136" i="7"/>
  <c r="AQ136" i="7"/>
  <c r="AP136" i="7"/>
  <c r="AO136" i="7"/>
  <c r="AN136" i="7"/>
  <c r="AM136" i="7"/>
  <c r="AL136" i="7"/>
  <c r="AK136" i="7"/>
  <c r="AJ136" i="7"/>
  <c r="AI136" i="7"/>
  <c r="AH136" i="7"/>
  <c r="AG136" i="7"/>
  <c r="AF136" i="7"/>
  <c r="AE136" i="7"/>
  <c r="AD136" i="7"/>
  <c r="AC136" i="7"/>
  <c r="AB136" i="7"/>
  <c r="AA136" i="7"/>
  <c r="Z136" i="7"/>
  <c r="Y136" i="7"/>
  <c r="X136" i="7"/>
  <c r="W136" i="7"/>
  <c r="V136" i="7"/>
  <c r="U136" i="7"/>
  <c r="T136" i="7"/>
  <c r="S136" i="7"/>
  <c r="R136" i="7"/>
  <c r="Q136" i="7"/>
  <c r="P136" i="7"/>
  <c r="O136" i="7"/>
  <c r="N136" i="7"/>
  <c r="M136" i="7"/>
  <c r="L136" i="7"/>
  <c r="K136" i="7"/>
  <c r="J136" i="7"/>
  <c r="I136" i="7"/>
  <c r="H136" i="7"/>
  <c r="G136" i="7"/>
  <c r="F136" i="7"/>
  <c r="E136" i="7"/>
  <c r="D136" i="7"/>
  <c r="AV135" i="7"/>
  <c r="AU135" i="7"/>
  <c r="AT135" i="7"/>
  <c r="AS135" i="7"/>
  <c r="AR135" i="7"/>
  <c r="AQ135" i="7"/>
  <c r="AP135" i="7"/>
  <c r="AO135" i="7"/>
  <c r="AN135" i="7"/>
  <c r="AM135" i="7"/>
  <c r="AL135" i="7"/>
  <c r="AK135" i="7"/>
  <c r="AJ135" i="7"/>
  <c r="AI135" i="7"/>
  <c r="AH135" i="7"/>
  <c r="AG135" i="7"/>
  <c r="AF135" i="7"/>
  <c r="AE135" i="7"/>
  <c r="AD135" i="7"/>
  <c r="AC135" i="7"/>
  <c r="AB135" i="7"/>
  <c r="AA135" i="7"/>
  <c r="Z135" i="7"/>
  <c r="Y135" i="7"/>
  <c r="X135" i="7"/>
  <c r="W135" i="7"/>
  <c r="V135" i="7"/>
  <c r="U135" i="7"/>
  <c r="T135" i="7"/>
  <c r="S135" i="7"/>
  <c r="R135" i="7"/>
  <c r="Q135" i="7"/>
  <c r="P135" i="7"/>
  <c r="O135" i="7"/>
  <c r="N135" i="7"/>
  <c r="M135" i="7"/>
  <c r="L135" i="7"/>
  <c r="K135" i="7"/>
  <c r="J135" i="7"/>
  <c r="I135" i="7"/>
  <c r="H135" i="7"/>
  <c r="G135" i="7"/>
  <c r="F135" i="7"/>
  <c r="E135" i="7"/>
  <c r="D135" i="7"/>
  <c r="AO134" i="7"/>
  <c r="AN134" i="7"/>
  <c r="AM134" i="7"/>
  <c r="AL134" i="7"/>
  <c r="AK134" i="7"/>
  <c r="AJ134" i="7"/>
  <c r="AI134" i="7"/>
  <c r="AH134" i="7"/>
  <c r="AG134" i="7"/>
  <c r="AF134" i="7"/>
  <c r="AE134" i="7"/>
  <c r="AD134" i="7"/>
  <c r="AC134" i="7"/>
  <c r="AB134" i="7"/>
  <c r="AA134" i="7"/>
  <c r="Z134" i="7"/>
  <c r="Y134" i="7"/>
  <c r="X134" i="7"/>
  <c r="W134" i="7"/>
  <c r="V134" i="7"/>
  <c r="U134" i="7"/>
  <c r="T134" i="7"/>
  <c r="S134" i="7"/>
  <c r="R134" i="7"/>
  <c r="Q134" i="7"/>
  <c r="P134" i="7"/>
  <c r="O134" i="7"/>
  <c r="N134" i="7"/>
  <c r="M134" i="7"/>
  <c r="L134" i="7"/>
  <c r="K134" i="7"/>
  <c r="J134" i="7"/>
  <c r="I134" i="7"/>
  <c r="H134" i="7"/>
  <c r="G134" i="7"/>
  <c r="F134" i="7"/>
  <c r="E134" i="7"/>
  <c r="D134" i="7"/>
  <c r="AV133" i="7"/>
  <c r="AU133" i="7"/>
  <c r="AT133" i="7"/>
  <c r="AS133" i="7"/>
  <c r="AR133" i="7"/>
  <c r="AQ133" i="7"/>
  <c r="AP133" i="7"/>
  <c r="AO133" i="7"/>
  <c r="AN133" i="7"/>
  <c r="AM133" i="7"/>
  <c r="AL133" i="7"/>
  <c r="AK133" i="7"/>
  <c r="AJ133" i="7"/>
  <c r="AI133" i="7"/>
  <c r="AH133" i="7"/>
  <c r="AG133" i="7"/>
  <c r="AF133" i="7"/>
  <c r="AE133" i="7"/>
  <c r="AD133" i="7"/>
  <c r="AC133" i="7"/>
  <c r="AB133" i="7"/>
  <c r="AA133" i="7"/>
  <c r="Z133" i="7"/>
  <c r="Y133" i="7"/>
  <c r="X133" i="7"/>
  <c r="W133" i="7"/>
  <c r="V133" i="7"/>
  <c r="U133" i="7"/>
  <c r="T133" i="7"/>
  <c r="S133" i="7"/>
  <c r="R133" i="7"/>
  <c r="Q133" i="7"/>
  <c r="P133" i="7"/>
  <c r="O133" i="7"/>
  <c r="N133" i="7"/>
  <c r="M133" i="7"/>
  <c r="L133" i="7"/>
  <c r="K133" i="7"/>
  <c r="J133" i="7"/>
  <c r="I133" i="7"/>
  <c r="H133" i="7"/>
  <c r="G133" i="7"/>
  <c r="F133" i="7"/>
  <c r="E133" i="7"/>
  <c r="D133" i="7"/>
  <c r="AE132" i="7"/>
  <c r="AD132" i="7"/>
  <c r="AC132" i="7"/>
  <c r="AB132" i="7"/>
  <c r="AA132" i="7"/>
  <c r="Z132" i="7"/>
  <c r="Y132" i="7"/>
  <c r="X132" i="7"/>
  <c r="W132" i="7"/>
  <c r="V132" i="7"/>
  <c r="U132" i="7"/>
  <c r="T132" i="7"/>
  <c r="S132" i="7"/>
  <c r="R132" i="7"/>
  <c r="Q132" i="7"/>
  <c r="P132" i="7"/>
  <c r="O132" i="7"/>
  <c r="N132" i="7"/>
  <c r="M132" i="7"/>
  <c r="L132" i="7"/>
  <c r="K132" i="7"/>
  <c r="J132" i="7"/>
  <c r="I132" i="7"/>
  <c r="H132" i="7"/>
  <c r="G132" i="7"/>
  <c r="F132" i="7"/>
  <c r="E132" i="7"/>
  <c r="D132" i="7"/>
  <c r="AV131" i="7"/>
  <c r="AU131" i="7"/>
  <c r="AT131" i="7"/>
  <c r="AS131" i="7"/>
  <c r="AR131" i="7"/>
  <c r="AQ131" i="7"/>
  <c r="AP131" i="7"/>
  <c r="AO131" i="7"/>
  <c r="AN131" i="7"/>
  <c r="AM131" i="7"/>
  <c r="AL131" i="7"/>
  <c r="AK131" i="7"/>
  <c r="AJ131" i="7"/>
  <c r="AI131" i="7"/>
  <c r="AH131" i="7"/>
  <c r="AG131" i="7"/>
  <c r="AF131" i="7"/>
  <c r="AE131" i="7"/>
  <c r="AD131" i="7"/>
  <c r="AC131" i="7"/>
  <c r="AB131" i="7"/>
  <c r="AA131" i="7"/>
  <c r="Z131" i="7"/>
  <c r="Y131" i="7"/>
  <c r="X131" i="7"/>
  <c r="W131" i="7"/>
  <c r="V131" i="7"/>
  <c r="U131" i="7"/>
  <c r="T131" i="7"/>
  <c r="S131" i="7"/>
  <c r="R131" i="7"/>
  <c r="Q131" i="7"/>
  <c r="P131" i="7"/>
  <c r="O131" i="7"/>
  <c r="N131" i="7"/>
  <c r="M131" i="7"/>
  <c r="L131" i="7"/>
  <c r="K131" i="7"/>
  <c r="J131" i="7"/>
  <c r="I131" i="7"/>
  <c r="H131" i="7"/>
  <c r="G131" i="7"/>
  <c r="F131" i="7"/>
  <c r="E131" i="7"/>
  <c r="D131" i="7"/>
  <c r="AV130" i="7"/>
  <c r="AU130" i="7"/>
  <c r="AT130" i="7"/>
  <c r="AS130" i="7"/>
  <c r="AR130" i="7"/>
  <c r="AQ130" i="7"/>
  <c r="AP130" i="7"/>
  <c r="AO130" i="7"/>
  <c r="AN130" i="7"/>
  <c r="AM130" i="7"/>
  <c r="AL130" i="7"/>
  <c r="AK130" i="7"/>
  <c r="AJ130" i="7"/>
  <c r="AI130" i="7"/>
  <c r="AH130" i="7"/>
  <c r="AG130" i="7"/>
  <c r="AF130" i="7"/>
  <c r="AE130" i="7"/>
  <c r="AD130" i="7"/>
  <c r="AC130" i="7"/>
  <c r="AB130" i="7"/>
  <c r="AA130" i="7"/>
  <c r="Z130" i="7"/>
  <c r="Y130" i="7"/>
  <c r="X130" i="7"/>
  <c r="W130" i="7"/>
  <c r="V130" i="7"/>
  <c r="U130" i="7"/>
  <c r="T130" i="7"/>
  <c r="S130" i="7"/>
  <c r="R130" i="7"/>
  <c r="Q130" i="7"/>
  <c r="P130" i="7"/>
  <c r="O130" i="7"/>
  <c r="N130" i="7"/>
  <c r="M130" i="7"/>
  <c r="L130" i="7"/>
  <c r="K130" i="7"/>
  <c r="J130" i="7"/>
  <c r="I130" i="7"/>
  <c r="H130" i="7"/>
  <c r="G130" i="7"/>
  <c r="F130" i="7"/>
  <c r="E130" i="7"/>
  <c r="D130" i="7"/>
  <c r="AV129" i="7"/>
  <c r="AU129" i="7"/>
  <c r="AT129" i="7"/>
  <c r="AS129" i="7"/>
  <c r="AR129" i="7"/>
  <c r="AQ129" i="7"/>
  <c r="AP129" i="7"/>
  <c r="AO129" i="7"/>
  <c r="AN129" i="7"/>
  <c r="AM129" i="7"/>
  <c r="AL129" i="7"/>
  <c r="AK129" i="7"/>
  <c r="AJ129" i="7"/>
  <c r="AI129" i="7"/>
  <c r="AH129" i="7"/>
  <c r="AG129" i="7"/>
  <c r="AF129" i="7"/>
  <c r="AE129" i="7"/>
  <c r="AD129" i="7"/>
  <c r="AC129" i="7"/>
  <c r="AB129" i="7"/>
  <c r="AA129" i="7"/>
  <c r="Z129" i="7"/>
  <c r="Y129" i="7"/>
  <c r="X129" i="7"/>
  <c r="W129" i="7"/>
  <c r="V129" i="7"/>
  <c r="U129" i="7"/>
  <c r="T129" i="7"/>
  <c r="S129" i="7"/>
  <c r="R129" i="7"/>
  <c r="Q129" i="7"/>
  <c r="P129" i="7"/>
  <c r="O129" i="7"/>
  <c r="N129" i="7"/>
  <c r="M129" i="7"/>
  <c r="L129" i="7"/>
  <c r="K129" i="7"/>
  <c r="J129" i="7"/>
  <c r="I129" i="7"/>
  <c r="H129" i="7"/>
  <c r="G129" i="7"/>
  <c r="F129" i="7"/>
  <c r="E129" i="7"/>
  <c r="D129" i="7"/>
  <c r="C129" i="7"/>
  <c r="AV128" i="7"/>
  <c r="AU128" i="7"/>
  <c r="AT128" i="7"/>
  <c r="AS128" i="7"/>
  <c r="AR128" i="7"/>
  <c r="AQ128" i="7"/>
  <c r="AP128" i="7"/>
  <c r="AO128" i="7"/>
  <c r="AN128" i="7"/>
  <c r="AM128" i="7"/>
  <c r="AL128" i="7"/>
  <c r="AK128" i="7"/>
  <c r="AJ128" i="7"/>
  <c r="AI128" i="7"/>
  <c r="AH128" i="7"/>
  <c r="AG128" i="7"/>
  <c r="AF128" i="7"/>
  <c r="AE128" i="7"/>
  <c r="AD128" i="7"/>
  <c r="AC128" i="7"/>
  <c r="AB128" i="7"/>
  <c r="AA128" i="7"/>
  <c r="Z128" i="7"/>
  <c r="Y128" i="7"/>
  <c r="X128" i="7"/>
  <c r="W128" i="7"/>
  <c r="V128" i="7"/>
  <c r="U128" i="7"/>
  <c r="T128" i="7"/>
  <c r="S128" i="7"/>
  <c r="R128" i="7"/>
  <c r="Q128" i="7"/>
  <c r="P128" i="7"/>
  <c r="O128" i="7"/>
  <c r="N128" i="7"/>
  <c r="M128" i="7"/>
  <c r="L128" i="7"/>
  <c r="K128" i="7"/>
  <c r="J128" i="7"/>
  <c r="I128" i="7"/>
  <c r="H128" i="7"/>
  <c r="G128" i="7"/>
  <c r="F128" i="7"/>
  <c r="E128" i="7"/>
  <c r="D128" i="7"/>
  <c r="C128" i="7"/>
  <c r="AV127" i="7"/>
  <c r="AU127" i="7"/>
  <c r="AT127" i="7"/>
  <c r="AS127" i="7"/>
  <c r="AR127" i="7"/>
  <c r="AQ127" i="7"/>
  <c r="AP127" i="7"/>
  <c r="AO127" i="7"/>
  <c r="AN127" i="7"/>
  <c r="AM127" i="7"/>
  <c r="AL127" i="7"/>
  <c r="AK127" i="7"/>
  <c r="AJ127" i="7"/>
  <c r="AI127" i="7"/>
  <c r="AH127" i="7"/>
  <c r="AG127" i="7"/>
  <c r="AF127" i="7"/>
  <c r="AE127" i="7"/>
  <c r="AD127" i="7"/>
  <c r="AC127" i="7"/>
  <c r="AB127" i="7"/>
  <c r="AA127" i="7"/>
  <c r="Z127" i="7"/>
  <c r="Y127" i="7"/>
  <c r="X127" i="7"/>
  <c r="W127" i="7"/>
  <c r="V127" i="7"/>
  <c r="U127" i="7"/>
  <c r="T127" i="7"/>
  <c r="S127" i="7"/>
  <c r="R127" i="7"/>
  <c r="Q127" i="7"/>
  <c r="P127" i="7"/>
  <c r="O127" i="7"/>
  <c r="N127" i="7"/>
  <c r="M127" i="7"/>
  <c r="L127" i="7"/>
  <c r="K127" i="7"/>
  <c r="J127" i="7"/>
  <c r="I127" i="7"/>
  <c r="H127" i="7"/>
  <c r="G127" i="7"/>
  <c r="F127" i="7"/>
  <c r="E127" i="7"/>
  <c r="D127" i="7"/>
  <c r="C127" i="7"/>
  <c r="AV126" i="7"/>
  <c r="AU126" i="7"/>
  <c r="AT126" i="7"/>
  <c r="AS126" i="7"/>
  <c r="AR126" i="7"/>
  <c r="AQ126" i="7"/>
  <c r="AP126" i="7"/>
  <c r="AO126" i="7"/>
  <c r="AN126" i="7"/>
  <c r="AM126" i="7"/>
  <c r="AL126" i="7"/>
  <c r="AK126" i="7"/>
  <c r="AJ126" i="7"/>
  <c r="AI126" i="7"/>
  <c r="AH126" i="7"/>
  <c r="AG126" i="7"/>
  <c r="AF126" i="7"/>
  <c r="AE126" i="7"/>
  <c r="AD126" i="7"/>
  <c r="AC126" i="7"/>
  <c r="AB126" i="7"/>
  <c r="AA126" i="7"/>
  <c r="Z126" i="7"/>
  <c r="Y126" i="7"/>
  <c r="X126" i="7"/>
  <c r="W126" i="7"/>
  <c r="V126" i="7"/>
  <c r="U126" i="7"/>
  <c r="T126" i="7"/>
  <c r="S126" i="7"/>
  <c r="R126" i="7"/>
  <c r="R176" i="7" s="1"/>
  <c r="Q126" i="7"/>
  <c r="P126" i="7"/>
  <c r="O126" i="7"/>
  <c r="N126" i="7"/>
  <c r="M126" i="7"/>
  <c r="L126" i="7"/>
  <c r="K126" i="7"/>
  <c r="J126" i="7"/>
  <c r="I126" i="7"/>
  <c r="H126" i="7"/>
  <c r="G126" i="7"/>
  <c r="F126" i="7"/>
  <c r="E126" i="7"/>
  <c r="D126" i="7"/>
  <c r="C126" i="7"/>
  <c r="AV125" i="7"/>
  <c r="AU125" i="7"/>
  <c r="AT125" i="7"/>
  <c r="AS125" i="7"/>
  <c r="AR125" i="7"/>
  <c r="AQ125" i="7"/>
  <c r="AP125" i="7"/>
  <c r="AO125" i="7"/>
  <c r="AN125" i="7"/>
  <c r="AM125" i="7"/>
  <c r="AL125" i="7"/>
  <c r="AK125" i="7"/>
  <c r="AJ125" i="7"/>
  <c r="AI125" i="7"/>
  <c r="AH125" i="7"/>
  <c r="AG125" i="7"/>
  <c r="AF125" i="7"/>
  <c r="AE125" i="7"/>
  <c r="AD125" i="7"/>
  <c r="AC125" i="7"/>
  <c r="AB125" i="7"/>
  <c r="AA125" i="7"/>
  <c r="Z125" i="7"/>
  <c r="Y125" i="7"/>
  <c r="X125" i="7"/>
  <c r="W125" i="7"/>
  <c r="V125" i="7"/>
  <c r="U125" i="7"/>
  <c r="T125" i="7"/>
  <c r="S125" i="7"/>
  <c r="R125" i="7"/>
  <c r="Q125" i="7"/>
  <c r="P125" i="7"/>
  <c r="O125" i="7"/>
  <c r="N125" i="7"/>
  <c r="M125" i="7"/>
  <c r="L125" i="7"/>
  <c r="K125" i="7"/>
  <c r="J125" i="7"/>
  <c r="I125" i="7"/>
  <c r="H125" i="7"/>
  <c r="G125" i="7"/>
  <c r="F125" i="7"/>
  <c r="E125" i="7"/>
  <c r="D125" i="7"/>
  <c r="C125" i="7"/>
  <c r="B125" i="7"/>
  <c r="AV124" i="7"/>
  <c r="AU124" i="7"/>
  <c r="AT124" i="7"/>
  <c r="AS124" i="7"/>
  <c r="AR124" i="7"/>
  <c r="AQ124" i="7"/>
  <c r="AP124" i="7"/>
  <c r="AO124" i="7"/>
  <c r="AN124" i="7"/>
  <c r="AM124" i="7"/>
  <c r="AL124" i="7"/>
  <c r="AK124" i="7"/>
  <c r="AJ124" i="7"/>
  <c r="AI124" i="7"/>
  <c r="AH124" i="7"/>
  <c r="AG124" i="7"/>
  <c r="AF124" i="7"/>
  <c r="AE124" i="7"/>
  <c r="AD124" i="7"/>
  <c r="AC124" i="7"/>
  <c r="AB124" i="7"/>
  <c r="AA124" i="7"/>
  <c r="Z124" i="7"/>
  <c r="Y124" i="7"/>
  <c r="X124" i="7"/>
  <c r="W124" i="7"/>
  <c r="V124" i="7"/>
  <c r="U124" i="7"/>
  <c r="T124" i="7"/>
  <c r="S124" i="7"/>
  <c r="R124" i="7"/>
  <c r="Q124" i="7"/>
  <c r="P124" i="7"/>
  <c r="O124" i="7"/>
  <c r="N124" i="7"/>
  <c r="M124" i="7"/>
  <c r="L124" i="7"/>
  <c r="K124" i="7"/>
  <c r="J124" i="7"/>
  <c r="I124" i="7"/>
  <c r="H124" i="7"/>
  <c r="G124" i="7"/>
  <c r="F124" i="7"/>
  <c r="E124" i="7"/>
  <c r="D124" i="7"/>
  <c r="C124" i="7"/>
  <c r="B124" i="7"/>
  <c r="AV123" i="7"/>
  <c r="AU123" i="7"/>
  <c r="AT123" i="7"/>
  <c r="AS123" i="7"/>
  <c r="AR123" i="7"/>
  <c r="AQ123" i="7"/>
  <c r="AP123" i="7"/>
  <c r="AO123" i="7"/>
  <c r="AN123" i="7"/>
  <c r="AM123" i="7"/>
  <c r="AL123" i="7"/>
  <c r="AK123" i="7"/>
  <c r="AJ123" i="7"/>
  <c r="AI123" i="7"/>
  <c r="AH123" i="7"/>
  <c r="AG123" i="7"/>
  <c r="AF123" i="7"/>
  <c r="AE123" i="7"/>
  <c r="AD123" i="7"/>
  <c r="AC123" i="7"/>
  <c r="AB123" i="7"/>
  <c r="AA123" i="7"/>
  <c r="Z123" i="7"/>
  <c r="Y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H123" i="7"/>
  <c r="G123" i="7"/>
  <c r="F123" i="7"/>
  <c r="E123" i="7"/>
  <c r="E176" i="7" s="1"/>
  <c r="D123" i="7"/>
  <c r="C123" i="7"/>
  <c r="B123" i="7"/>
  <c r="AV122" i="7"/>
  <c r="AU122" i="7"/>
  <c r="AT122" i="7"/>
  <c r="AS122" i="7"/>
  <c r="AR122" i="7"/>
  <c r="AQ122" i="7"/>
  <c r="AP122" i="7"/>
  <c r="AO122" i="7"/>
  <c r="AN122" i="7"/>
  <c r="AM122" i="7"/>
  <c r="AL122" i="7"/>
  <c r="AK122" i="7"/>
  <c r="AJ122" i="7"/>
  <c r="AI122" i="7"/>
  <c r="AH122" i="7"/>
  <c r="AG122" i="7"/>
  <c r="AF122" i="7"/>
  <c r="AE122" i="7"/>
  <c r="AD122" i="7"/>
  <c r="AC122" i="7"/>
  <c r="AB122" i="7"/>
  <c r="AA122" i="7"/>
  <c r="Z122" i="7"/>
  <c r="Y122" i="7"/>
  <c r="X122" i="7"/>
  <c r="W122" i="7"/>
  <c r="V122" i="7"/>
  <c r="U122" i="7"/>
  <c r="T122" i="7"/>
  <c r="S122" i="7"/>
  <c r="R122" i="7"/>
  <c r="Q122" i="7"/>
  <c r="P122" i="7"/>
  <c r="O122" i="7"/>
  <c r="N122" i="7"/>
  <c r="M122" i="7"/>
  <c r="L122" i="7"/>
  <c r="K122" i="7"/>
  <c r="J122" i="7"/>
  <c r="I122" i="7"/>
  <c r="H122" i="7"/>
  <c r="G122" i="7"/>
  <c r="F122" i="7"/>
  <c r="E122" i="7"/>
  <c r="D122" i="7"/>
  <c r="D176" i="7" s="1"/>
  <c r="C122" i="7"/>
  <c r="B122" i="7"/>
  <c r="AV121" i="7"/>
  <c r="AU121" i="7"/>
  <c r="AT121" i="7"/>
  <c r="AS121" i="7"/>
  <c r="AR121" i="7"/>
  <c r="AQ121" i="7"/>
  <c r="AP121" i="7"/>
  <c r="AO121" i="7"/>
  <c r="AN121" i="7"/>
  <c r="AM121" i="7"/>
  <c r="AL121" i="7"/>
  <c r="AK121" i="7"/>
  <c r="AJ121" i="7"/>
  <c r="AI121" i="7"/>
  <c r="AH121" i="7"/>
  <c r="AE121" i="7"/>
  <c r="AD121" i="7"/>
  <c r="AC121" i="7"/>
  <c r="AB121" i="7"/>
  <c r="AA121" i="7"/>
  <c r="AA176" i="7" s="1"/>
  <c r="Z121" i="7"/>
  <c r="Y121" i="7"/>
  <c r="X121" i="7"/>
  <c r="W121" i="7"/>
  <c r="V121" i="7"/>
  <c r="U121" i="7"/>
  <c r="T121" i="7"/>
  <c r="S121" i="7"/>
  <c r="R121" i="7"/>
  <c r="Q121" i="7"/>
  <c r="Q176" i="7" s="1"/>
  <c r="P121" i="7"/>
  <c r="O121" i="7"/>
  <c r="N121" i="7"/>
  <c r="M121" i="7"/>
  <c r="L121" i="7"/>
  <c r="K121" i="7"/>
  <c r="J121" i="7"/>
  <c r="I121" i="7"/>
  <c r="H121" i="7"/>
  <c r="G121" i="7"/>
  <c r="F121" i="7"/>
  <c r="E121" i="7"/>
  <c r="D121" i="7"/>
  <c r="C121" i="7"/>
  <c r="C176" i="7" s="1"/>
  <c r="B121" i="7"/>
  <c r="AV120" i="7"/>
  <c r="AU120" i="7"/>
  <c r="AT120" i="7"/>
  <c r="AS120" i="7"/>
  <c r="AR120" i="7"/>
  <c r="AQ120" i="7"/>
  <c r="AP120" i="7"/>
  <c r="AO120" i="7"/>
  <c r="AN120" i="7"/>
  <c r="AM120" i="7"/>
  <c r="AL120" i="7"/>
  <c r="AK120" i="7"/>
  <c r="AJ120" i="7"/>
  <c r="AI120" i="7"/>
  <c r="AH120" i="7"/>
  <c r="AG120" i="7"/>
  <c r="AF120" i="7"/>
  <c r="AE120" i="7"/>
  <c r="AD120" i="7"/>
  <c r="AC120" i="7"/>
  <c r="AC176" i="7" s="1"/>
  <c r="AC117" i="7" s="1"/>
  <c r="AB120" i="7"/>
  <c r="AA120" i="7"/>
  <c r="Z120" i="7"/>
  <c r="Y120" i="7"/>
  <c r="X120" i="7"/>
  <c r="W120" i="7"/>
  <c r="V120" i="7"/>
  <c r="U120" i="7"/>
  <c r="T120" i="7"/>
  <c r="S120" i="7"/>
  <c r="R120" i="7"/>
  <c r="Q120" i="7"/>
  <c r="P120" i="7"/>
  <c r="P176" i="7" s="1"/>
  <c r="O120" i="7"/>
  <c r="N120" i="7"/>
  <c r="M120" i="7"/>
  <c r="L120" i="7"/>
  <c r="K120" i="7"/>
  <c r="J120" i="7"/>
  <c r="I120" i="7"/>
  <c r="H120" i="7"/>
  <c r="H176" i="7" s="1"/>
  <c r="G120" i="7"/>
  <c r="F120" i="7"/>
  <c r="E120" i="7"/>
  <c r="D120" i="7"/>
  <c r="C120" i="7"/>
  <c r="B120" i="7"/>
  <c r="B176" i="7" s="1"/>
  <c r="X64" i="7"/>
  <c r="X123" i="7"/>
  <c r="AE58" i="7"/>
  <c r="AD58" i="7"/>
  <c r="AC58" i="7"/>
  <c r="AB58" i="7"/>
  <c r="AA58" i="7"/>
  <c r="Z58" i="7"/>
  <c r="Y58" i="7"/>
  <c r="X58" i="7"/>
  <c r="W58" i="7"/>
  <c r="V58" i="7"/>
  <c r="U58" i="7"/>
  <c r="T58" i="7"/>
  <c r="S58" i="7"/>
  <c r="R58" i="7"/>
  <c r="Q58" i="7"/>
  <c r="P58" i="7"/>
  <c r="O58" i="7"/>
  <c r="N58" i="7"/>
  <c r="M58" i="7"/>
  <c r="L58" i="7"/>
  <c r="K58" i="7"/>
  <c r="J58" i="7"/>
  <c r="H58" i="7"/>
  <c r="G58" i="7"/>
  <c r="F58" i="7"/>
  <c r="E58" i="7"/>
  <c r="D58" i="7"/>
  <c r="C58" i="7"/>
  <c r="B58" i="7"/>
  <c r="AJ54" i="7"/>
  <c r="AJ172" i="7" s="1"/>
  <c r="AV53" i="7"/>
  <c r="AV171" i="7"/>
  <c r="AU53" i="7"/>
  <c r="AU171" i="7" s="1"/>
  <c r="AT53" i="7"/>
  <c r="AT171" i="7" s="1"/>
  <c r="AS53" i="7"/>
  <c r="AS171" i="7" s="1"/>
  <c r="AR53" i="7"/>
  <c r="AR171" i="7"/>
  <c r="AQ53" i="7"/>
  <c r="AQ171" i="7"/>
  <c r="AP53" i="7"/>
  <c r="AP171" i="7" s="1"/>
  <c r="AO53" i="7"/>
  <c r="AO171" i="7" s="1"/>
  <c r="AN53" i="7"/>
  <c r="AN171" i="7" s="1"/>
  <c r="AM53" i="7"/>
  <c r="AM171" i="7"/>
  <c r="AL53" i="7"/>
  <c r="AL171" i="7" s="1"/>
  <c r="AK53" i="7"/>
  <c r="AK171" i="7" s="1"/>
  <c r="AJ53" i="7"/>
  <c r="AJ171" i="7" s="1"/>
  <c r="I35" i="7"/>
  <c r="I153" i="7" s="1"/>
  <c r="I34" i="7"/>
  <c r="I152" i="7" s="1"/>
  <c r="AJ33" i="7"/>
  <c r="AJ151" i="7" s="1"/>
  <c r="AV28" i="7"/>
  <c r="AV146" i="7"/>
  <c r="AU28" i="7"/>
  <c r="AU146" i="7"/>
  <c r="AT28" i="7"/>
  <c r="AT146" i="7" s="1"/>
  <c r="AS28" i="7"/>
  <c r="AS146" i="7"/>
  <c r="AR28" i="7"/>
  <c r="AR146" i="7"/>
  <c r="AQ28" i="7"/>
  <c r="AQ146" i="7" s="1"/>
  <c r="AP28" i="7"/>
  <c r="AP146" i="7" s="1"/>
  <c r="AO28" i="7"/>
  <c r="AO146" i="7" s="1"/>
  <c r="AN28" i="7"/>
  <c r="AN146" i="7" s="1"/>
  <c r="AM28" i="7"/>
  <c r="AM146" i="7"/>
  <c r="AL28" i="7"/>
  <c r="AL146" i="7" s="1"/>
  <c r="AK28" i="7"/>
  <c r="AK146" i="7" s="1"/>
  <c r="AJ28" i="7"/>
  <c r="AJ146" i="7"/>
  <c r="AI28" i="7"/>
  <c r="AI146" i="7"/>
  <c r="AH28" i="7"/>
  <c r="AH146" i="7" s="1"/>
  <c r="AG28" i="7"/>
  <c r="AG146" i="7"/>
  <c r="AF28" i="7"/>
  <c r="AF146" i="7" s="1"/>
  <c r="AV16" i="7"/>
  <c r="AV134" i="7" s="1"/>
  <c r="AU16" i="7"/>
  <c r="AU134" i="7" s="1"/>
  <c r="AT16" i="7"/>
  <c r="AT134" i="7" s="1"/>
  <c r="AS16" i="7"/>
  <c r="AS134" i="7" s="1"/>
  <c r="AR16" i="7"/>
  <c r="AR134" i="7"/>
  <c r="AQ16" i="7"/>
  <c r="AQ134" i="7" s="1"/>
  <c r="AP16" i="7"/>
  <c r="AP134" i="7"/>
  <c r="AV14" i="7"/>
  <c r="AV132" i="7"/>
  <c r="AU14" i="7"/>
  <c r="AU132" i="7" s="1"/>
  <c r="AT14" i="7"/>
  <c r="AT132" i="7" s="1"/>
  <c r="AS14" i="7"/>
  <c r="AS132" i="7" s="1"/>
  <c r="AR14" i="7"/>
  <c r="AR132" i="7" s="1"/>
  <c r="AQ14" i="7"/>
  <c r="AQ132" i="7" s="1"/>
  <c r="AP14" i="7"/>
  <c r="AP132" i="7" s="1"/>
  <c r="AO14" i="7"/>
  <c r="AN14" i="7"/>
  <c r="AN132" i="7" s="1"/>
  <c r="AM14" i="7"/>
  <c r="AM132" i="7" s="1"/>
  <c r="AL14" i="7"/>
  <c r="AL132" i="7"/>
  <c r="AK14" i="7"/>
  <c r="AK132" i="7" s="1"/>
  <c r="AJ14" i="7"/>
  <c r="AI14" i="7"/>
  <c r="AI132" i="7" s="1"/>
  <c r="AH14" i="7"/>
  <c r="AH132" i="7"/>
  <c r="AG14" i="7"/>
  <c r="AF14" i="7"/>
  <c r="AF132" i="7"/>
  <c r="AG3" i="7"/>
  <c r="AG121" i="7" s="1"/>
  <c r="AF3" i="7"/>
  <c r="AF121" i="7" s="1"/>
  <c r="F22" i="6"/>
  <c r="S10" i="6"/>
  <c r="R10" i="6"/>
  <c r="U78" i="5"/>
  <c r="U39" i="5"/>
  <c r="AO25" i="4"/>
  <c r="AO31" i="4" s="1"/>
  <c r="AO13" i="4"/>
  <c r="AN102" i="1"/>
  <c r="AM101" i="1"/>
  <c r="AL101" i="1"/>
  <c r="AK101" i="1"/>
  <c r="AJ101" i="1"/>
  <c r="AI101" i="1"/>
  <c r="AH101" i="1"/>
  <c r="AH102" i="1" s="1"/>
  <c r="AG101" i="1"/>
  <c r="AF101" i="1"/>
  <c r="AE101" i="1"/>
  <c r="AD101" i="1"/>
  <c r="AC101" i="1"/>
  <c r="AA101" i="1"/>
  <c r="Z101" i="1"/>
  <c r="Y101" i="1"/>
  <c r="Y102" i="1" s="1"/>
  <c r="X101" i="1"/>
  <c r="W101" i="1"/>
  <c r="V101" i="1"/>
  <c r="U101" i="1"/>
  <c r="T101" i="1"/>
  <c r="S101" i="1"/>
  <c r="R101" i="1"/>
  <c r="Q101" i="1"/>
  <c r="Q102" i="1" s="1"/>
  <c r="P101" i="1"/>
  <c r="O101" i="1"/>
  <c r="N101" i="1"/>
  <c r="M101" i="1"/>
  <c r="L101" i="1"/>
  <c r="K101" i="1"/>
  <c r="J101" i="1"/>
  <c r="I101" i="1"/>
  <c r="I102" i="1" s="1"/>
  <c r="G101" i="1"/>
  <c r="F101" i="1"/>
  <c r="E101" i="1"/>
  <c r="D101" i="1"/>
  <c r="C101" i="1"/>
  <c r="B101" i="1"/>
  <c r="H96" i="1"/>
  <c r="H101" i="1" s="1"/>
  <c r="AM86" i="1"/>
  <c r="AM102" i="1" s="1"/>
  <c r="AL86" i="1"/>
  <c r="AK86" i="1"/>
  <c r="AJ86" i="1"/>
  <c r="AI86" i="1"/>
  <c r="AH86" i="1"/>
  <c r="AG86" i="1"/>
  <c r="AF86" i="1"/>
  <c r="AE86" i="1"/>
  <c r="AE102" i="1" s="1"/>
  <c r="AD86" i="1"/>
  <c r="AC86" i="1"/>
  <c r="AA86" i="1"/>
  <c r="Z86" i="1"/>
  <c r="Y86" i="1"/>
  <c r="X86" i="1"/>
  <c r="W86" i="1"/>
  <c r="V86" i="1"/>
  <c r="V102" i="1" s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D102" i="1" s="1"/>
  <c r="C86" i="1"/>
  <c r="B86" i="1"/>
  <c r="AN70" i="1"/>
  <c r="AM70" i="1"/>
  <c r="AL70" i="1"/>
  <c r="AK70" i="1"/>
  <c r="AJ70" i="1"/>
  <c r="AI70" i="1"/>
  <c r="AI102" i="1" s="1"/>
  <c r="AH70" i="1"/>
  <c r="AG70" i="1"/>
  <c r="AF70" i="1"/>
  <c r="AE70" i="1"/>
  <c r="AD70" i="1"/>
  <c r="AC70" i="1"/>
  <c r="AA70" i="1"/>
  <c r="Z70" i="1"/>
  <c r="Z102" i="1" s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J102" i="1" s="1"/>
  <c r="I70" i="1"/>
  <c r="H70" i="1"/>
  <c r="G70" i="1"/>
  <c r="G102" i="1" s="1"/>
  <c r="F70" i="1"/>
  <c r="E70" i="1"/>
  <c r="D70" i="1"/>
  <c r="B70" i="1"/>
  <c r="C68" i="1"/>
  <c r="C57" i="1"/>
  <c r="AM48" i="1"/>
  <c r="AL48" i="1"/>
  <c r="AK48" i="1"/>
  <c r="AJ48" i="1"/>
  <c r="AI48" i="1"/>
  <c r="AI49" i="1" s="1"/>
  <c r="AH48" i="1"/>
  <c r="AG48" i="1"/>
  <c r="AF48" i="1"/>
  <c r="AE48" i="1"/>
  <c r="AD48" i="1"/>
  <c r="AC48" i="1"/>
  <c r="AA48" i="1"/>
  <c r="Z48" i="1"/>
  <c r="Z49" i="1" s="1"/>
  <c r="Y48" i="1"/>
  <c r="X48" i="1"/>
  <c r="X49" i="1" s="1"/>
  <c r="W48" i="1"/>
  <c r="V48" i="1"/>
  <c r="U48" i="1"/>
  <c r="T48" i="1"/>
  <c r="S48" i="1"/>
  <c r="R48" i="1"/>
  <c r="Q48" i="1"/>
  <c r="P48" i="1"/>
  <c r="O48" i="1"/>
  <c r="N48" i="1"/>
  <c r="M48" i="1"/>
  <c r="M49" i="1" s="1"/>
  <c r="L48" i="1"/>
  <c r="K48" i="1"/>
  <c r="J48" i="1"/>
  <c r="J49" i="1" s="1"/>
  <c r="I48" i="1"/>
  <c r="H48" i="1"/>
  <c r="G48" i="1"/>
  <c r="F48" i="1"/>
  <c r="E48" i="1"/>
  <c r="E49" i="1" s="1"/>
  <c r="D48" i="1"/>
  <c r="C48" i="1"/>
  <c r="B48" i="1"/>
  <c r="J38" i="1"/>
  <c r="AM36" i="1"/>
  <c r="AM49" i="1" s="1"/>
  <c r="AL36" i="1"/>
  <c r="AK36" i="1"/>
  <c r="AJ36" i="1"/>
  <c r="AJ49" i="1" s="1"/>
  <c r="AI36" i="1"/>
  <c r="AH36" i="1"/>
  <c r="AG36" i="1"/>
  <c r="AF36" i="1"/>
  <c r="AE36" i="1"/>
  <c r="AD36" i="1"/>
  <c r="AC36" i="1"/>
  <c r="AA36" i="1"/>
  <c r="AA49" i="1" s="1"/>
  <c r="Z36" i="1"/>
  <c r="Y36" i="1"/>
  <c r="X36" i="1"/>
  <c r="W36" i="1"/>
  <c r="V36" i="1"/>
  <c r="V49" i="1" s="1"/>
  <c r="U36" i="1"/>
  <c r="T36" i="1"/>
  <c r="S36" i="1"/>
  <c r="S49" i="1" s="1"/>
  <c r="R36" i="1"/>
  <c r="Q36" i="1"/>
  <c r="P36" i="1"/>
  <c r="O36" i="1"/>
  <c r="N36" i="1"/>
  <c r="M36" i="1"/>
  <c r="L36" i="1"/>
  <c r="K36" i="1"/>
  <c r="K49" i="1" s="1"/>
  <c r="J36" i="1"/>
  <c r="I36" i="1"/>
  <c r="H36" i="1"/>
  <c r="G36" i="1"/>
  <c r="F36" i="1"/>
  <c r="F49" i="1" s="1"/>
  <c r="E36" i="1"/>
  <c r="D36" i="1"/>
  <c r="C36" i="1"/>
  <c r="C49" i="1" s="1"/>
  <c r="B36" i="1"/>
  <c r="AM19" i="1"/>
  <c r="AL19" i="1"/>
  <c r="AK19" i="1"/>
  <c r="AJ19" i="1"/>
  <c r="AI19" i="1"/>
  <c r="AH19" i="1"/>
  <c r="AG19" i="1"/>
  <c r="AF19" i="1"/>
  <c r="AE19" i="1"/>
  <c r="AD19" i="1"/>
  <c r="AD49" i="1" s="1"/>
  <c r="AC19" i="1"/>
  <c r="AA19" i="1"/>
  <c r="Z19" i="1"/>
  <c r="Y19" i="1"/>
  <c r="X19" i="1"/>
  <c r="W19" i="1"/>
  <c r="V19" i="1"/>
  <c r="U19" i="1"/>
  <c r="T19" i="1"/>
  <c r="R19" i="1"/>
  <c r="Q19" i="1"/>
  <c r="P19" i="1"/>
  <c r="O19" i="1"/>
  <c r="O49" i="1" s="1"/>
  <c r="N19" i="1"/>
  <c r="M19" i="1"/>
  <c r="L19" i="1"/>
  <c r="K19" i="1"/>
  <c r="AP40" i="3"/>
  <c r="AQ32" i="3"/>
  <c r="AB49" i="1"/>
  <c r="B102" i="1"/>
  <c r="I58" i="7"/>
  <c r="AF58" i="7"/>
  <c r="AO132" i="7"/>
  <c r="AG132" i="7"/>
  <c r="AI58" i="7"/>
  <c r="G49" i="1"/>
  <c r="Q49" i="1"/>
  <c r="Y49" i="1"/>
  <c r="AC49" i="1"/>
  <c r="U102" i="1"/>
  <c r="AG102" i="1"/>
  <c r="AH49" i="1"/>
  <c r="AF102" i="1"/>
  <c r="AJ102" i="1"/>
  <c r="AD102" i="1"/>
  <c r="P49" i="1" l="1"/>
  <c r="R49" i="1"/>
  <c r="F102" i="1"/>
  <c r="J176" i="7"/>
  <c r="Z176" i="7"/>
  <c r="F176" i="7"/>
  <c r="AD176" i="7"/>
  <c r="AD117" i="7" s="1"/>
  <c r="Y176" i="7"/>
  <c r="K176" i="7"/>
  <c r="S176" i="7"/>
  <c r="AB176" i="7"/>
  <c r="G176" i="7"/>
  <c r="O176" i="7"/>
  <c r="AE176" i="7"/>
  <c r="AE117" i="7" s="1"/>
  <c r="AC102" i="1"/>
  <c r="N176" i="7"/>
  <c r="W176" i="7"/>
  <c r="L176" i="7"/>
  <c r="U176" i="7"/>
  <c r="AI176" i="7"/>
  <c r="AI117" i="7" s="1"/>
  <c r="D49" i="1"/>
  <c r="T49" i="1"/>
  <c r="AK49" i="1"/>
  <c r="P102" i="1"/>
  <c r="X102" i="1"/>
  <c r="K102" i="1"/>
  <c r="S102" i="1"/>
  <c r="AA102" i="1"/>
  <c r="AG58" i="7"/>
  <c r="T176" i="7"/>
  <c r="L102" i="1"/>
  <c r="V176" i="7"/>
  <c r="N49" i="1"/>
  <c r="AE49" i="1"/>
  <c r="R102" i="1"/>
  <c r="M102" i="1"/>
  <c r="AL102" i="1"/>
  <c r="AH58" i="7"/>
  <c r="U49" i="1"/>
  <c r="AL49" i="1"/>
  <c r="O102" i="1"/>
  <c r="W102" i="1"/>
  <c r="T102" i="1"/>
  <c r="AK102" i="1"/>
  <c r="M176" i="7"/>
  <c r="W49" i="1"/>
  <c r="AF49" i="1"/>
  <c r="C70" i="1"/>
  <c r="C102" i="1" s="1"/>
  <c r="E102" i="1"/>
  <c r="N102" i="1"/>
  <c r="X176" i="7"/>
  <c r="AJ58" i="7"/>
  <c r="I49" i="1"/>
  <c r="AH176" i="7"/>
  <c r="AH117" i="7" s="1"/>
  <c r="AK33" i="7"/>
  <c r="AF176" i="7"/>
  <c r="AF117" i="7" s="1"/>
  <c r="AG176" i="7"/>
  <c r="AG117" i="7" s="1"/>
  <c r="AJ132" i="7"/>
  <c r="AJ176" i="7" s="1"/>
  <c r="L49" i="1"/>
  <c r="H49" i="1"/>
  <c r="B49" i="1"/>
  <c r="H102" i="1"/>
  <c r="AK54" i="7"/>
  <c r="AG49" i="1"/>
  <c r="I176" i="7"/>
  <c r="AJ117" i="7" l="1"/>
  <c r="AK58" i="7"/>
  <c r="AL33" i="7"/>
  <c r="AK151" i="7"/>
  <c r="AK176" i="7" s="1"/>
  <c r="AK172" i="7"/>
  <c r="AL54" i="7"/>
  <c r="AL151" i="7" l="1"/>
  <c r="AM33" i="7"/>
  <c r="AL58" i="7"/>
  <c r="AL172" i="7"/>
  <c r="AM54" i="7"/>
  <c r="AK117" i="7"/>
  <c r="AL176" i="7" l="1"/>
  <c r="AL117" i="7" s="1"/>
  <c r="AN54" i="7"/>
  <c r="AM172" i="7"/>
  <c r="AM151" i="7"/>
  <c r="AN33" i="7"/>
  <c r="AM58" i="7"/>
  <c r="AM176" i="7" l="1"/>
  <c r="AM117" i="7" s="1"/>
  <c r="AN151" i="7"/>
  <c r="AO33" i="7"/>
  <c r="AN58" i="7"/>
  <c r="AO54" i="7"/>
  <c r="AN172" i="7"/>
  <c r="AN176" i="7" s="1"/>
  <c r="AN117" i="7" s="1"/>
  <c r="AP54" i="7" l="1"/>
  <c r="AO172" i="7"/>
  <c r="AP33" i="7"/>
  <c r="AO151" i="7"/>
  <c r="AO176" i="7" s="1"/>
  <c r="AO117" i="7" s="1"/>
  <c r="AO58" i="7"/>
  <c r="AQ33" i="7" l="1"/>
  <c r="AP151" i="7"/>
  <c r="AP58" i="7"/>
  <c r="AP172" i="7"/>
  <c r="AQ54" i="7"/>
  <c r="AP176" i="7" l="1"/>
  <c r="AP117" i="7" s="1"/>
  <c r="AR54" i="7"/>
  <c r="AQ172" i="7"/>
  <c r="AQ151" i="7"/>
  <c r="AQ176" i="7" s="1"/>
  <c r="AR33" i="7"/>
  <c r="AQ58" i="7"/>
  <c r="AQ117" i="7" l="1"/>
  <c r="AR151" i="7"/>
  <c r="AR58" i="7"/>
  <c r="AS33" i="7"/>
  <c r="AS54" i="7"/>
  <c r="AR172" i="7"/>
  <c r="AR176" i="7" s="1"/>
  <c r="AR117" i="7" s="1"/>
  <c r="AS172" i="7" l="1"/>
  <c r="AT54" i="7"/>
  <c r="AS151" i="7"/>
  <c r="AT33" i="7"/>
  <c r="AS58" i="7"/>
  <c r="AT172" i="7" l="1"/>
  <c r="AT176" i="7" s="1"/>
  <c r="AT117" i="7" s="1"/>
  <c r="AU54" i="7"/>
  <c r="AU33" i="7"/>
  <c r="AT151" i="7"/>
  <c r="AT58" i="7"/>
  <c r="AS176" i="7"/>
  <c r="AS117" i="7" s="1"/>
  <c r="AV33" i="7" l="1"/>
  <c r="AU151" i="7"/>
  <c r="AU58" i="7"/>
  <c r="AU172" i="7"/>
  <c r="AV54" i="7"/>
  <c r="AV58" i="7" l="1"/>
  <c r="AW54" i="7"/>
  <c r="AW172" i="7" s="1"/>
  <c r="AV172" i="7"/>
  <c r="AU176" i="7"/>
  <c r="AU117" i="7" s="1"/>
  <c r="AV151" i="7"/>
  <c r="AV176" i="7" s="1"/>
  <c r="AV117" i="7" s="1"/>
  <c r="AW33" i="7"/>
  <c r="AW151" i="7" l="1"/>
  <c r="AW176" i="7" s="1"/>
  <c r="AW117" i="7" s="1"/>
  <c r="AW58" i="7"/>
</calcChain>
</file>

<file path=xl/sharedStrings.xml><?xml version="1.0" encoding="utf-8"?>
<sst xmlns="http://schemas.openxmlformats.org/spreadsheetml/2006/main" count="4722" uniqueCount="350">
  <si>
    <t>Balanço Patrimonial (R$ mil)</t>
  </si>
  <si>
    <t>Ativo</t>
  </si>
  <si>
    <t>ATIVO</t>
  </si>
  <si>
    <t>Circulante</t>
  </si>
  <si>
    <t>Disponibilidades</t>
  </si>
  <si>
    <t>Contas a Receber</t>
  </si>
  <si>
    <t>Títulos e Valores Mobiliários</t>
  </si>
  <si>
    <t>Ajuste Swap - 11.638</t>
  </si>
  <si>
    <t>Imposto de Renda e CS Diferidos</t>
  </si>
  <si>
    <t>Adiantamentos</t>
  </si>
  <si>
    <t>Outros Valores a Receber</t>
  </si>
  <si>
    <t>Despesas Antecipadas</t>
  </si>
  <si>
    <t>Total</t>
  </si>
  <si>
    <t>Não Circulante</t>
  </si>
  <si>
    <t>Clientes</t>
  </si>
  <si>
    <t>Ajuste AVP</t>
  </si>
  <si>
    <t>Ativo Fiscal Diferido</t>
  </si>
  <si>
    <t xml:space="preserve">Adiantamento para futuro aumento de capital </t>
  </si>
  <si>
    <t>Outros investimentos</t>
  </si>
  <si>
    <t>Outros</t>
  </si>
  <si>
    <t>Permanente</t>
  </si>
  <si>
    <t>Propriedade para Investimento</t>
  </si>
  <si>
    <t>Imobilizado</t>
  </si>
  <si>
    <t>Leasing</t>
  </si>
  <si>
    <t>Diferido</t>
  </si>
  <si>
    <t>Intangível</t>
  </si>
  <si>
    <t>Intangível (Reversão Ágio)</t>
  </si>
  <si>
    <t>Financiamento de Construção</t>
  </si>
  <si>
    <t xml:space="preserve">Passivo </t>
  </si>
  <si>
    <t>PASSIVO</t>
  </si>
  <si>
    <t>Empréstimos e Financiamentos</t>
  </si>
  <si>
    <t>Fornecedores</t>
  </si>
  <si>
    <t>Leasing a pagar</t>
  </si>
  <si>
    <t>Impostos e contribuições a recolher</t>
  </si>
  <si>
    <t>Salários e Encargos Sociais</t>
  </si>
  <si>
    <t>Impostos e Contribuições - parcelamentos</t>
  </si>
  <si>
    <t>Adiantamentos de Clientes</t>
  </si>
  <si>
    <t xml:space="preserve">Obrigações a pagar por aquisição de shopping </t>
  </si>
  <si>
    <t xml:space="preserve">Outros valores a pagar </t>
  </si>
  <si>
    <t>Receita Diferida</t>
  </si>
  <si>
    <t>Provisão para p/ IR e CS - Lei 11.638</t>
  </si>
  <si>
    <t>Partes Relacionadas</t>
  </si>
  <si>
    <t>Outros Valores a Pagar</t>
  </si>
  <si>
    <t>Patrimônio Líquido</t>
  </si>
  <si>
    <t>Reservas de Capital</t>
  </si>
  <si>
    <t>Reservas de Lucro</t>
  </si>
  <si>
    <t>Stock Options a Pagar</t>
  </si>
  <si>
    <t>Ações em tesouraria</t>
  </si>
  <si>
    <t>Ajuste de Valor Patrimonial</t>
  </si>
  <si>
    <t>Lucros/Prejuízos Acumulados</t>
  </si>
  <si>
    <t>1T07</t>
  </si>
  <si>
    <t>2T07</t>
  </si>
  <si>
    <t>3T07</t>
  </si>
  <si>
    <t>4T07</t>
  </si>
  <si>
    <t>1T08</t>
  </si>
  <si>
    <t>2T08</t>
  </si>
  <si>
    <t>3T08</t>
  </si>
  <si>
    <t>3T14</t>
  </si>
  <si>
    <t>4T14</t>
  </si>
  <si>
    <t>1T15</t>
  </si>
  <si>
    <t>6,5%</t>
  </si>
  <si>
    <t>7,2%</t>
  </si>
  <si>
    <t>106</t>
  </si>
  <si>
    <t>131</t>
  </si>
  <si>
    <t>9,7%</t>
  </si>
  <si>
    <t>4,1%</t>
  </si>
  <si>
    <t>Leasing Spread (Contratos Existentes)</t>
  </si>
  <si>
    <t>n/d</t>
  </si>
  <si>
    <t>29,0%</t>
  </si>
  <si>
    <t>Leasing Spread (Novos Contratos)</t>
  </si>
  <si>
    <t>19,6%</t>
  </si>
  <si>
    <t>* adotando antecipadamente os CPCs</t>
  </si>
  <si>
    <t>** adotando os CPCs e considerando o novo critério para a linearização, que inclui o 13º aluguel.</t>
  </si>
  <si>
    <t>Turnover das lojas</t>
  </si>
  <si>
    <t>4T06</t>
  </si>
  <si>
    <t>-</t>
  </si>
  <si>
    <t>1 .752,0</t>
  </si>
  <si>
    <t>1 .535,0</t>
  </si>
  <si>
    <t>DRE (R$ mil)</t>
  </si>
  <si>
    <t>1T06</t>
  </si>
  <si>
    <t>2T06</t>
  </si>
  <si>
    <t>3T06</t>
  </si>
  <si>
    <t>1T11</t>
  </si>
  <si>
    <t>2T11</t>
  </si>
  <si>
    <t>3T11</t>
  </si>
  <si>
    <t>4T11</t>
  </si>
  <si>
    <t>1T12</t>
  </si>
  <si>
    <t>2T12</t>
  </si>
  <si>
    <t>Receita Bruta</t>
  </si>
  <si>
    <t>Receita Líquida</t>
  </si>
  <si>
    <t xml:space="preserve">  -    </t>
  </si>
  <si>
    <t xml:space="preserve"> -</t>
  </si>
  <si>
    <t>Resultado Bruto</t>
  </si>
  <si>
    <t>Despesas com Vendas, Gerais &amp; Administrativas</t>
  </si>
  <si>
    <t>Ajuste Stock Option - Lei 11.638</t>
  </si>
  <si>
    <t>Depreciações e amortizações</t>
  </si>
  <si>
    <t>Resultado Financeiro</t>
  </si>
  <si>
    <t>Ajuste Swap a Valor de Mercado - Lei 11.638</t>
  </si>
  <si>
    <t>Resultado da Equivalência Patrimonial</t>
  </si>
  <si>
    <t>Resultado Operacional</t>
  </si>
  <si>
    <t>Resultado Antes Tributação/Participações</t>
  </si>
  <si>
    <t>Provisão para IR/CSLL</t>
  </si>
  <si>
    <t>Impostos Diferidos</t>
  </si>
  <si>
    <t>Perda em Investimentos</t>
  </si>
  <si>
    <t>Lucro/Prejuízo do Período</t>
  </si>
  <si>
    <t>4T08</t>
  </si>
  <si>
    <t>1T09</t>
  </si>
  <si>
    <t>2T09</t>
  </si>
  <si>
    <t>4T09</t>
  </si>
  <si>
    <t>(-) Receita condomínio Uberlândia</t>
  </si>
  <si>
    <t xml:space="preserve"> -   </t>
  </si>
  <si>
    <t>(+) Custo condomínio Uberlândia</t>
  </si>
  <si>
    <t>EBITDA</t>
  </si>
  <si>
    <t>(+) Outras Despesas não Recorrentes</t>
  </si>
  <si>
    <t>(+) Despesas - Mercado de Capitais</t>
  </si>
  <si>
    <t>EBITDA Ajustado</t>
  </si>
  <si>
    <t>(-) Prestação de Serviços</t>
  </si>
  <si>
    <t>(-) Custos</t>
  </si>
  <si>
    <t>NOI</t>
  </si>
  <si>
    <t>2 36.804</t>
  </si>
  <si>
    <t>1 .225</t>
  </si>
  <si>
    <t>1 96.370</t>
  </si>
  <si>
    <t>3T10</t>
  </si>
  <si>
    <t>4T10</t>
  </si>
  <si>
    <t>3T12</t>
  </si>
  <si>
    <t>4T12</t>
  </si>
  <si>
    <t>1T13</t>
  </si>
  <si>
    <t>2T13</t>
  </si>
  <si>
    <t>3T13</t>
  </si>
  <si>
    <t>4T13</t>
  </si>
  <si>
    <t>1T14</t>
  </si>
  <si>
    <t>2T14</t>
  </si>
  <si>
    <t>1 .288</t>
  </si>
  <si>
    <t>1 .078</t>
  </si>
  <si>
    <t>1 42.880</t>
  </si>
  <si>
    <t>1 17.980</t>
  </si>
  <si>
    <t>FFO</t>
  </si>
  <si>
    <t xml:space="preserve">(+) Imposto Diferido - Propriedade para Investimento </t>
  </si>
  <si>
    <t>(+) Outras Despesas Não Recorrentes</t>
  </si>
  <si>
    <t>Plaza Niterói</t>
  </si>
  <si>
    <t>Shopping Tijuca</t>
  </si>
  <si>
    <t>Shopping Tamboré</t>
  </si>
  <si>
    <t>Shopping Recife</t>
  </si>
  <si>
    <t>Shopping Del Rey</t>
  </si>
  <si>
    <t>Shopping Estação</t>
  </si>
  <si>
    <t>Jardim Sul</t>
  </si>
  <si>
    <t>Shopping Campo Grande</t>
  </si>
  <si>
    <t>Granja Vianna</t>
  </si>
  <si>
    <t>Estação BH</t>
  </si>
  <si>
    <t>Fashion Mall</t>
  </si>
  <si>
    <t>Ilha Plaza</t>
  </si>
  <si>
    <t>Goiânia Shopping</t>
  </si>
  <si>
    <t>Shopping Paralela</t>
  </si>
  <si>
    <t>Shopping (R$mil)</t>
  </si>
  <si>
    <t>Reconciliação do NOI (R$ mil)</t>
  </si>
  <si>
    <t>Reconciliação do EBITDA (R$ mil)</t>
  </si>
  <si>
    <t>Reconciliação do FFO (R$ mil)</t>
  </si>
  <si>
    <t>Vendas</t>
  </si>
  <si>
    <t>3T09</t>
  </si>
  <si>
    <t>(+) Amortização - Custos</t>
  </si>
  <si>
    <t>(+) Depreciação</t>
  </si>
  <si>
    <t>(+) Custos de Serviços Prestados</t>
  </si>
  <si>
    <t>(+) Ajuste Stock Options</t>
  </si>
  <si>
    <t xml:space="preserve">NOI </t>
  </si>
  <si>
    <t>1T10</t>
  </si>
  <si>
    <t>2T10</t>
  </si>
  <si>
    <t>Provisão para IR e Contribuição Social</t>
  </si>
  <si>
    <t>Impostos Diferidos - Lei 11.638</t>
  </si>
  <si>
    <t>Outros Investimentos</t>
  </si>
  <si>
    <t>Resultados de Exercícios Futuros</t>
  </si>
  <si>
    <t>Debêntures</t>
  </si>
  <si>
    <t>Catuaí Shopping Maringá</t>
  </si>
  <si>
    <t>2T15</t>
  </si>
  <si>
    <t xml:space="preserve">  - </t>
  </si>
  <si>
    <t>3T15</t>
  </si>
  <si>
    <t>Participação de não-controladores</t>
  </si>
  <si>
    <t>4T15</t>
  </si>
  <si>
    <t>(+) Variação Cambial (Bônus Perpétuo)</t>
  </si>
  <si>
    <t>1T16</t>
  </si>
  <si>
    <t>2T16</t>
  </si>
  <si>
    <t>Mooca Plaza Shopping</t>
  </si>
  <si>
    <t>3T16</t>
  </si>
  <si>
    <t>4T16</t>
  </si>
  <si>
    <t xml:space="preserve">  Custos com Pessoal</t>
  </si>
  <si>
    <t xml:space="preserve">  Diversos Serviços</t>
  </si>
  <si>
    <t xml:space="preserve">  Custos Condominiais</t>
  </si>
  <si>
    <t xml:space="preserve">  Custos com Fundo de Promoções</t>
  </si>
  <si>
    <t xml:space="preserve">  Demais Custos</t>
  </si>
  <si>
    <t xml:space="preserve">  Aluguéis</t>
  </si>
  <si>
    <t xml:space="preserve">  Linearização de Aluguel</t>
  </si>
  <si>
    <t xml:space="preserve">  Taxa de Cessão</t>
  </si>
  <si>
    <t xml:space="preserve">  Linearização de CDU</t>
  </si>
  <si>
    <t xml:space="preserve">  Estacionamento</t>
  </si>
  <si>
    <t xml:space="preserve">  Taxa de Transferência</t>
  </si>
  <si>
    <t xml:space="preserve">  Prestação de Serviços</t>
  </si>
  <si>
    <t xml:space="preserve">  Outras</t>
  </si>
  <si>
    <t xml:space="preserve">(-)Impostos e Contribuições </t>
  </si>
  <si>
    <t xml:space="preserve">  Receitas Financeiras</t>
  </si>
  <si>
    <t xml:space="preserve">  Despesas Financeiras</t>
  </si>
  <si>
    <t>5,3%</t>
  </si>
  <si>
    <t>108</t>
  </si>
  <si>
    <t>129</t>
  </si>
  <si>
    <t>10,7%</t>
  </si>
  <si>
    <t>96,2%</t>
  </si>
  <si>
    <t>5,5%</t>
  </si>
  <si>
    <t>12,8%</t>
  </si>
  <si>
    <t>6,6%</t>
  </si>
  <si>
    <t>11,8%</t>
  </si>
  <si>
    <t>-30,6%</t>
  </si>
  <si>
    <t>-0,6%</t>
  </si>
  <si>
    <t>Instrumentos Derivativos</t>
  </si>
  <si>
    <t>1T17</t>
  </si>
  <si>
    <t>2T17</t>
  </si>
  <si>
    <t>Aluguel Mínimo</t>
  </si>
  <si>
    <t>Aluguel Percentual</t>
  </si>
  <si>
    <t>Mall &amp; Mídia</t>
  </si>
  <si>
    <t>Estacionamento</t>
  </si>
  <si>
    <t>Prestação de Serviços</t>
  </si>
  <si>
    <t>Taxa de Cessão</t>
  </si>
  <si>
    <t>Taxa de Transferência</t>
  </si>
  <si>
    <t>Outras</t>
  </si>
  <si>
    <t>2010</t>
  </si>
  <si>
    <t>2011</t>
  </si>
  <si>
    <t>2012</t>
  </si>
  <si>
    <t>2013</t>
  </si>
  <si>
    <t>3T17</t>
  </si>
  <si>
    <t>(+) Depreciação e Amortização</t>
  </si>
  <si>
    <t>(+) Swap a Mercado (MTM)</t>
  </si>
  <si>
    <t>4T17</t>
  </si>
  <si>
    <t>1T18</t>
  </si>
  <si>
    <t>Empréstimos de Empresas Ligadas</t>
  </si>
  <si>
    <t>Norteshopping</t>
  </si>
  <si>
    <t>Shopping Iguatemi Caxias do Sul</t>
  </si>
  <si>
    <t>Pantanal Shopping</t>
  </si>
  <si>
    <t>*</t>
  </si>
  <si>
    <t>Araguaia Shopping</t>
  </si>
  <si>
    <t>Shopping Curitiba</t>
  </si>
  <si>
    <t>Shopping Piracicaba</t>
  </si>
  <si>
    <t>Maceió Shopping</t>
  </si>
  <si>
    <t>Top Shopping</t>
  </si>
  <si>
    <t>Amazonas Shopping</t>
  </si>
  <si>
    <t>Shopping Natal</t>
  </si>
  <si>
    <t>Shopping Pátio Belém</t>
  </si>
  <si>
    <t>Shopping ABC</t>
  </si>
  <si>
    <t>Esplanada Shopping</t>
  </si>
  <si>
    <t>Big Shopping</t>
  </si>
  <si>
    <t>Minas Shopping</t>
  </si>
  <si>
    <t>Shopping Metrô Tatuapé</t>
  </si>
  <si>
    <t>Shopping Mueller Joinville</t>
  </si>
  <si>
    <t>Osasco Plaza Shopping</t>
  </si>
  <si>
    <t xml:space="preserve">West Shopping </t>
  </si>
  <si>
    <t xml:space="preserve">Center Shopping </t>
  </si>
  <si>
    <t>Shopping Metrô Santa Cruz</t>
  </si>
  <si>
    <t>Shopping Sete Lagoas</t>
  </si>
  <si>
    <t xml:space="preserve">Shopping Crystal Plaza </t>
  </si>
  <si>
    <t xml:space="preserve">Center Shopping Uberlândia </t>
  </si>
  <si>
    <t>Via Brasil Shopping</t>
  </si>
  <si>
    <t>Catuaí Shopping Londrina</t>
  </si>
  <si>
    <t>Itaú Power</t>
  </si>
  <si>
    <t>Rio Anil</t>
  </si>
  <si>
    <t>Plaza Macaé</t>
  </si>
  <si>
    <t>Londrina Norte Shopping</t>
  </si>
  <si>
    <t>Capim Dourado</t>
  </si>
  <si>
    <t>São Bernardo Plaza Shopping</t>
  </si>
  <si>
    <t>Shopping Contagem</t>
  </si>
  <si>
    <t>Shopping Vila Velha</t>
  </si>
  <si>
    <t>ABL TOTAL</t>
  </si>
  <si>
    <t>ABL Próprio</t>
  </si>
  <si>
    <t>2T18</t>
  </si>
  <si>
    <t>ABL Total (m²)</t>
  </si>
  <si>
    <t xml:space="preserve">ABL Próprio (m²) </t>
  </si>
  <si>
    <t>Vendas Mesmas Lojas</t>
  </si>
  <si>
    <t>Vendas / m²</t>
  </si>
  <si>
    <t>Aluguel Mesmas Lojas</t>
  </si>
  <si>
    <t>Aluguel / m²</t>
  </si>
  <si>
    <t>NOI / m²</t>
  </si>
  <si>
    <t>Custo de Ocupação (% das vendas)</t>
  </si>
  <si>
    <t>Ocupação (média mensal)</t>
  </si>
  <si>
    <t>Inadimplência Líquida</t>
  </si>
  <si>
    <t>Pagamentos em Atraso (média mensal)</t>
  </si>
  <si>
    <t>Vendas Totais (R$ milhões)</t>
  </si>
  <si>
    <t xml:space="preserve">Receita Líquida </t>
  </si>
  <si>
    <t xml:space="preserve">Custos </t>
  </si>
  <si>
    <t>Despesas com Vendas</t>
  </si>
  <si>
    <t>Despesas de Pessoal</t>
  </si>
  <si>
    <t>Serviços Contratados</t>
  </si>
  <si>
    <t>Outras Despesas</t>
  </si>
  <si>
    <t xml:space="preserve">Depósitos e cauções </t>
  </si>
  <si>
    <t>Investimentos</t>
  </si>
  <si>
    <t>Total Ativo</t>
  </si>
  <si>
    <t>Provisão para Contingências</t>
  </si>
  <si>
    <t>Participação dos não controladores</t>
  </si>
  <si>
    <t>Capital Social</t>
  </si>
  <si>
    <t xml:space="preserve">Total Passivo e Patrimônio Líquido </t>
  </si>
  <si>
    <t>(+) Debêntures do Araguaia</t>
  </si>
  <si>
    <t>(-) Crédito PIS/COFINS</t>
  </si>
  <si>
    <t>Margem %</t>
  </si>
  <si>
    <t>(+) Custos e Despesas</t>
  </si>
  <si>
    <t xml:space="preserve">(+) Depreciação e Amortização </t>
  </si>
  <si>
    <t>(+) Outros Resultados Operacionais</t>
  </si>
  <si>
    <t>(+) Ajuste Equivalência Patrimonial - PPI líquido de imposto</t>
  </si>
  <si>
    <t xml:space="preserve">FFO Ajustado </t>
  </si>
  <si>
    <t>(+) Ajuste Impostos Não Caixa</t>
  </si>
  <si>
    <t>(+) Resultado de Equivalência Patrimonial</t>
  </si>
  <si>
    <t>3T18</t>
  </si>
  <si>
    <t>Shopping Estação Cuiabá</t>
  </si>
  <si>
    <t>(-) Participação de Minoritários (Prop. para Inv)</t>
  </si>
  <si>
    <t>4T18</t>
  </si>
  <si>
    <t>Impostos e Contribuições - a recolher</t>
  </si>
  <si>
    <t>1T19</t>
  </si>
  <si>
    <t>Dividendos Mínimos Obrigatórios a Pagar</t>
  </si>
  <si>
    <t>Imposto de Renda e Contribução Social Diferidos</t>
  </si>
  <si>
    <t>Gastos com Emissão de Ações</t>
  </si>
  <si>
    <t>Independência Shopping</t>
  </si>
  <si>
    <t>2T19</t>
  </si>
  <si>
    <t>Lucro Líquido</t>
  </si>
  <si>
    <t>Campinas Shopping</t>
  </si>
  <si>
    <t>Vila Velha</t>
  </si>
  <si>
    <t>Shopping Villa-Lobos</t>
  </si>
  <si>
    <t>Casa &amp; Gourmet Shopping</t>
  </si>
  <si>
    <t>São Luís Shopping</t>
  </si>
  <si>
    <t>Center Shopping Uberlândia</t>
  </si>
  <si>
    <t>brMalls</t>
  </si>
  <si>
    <t>3T19</t>
  </si>
  <si>
    <t>Participação brMalls</t>
  </si>
  <si>
    <t>4T19</t>
  </si>
  <si>
    <t>Débito de Controladas e Coligadas</t>
  </si>
  <si>
    <t>Tamboré</t>
  </si>
  <si>
    <t>Metrô Santa Cruz</t>
  </si>
  <si>
    <t>Del Rey</t>
  </si>
  <si>
    <t>Estação</t>
  </si>
  <si>
    <t>Villa-Lobos</t>
  </si>
  <si>
    <t>Campo Grande</t>
  </si>
  <si>
    <t>Goiânia</t>
  </si>
  <si>
    <t>Mooca</t>
  </si>
  <si>
    <t>Iguatemi Caxias</t>
  </si>
  <si>
    <t>Maringá</t>
  </si>
  <si>
    <t>São Bernardo</t>
  </si>
  <si>
    <t>1T20</t>
  </si>
  <si>
    <t>12,2%</t>
  </si>
  <si>
    <t>Tributos a Recuperar</t>
  </si>
  <si>
    <t>2T20</t>
  </si>
  <si>
    <t>(-) Ajuste de Outros Resultados Operacionais</t>
  </si>
  <si>
    <t>3T20</t>
  </si>
  <si>
    <t>4T20</t>
  </si>
  <si>
    <t>1T21</t>
  </si>
  <si>
    <t>2T21</t>
  </si>
  <si>
    <t>3T21</t>
  </si>
  <si>
    <t>4T21</t>
  </si>
  <si>
    <t xml:space="preserve">Outros Resultados Operacionais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</si>
</sst>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2">
    <numFmt numFmtId="5" formatCode="&quot;R$&quot;\ #,##0;\-&quot;R$&quot;\ #,##0"/>
    <numFmt numFmtId="6" formatCode="&quot;R$&quot;\ #,##0;[Red]\-&quot;R$&quot;\ #,##0"/>
    <numFmt numFmtId="7" formatCode="&quot;R$&quot;\ #,##0.00;\-&quot;R$&quot;\ #,##0.00"/>
    <numFmt numFmtId="8" formatCode="&quot;R$&quot;\ #,##0.00;[Red]\-&quot;R$&quot;\ #,##0.00"/>
    <numFmt numFmtId="42" formatCode="_-&quot;R$&quot;\ * #,##0_-;\-&quot;R$&quot;\ * #,##0_-;_-&quot;R$&quot;\ * &quot;-&quot;_-;_-@_-"/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&quot;#,##0;\-&quot;R$&quot;#,##0"/>
    <numFmt numFmtId="165" formatCode="&quot;R$&quot;#,##0;[Red]\-&quot;R$&quot;#,##0"/>
    <numFmt numFmtId="166" formatCode="&quot;R$&quot;#,##0.00;\-&quot;R$&quot;#,##0.00"/>
    <numFmt numFmtId="167" formatCode="&quot;R$&quot;#,##0.00;[Red]\-&quot;R$&quot;#,##0.00"/>
    <numFmt numFmtId="168" formatCode="_-&quot;R$&quot;* #,##0_-;\-&quot;R$&quot;* #,##0_-;_-&quot;R$&quot;* &quot;-&quot;_-;_-@_-"/>
    <numFmt numFmtId="169" formatCode="_-&quot;R$&quot;* #,##0.00_-;\-&quot;R$&quot;* #,##0.00_-;_-&quot;R$&quot;* &quot;-&quot;??_-;_-@_-"/>
    <numFmt numFmtId="170" formatCode="_(* #,##0.00_);_(* \(#,##0.00\);_(* &quot;-&quot;??_);_(@_)"/>
    <numFmt numFmtId="171" formatCode="_-* #,##0_-;\-* #,##0_-;_-* &quot;-&quot;??_-;_-@_-"/>
    <numFmt numFmtId="172" formatCode="#,##0_)_x;\(#,##0\)_x;0_)_x;@_)_x"/>
    <numFmt numFmtId="173" formatCode="#,##0.0"/>
    <numFmt numFmtId="174" formatCode="0.0%"/>
    <numFmt numFmtId="175" formatCode="#,##0.0\ ;\(#,##0.0\)"/>
    <numFmt numFmtId="176" formatCode="&quot;R$&quot;#,##0.00_%_);\(&quot;R$&quot;#,##0.00\)_%;&quot;R$&quot;#,##0.00_%_);@_%_)"/>
    <numFmt numFmtId="177" formatCode="0.0\x_)_);&quot;NM&quot;_x_)_);0.0\x_)_);@_%_)"/>
    <numFmt numFmtId="178" formatCode="&quot;R$&quot;#,##0.0_);\(&quot;R$&quot;#,##0.0\)"/>
    <numFmt numFmtId="179" formatCode="&quot;R$&quot;#,##0.000_);\(&quot;R$&quot;#,##0.000\)"/>
    <numFmt numFmtId="180" formatCode="&quot;R$&quot;#,##0.0000_);\(&quot;R$&quot;#,##0.0000\)"/>
    <numFmt numFmtId="181" formatCode="0.0_)\%;\(0.0\)\%;0.0_)\%;@_)_%"/>
    <numFmt numFmtId="182" formatCode="#,##0.0_)_%;\(#,##0.0\)_%;0.0_)_%;@_)_%"/>
    <numFmt numFmtId="183" formatCode="#,##0.0_);\(#,##0.0\);#,##0.0_);@_)"/>
    <numFmt numFmtId="184" formatCode="#,##0.0_);\(#,##0.0\)"/>
    <numFmt numFmtId="185" formatCode="&quot;R$&quot;_(#,##0.00_);&quot;R$&quot;\(#,##0.00\);&quot;R$&quot;_(0.00_);@_)"/>
    <numFmt numFmtId="186" formatCode="&quot;R$&quot;_(#,##0.00_);&quot;R$&quot;\(#,##0.00\)"/>
    <numFmt numFmtId="187" formatCode="_(* #,##0.000000_);_(* \(#,##0.000000\);_(* &quot;-&quot;??????_);_(@_)"/>
    <numFmt numFmtId="188" formatCode="#,##0.0_%_);\(#,##0.0\)_%;#,##0.0_%_);@_%_)"/>
    <numFmt numFmtId="189" formatCode="#,##0.00_);\(#,##0.00\);0.00_);@_)"/>
    <numFmt numFmtId="190" formatCode="\€_(#,##0.00_);\€\(#,##0.00\);\€_(0.00_);@_)"/>
    <numFmt numFmtId="191" formatCode="#,##0_)\x;\(#,##0\)\x;0_)\x;@_)_x"/>
    <numFmt numFmtId="192" formatCode="#,##0.0_)\x;\(#,##0.0\)\x"/>
    <numFmt numFmtId="193" formatCode="_(&quot;R$&quot;* #,##0_);_(&quot;R$&quot;* \(#,##0\);_(&quot;R$&quot;* &quot;-&quot;_);_(@_)"/>
    <numFmt numFmtId="194" formatCode="0.0%_);\(0.0%\);0.0%_);@_%_)"/>
    <numFmt numFmtId="195" formatCode="#,##0_%_);\(#,##0\)_%;#,##0_%_);@_%_)"/>
    <numFmt numFmtId="196" formatCode="#,##0.0_)\x;\(#,##0.0\)\x;0.0_)\x;@_)_x"/>
    <numFmt numFmtId="197" formatCode="#,##0.0_)_x;\(#,##0.0\)_x"/>
    <numFmt numFmtId="198" formatCode="_(&quot;R$&quot;* #,##0.00_);_(&quot;R$&quot;* \(#,##0.00\);_(&quot;R$&quot;* &quot;-&quot;??_);_(@_)"/>
    <numFmt numFmtId="199" formatCode="#,##0.00_%_);\(#,##0.00\)_%;#,##0.00_%_);@_%_)"/>
    <numFmt numFmtId="200" formatCode="_(&quot;R$&quot;* #,##0_);_(&quot;R$&quot;* \(#,##0\);_(&quot;R$&quot;* &quot;-&quot;???_);_(@_)"/>
    <numFmt numFmtId="201" formatCode="_(* #,##0_);_(* \(#,##0\);_(* &quot;-&quot;??_);_(@_)"/>
    <numFmt numFmtId="202" formatCode="0.0_)\%;\(0.0\)\%"/>
    <numFmt numFmtId="203" formatCode="&quot;R$&quot;#,##0.0_%_);\(&quot;R$&quot;#,##0.0\)_%;&quot;R$&quot;#,##0.0_%_);@_%_)"/>
    <numFmt numFmtId="204" formatCode="_(* #,##0.0_);_(* \(#,##0.0\);_(* &quot;-&quot;??_);_(@_)"/>
    <numFmt numFmtId="205" formatCode="#,##0.0_)_%;\(#,##0.0\)_%"/>
    <numFmt numFmtId="206" formatCode="#,##0.000_);\(#,##0.000\)"/>
    <numFmt numFmtId="207" formatCode="#,##0.0000_);\(#,##0.0000\)"/>
    <numFmt numFmtId="208" formatCode="#,##0.0_);[Red]\(#,##0.0\)"/>
    <numFmt numFmtId="209" formatCode="&quot;R$&quot;#,##0.000_);[Red]\(&quot;R$&quot;#,##0.000\)"/>
    <numFmt numFmtId="210" formatCode="#,##0.0000_);[Red]\(#,##0.0000\)"/>
    <numFmt numFmtId="211" formatCode="&quot;  &quot;General&quot;  &quot;"/>
    <numFmt numFmtId="212" formatCode="#\ ##0\ "/>
    <numFmt numFmtId="213" formatCode="_(* #,##0.0000000_);_(* \(#,##0.0000000\);_(* &quot;-&quot;?????_);_(@_)"/>
    <numFmt numFmtId="214" formatCode="#,##0_%_);\(#,##0\)_%;**;@_%_)"/>
    <numFmt numFmtId="215" formatCode="&quot;N$&quot;#,##0_);\(&quot;N$&quot;#,##0\)"/>
    <numFmt numFmtId="216" formatCode="&quot;R$ thousands&quot;#,##0.0;[Red]\(&quot;R$ thousands&quot;#,##0.0\)"/>
    <numFmt numFmtId="217" formatCode="&quot;R$ thousands&quot;#,##0.00;[Red]\(&quot;R$ thousands&quot;#,##0.00\)"/>
    <numFmt numFmtId="218" formatCode="&quot;R$&quot;#,##0_%_);\(&quot;R$&quot;#,##0\)_%;&quot;R$&quot;#,##0_%_);@_%_)"/>
    <numFmt numFmtId="219" formatCode="mmm\-d\-yy"/>
    <numFmt numFmtId="220" formatCode="mmm\-d\-yyyy"/>
    <numFmt numFmtId="221" formatCode="0.00000_);\(0.00000\)"/>
    <numFmt numFmtId="222" formatCode="m/d/yy_%_)"/>
    <numFmt numFmtId="223" formatCode="_(* #,##0.000000_);_(* \(#,##0.000000\);_(* &quot;-&quot;?????_);_(@_)"/>
    <numFmt numFmtId="224" formatCode="&quot;R$&quot;#,##0_);[Red]\(&quot;R$&quot;#,##0\)"/>
    <numFmt numFmtId="225" formatCode="0_%_);\(0\)_%;0_%_);@_%_)"/>
    <numFmt numFmtId="226" formatCode="_([$€]* #,##0.00_);_([$€]* \(#,##0.00\);_([$€]* &quot;-&quot;??_);_(@_)"/>
    <numFmt numFmtId="227" formatCode="_([$€-2]* #,##0.00_);_([$€-2]* \(#,##0.00\);_([$€-2]* &quot;-&quot;??_)"/>
    <numFmt numFmtId="228" formatCode="_(* #,##0.0_%_);_(* \(#,##0.0_%\);_(* &quot; - &quot;_%_);_(@_)"/>
    <numFmt numFmtId="229" formatCode="_(* #,##0.0%_);_(* \(#,##0.0%\);_(* &quot; - &quot;\%_);_(@_)"/>
    <numFmt numFmtId="230" formatCode="_(* #,##0_);_(* \(#,##0\);_(* &quot; - &quot;_);_(@_)"/>
    <numFmt numFmtId="231" formatCode="_(* #,##0.0_);_(* \(#,##0.0\);_(* &quot; - &quot;_);_(@_)"/>
    <numFmt numFmtId="232" formatCode="_(* #,##0.00_);_(* \(#,##0.00\);_(* &quot; - &quot;_);_(@_)"/>
    <numFmt numFmtId="233" formatCode="_(* #,##0.000_);_(* \(#,##0.000\);_(* &quot; - &quot;_);_(@_)"/>
    <numFmt numFmtId="234" formatCode="#,##0;\(#,##0\);&quot;-&quot;"/>
    <numFmt numFmtId="235" formatCode="###0_);\(###0\)"/>
    <numFmt numFmtId="236" formatCode="0.0\%_);\(0.0\%\);0.0\%_);@_%_)"/>
    <numFmt numFmtId="237" formatCode="_(&quot;R$&quot;* #,##0.000_);_(&quot;R$&quot;* \(#,##0.000\);_(&quot;R$&quot;* &quot;-&quot;??_);_(@_)"/>
    <numFmt numFmtId="238" formatCode="_(&quot;R$&quot;* #,##0.0000_);_(&quot;R$&quot;* \(#,##0.0000\);_(&quot;R$&quot;* &quot;-&quot;??_);_(@_)"/>
    <numFmt numFmtId="239" formatCode="_(&quot;R$&quot;* #,##0.00000_);_(&quot;R$&quot;* \(#,##0.00000\);_(&quot;R$&quot;* &quot;-&quot;??_);_(@_)"/>
    <numFmt numFmtId="240" formatCode="_(&quot;R$&quot;* #,##0.000000_);_(&quot;R$&quot;* \(#,##0.000000\);_(&quot;R$&quot;* &quot;-&quot;??_);_(@_)"/>
    <numFmt numFmtId="241" formatCode="#,##0.000%_);[Red]\(#,##0.000%\)"/>
    <numFmt numFmtId="242" formatCode="#,##0.000_);[Red]\(#,##0.000\)"/>
    <numFmt numFmtId="243" formatCode="#,##0\ \ \ ;\(#,##0\)\ \ "/>
    <numFmt numFmtId="244" formatCode="_ * #,##0_ ;_ * \-#,##0_ ;_ * &quot;-&quot;_ ;_ @_ "/>
    <numFmt numFmtId="245" formatCode="_ * #,##0.00_ ;_ * \-#,##0.00_ ;_ * &quot;-&quot;??_ ;_ @_ "/>
    <numFmt numFmtId="246" formatCode="_(&quot;Cr$&quot;\ * #,##0_);_(&quot;Cr$&quot;\ * \(#,##0\);_(&quot;Cr$&quot;\ * &quot;-&quot;_);_(@_)"/>
    <numFmt numFmtId="247" formatCode="_ &quot;S/&quot;* #,##0_ ;_ &quot;S/&quot;* \-#,##0_ ;_ &quot;S/&quot;* &quot;-&quot;_ ;_ @_ "/>
    <numFmt numFmtId="248" formatCode="_ &quot;S/&quot;* #,##0.00_ ;_ &quot;S/&quot;* \-#,##0.00_ ;_ &quot;S/&quot;* &quot;-&quot;??_ ;_ @_ "/>
    <numFmt numFmtId="249" formatCode="_(* #,##0\x_);_(* \(#,##0\x\);_(* &quot;0x&quot;_);_(@_)"/>
    <numFmt numFmtId="250" formatCode="_(* #,##0.0\x_);_(* \(#,##0.0\x\);_(* &quot;0,0x&quot;_);_(@_)"/>
    <numFmt numFmtId="251" formatCode="_(* #,##0.00\x_);_(* \(#,##0.00\x\);_(* &quot;0,00x&quot;_);_(@_)"/>
    <numFmt numFmtId="252" formatCode="#,##0.0_);[Red]\(#,##0.0\);&quot;N/A &quot;"/>
    <numFmt numFmtId="253" formatCode="&quot;R$&quot;#,##0.00_);[Red]\(&quot;R$&quot;#,##0.00\)"/>
    <numFmt numFmtId="254" formatCode="#,##0.0_)\ ;[Red]\(#,##0.0\)\ "/>
    <numFmt numFmtId="255" formatCode="0.0%&quot;NetPPE/sales&quot;"/>
    <numFmt numFmtId="256" formatCode="_(* #,##0_);_(* \(#,##0\);_(* &quot;0&quot;_);_(@_)"/>
    <numFmt numFmtId="257" formatCode="_(* #,##0.0_);_(* \(#,##0.0\);_(* &quot;0,0&quot;_);_(@_)"/>
    <numFmt numFmtId="258" formatCode="_(* #,##0.00_);_(* \(#,##0.00\);_(* &quot;0,00&quot;_);_(@_)"/>
    <numFmt numFmtId="259" formatCode="0.0%&quot;NWI/Sls&quot;"/>
    <numFmt numFmtId="260" formatCode="0%;[Red]\(0%\)"/>
    <numFmt numFmtId="261" formatCode="0.0%;[Red]\(0.0%\)"/>
    <numFmt numFmtId="262" formatCode="0.00%;[Red]\(0.00%\)"/>
    <numFmt numFmtId="263" formatCode="0.0%&quot;Sales&quot;"/>
    <numFmt numFmtId="264" formatCode="&quot;TFCF: &quot;#,##0_);[Red]&quot;No! &quot;\(#,##0\)"/>
    <numFmt numFmtId="265" formatCode="General_)"/>
    <numFmt numFmtId="266" formatCode="0.0"/>
    <numFmt numFmtId="267" formatCode="0.00_)"/>
  </numFmts>
  <fonts count="14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9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Arial"/>
      <family val="2"/>
    </font>
    <font>
      <sz val="9"/>
      <name val="Arial"/>
      <family val="2"/>
    </font>
    <font>
      <sz val="10"/>
      <name val="GillSans"/>
    </font>
    <font>
      <sz val="8"/>
      <name val="Times New Roman"/>
      <family val="1"/>
    </font>
    <font>
      <sz val="10"/>
      <color indexed="12"/>
      <name val="Arial"/>
      <family val="2"/>
    </font>
    <font>
      <sz val="10"/>
      <name val="Times New Roman"/>
      <family val="1"/>
    </font>
    <font>
      <sz val="8"/>
      <color indexed="12"/>
      <name val="Times New Roman"/>
      <family val="1"/>
    </font>
    <font>
      <b/>
      <sz val="22"/>
      <color indexed="18"/>
      <name val="Arial"/>
      <family val="2"/>
    </font>
    <font>
      <sz val="10"/>
      <name val="Courier"/>
      <family val="3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8"/>
      <name val="Helv"/>
    </font>
    <font>
      <sz val="11"/>
      <color indexed="8"/>
      <name val="Calibri"/>
      <family val="2"/>
    </font>
    <font>
      <sz val="11"/>
      <color indexed="8"/>
      <name val="Trebuchet MS"/>
      <family val="2"/>
    </font>
    <font>
      <sz val="11"/>
      <color indexed="9"/>
      <name val="Calibri"/>
      <family val="2"/>
    </font>
    <font>
      <sz val="11"/>
      <color indexed="9"/>
      <name val="Trebuchet MS"/>
      <family val="2"/>
    </font>
    <font>
      <sz val="12"/>
      <name val="Tms Rmn"/>
    </font>
    <font>
      <sz val="12"/>
      <name val="Arial"/>
      <family val="2"/>
    </font>
    <font>
      <b/>
      <u/>
      <sz val="10"/>
      <name val="Times New Roman"/>
      <family val="1"/>
    </font>
    <font>
      <b/>
      <sz val="10"/>
      <color indexed="8"/>
      <name val="Arial"/>
      <family val="2"/>
    </font>
    <font>
      <sz val="11"/>
      <color indexed="20"/>
      <name val="Calibri"/>
      <family val="2"/>
    </font>
    <font>
      <sz val="10"/>
      <color indexed="8"/>
      <name val="Arial"/>
      <family val="2"/>
    </font>
    <font>
      <sz val="7"/>
      <name val="Times New Roman"/>
      <family val="1"/>
    </font>
    <font>
      <sz val="11"/>
      <color indexed="17"/>
      <name val="Calibri"/>
      <family val="2"/>
    </font>
    <font>
      <sz val="11"/>
      <color indexed="17"/>
      <name val="Trebuchet MS"/>
      <family val="2"/>
    </font>
    <font>
      <sz val="8"/>
      <name val="Times"/>
      <family val="1"/>
    </font>
    <font>
      <b/>
      <sz val="11"/>
      <color indexed="52"/>
      <name val="Calibri"/>
      <family val="2"/>
    </font>
    <font>
      <b/>
      <sz val="11"/>
      <color indexed="52"/>
      <name val="Trebuchet MS"/>
      <family val="2"/>
    </font>
    <font>
      <b/>
      <sz val="10"/>
      <name val="Helv"/>
    </font>
    <font>
      <b/>
      <sz val="11"/>
      <color indexed="9"/>
      <name val="Calibri"/>
      <family val="2"/>
    </font>
    <font>
      <b/>
      <sz val="11"/>
      <color indexed="9"/>
      <name val="Trebuchet MS"/>
      <family val="2"/>
    </font>
    <font>
      <sz val="11"/>
      <color indexed="52"/>
      <name val="Calibri"/>
      <family val="2"/>
    </font>
    <font>
      <sz val="11"/>
      <color indexed="52"/>
      <name val="Trebuchet MS"/>
      <family val="2"/>
    </font>
    <font>
      <b/>
      <sz val="8"/>
      <name val="Arial"/>
      <family val="2"/>
    </font>
    <font>
      <sz val="8"/>
      <name val="Arial"/>
      <family val="2"/>
    </font>
    <font>
      <sz val="10"/>
      <name val="MS Sans Serif"/>
      <family val="2"/>
    </font>
    <font>
      <sz val="8"/>
      <name val="Palatino"/>
      <family val="1"/>
    </font>
    <font>
      <sz val="10"/>
      <name val="Geneva"/>
    </font>
    <font>
      <sz val="10"/>
      <name val="Helv"/>
    </font>
    <font>
      <sz val="10"/>
      <name val="BERNHARD"/>
    </font>
    <font>
      <sz val="24"/>
      <name val="MS Sans Serif"/>
      <family val="2"/>
    </font>
    <font>
      <sz val="8"/>
      <color indexed="12"/>
      <name val="Arial"/>
      <family val="2"/>
    </font>
    <font>
      <sz val="1"/>
      <color indexed="8"/>
      <name val="Courier"/>
      <family val="3"/>
    </font>
    <font>
      <u val="doubleAccounting"/>
      <sz val="10"/>
      <name val="Arial"/>
      <family val="2"/>
    </font>
    <font>
      <b/>
      <sz val="1"/>
      <color indexed="8"/>
      <name val="Courier"/>
      <family val="3"/>
    </font>
    <font>
      <sz val="11"/>
      <color indexed="62"/>
      <name val="Calibri"/>
      <family val="2"/>
    </font>
    <font>
      <sz val="11"/>
      <color indexed="62"/>
      <name val="Trebuchet MS"/>
      <family val="2"/>
    </font>
    <font>
      <i/>
      <sz val="11"/>
      <color indexed="23"/>
      <name val="Calibri"/>
      <family val="2"/>
    </font>
    <font>
      <i/>
      <sz val="9"/>
      <name val="Times New Roman"/>
      <family val="1"/>
    </font>
    <font>
      <sz val="9"/>
      <name val="Times New Roman"/>
      <family val="1"/>
    </font>
    <font>
      <b/>
      <u val="singleAccounting"/>
      <sz val="10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b/>
      <i/>
      <sz val="9.5"/>
      <name val="Times New Roman"/>
      <family val="1"/>
    </font>
    <font>
      <b/>
      <sz val="16"/>
      <name val="Arial"/>
      <family val="2"/>
    </font>
    <font>
      <u/>
      <sz val="10"/>
      <color indexed="20"/>
      <name val="Arial"/>
      <family val="2"/>
    </font>
    <font>
      <sz val="7"/>
      <name val="Palatino"/>
      <family val="1"/>
    </font>
    <font>
      <sz val="8"/>
      <name val="Univers Condensed"/>
      <family val="2"/>
    </font>
    <font>
      <sz val="10"/>
      <color indexed="17"/>
      <name val="Arial"/>
      <family val="2"/>
    </font>
    <font>
      <sz val="6"/>
      <color indexed="16"/>
      <name val="Palatino"/>
      <family val="1"/>
    </font>
    <font>
      <b/>
      <sz val="12"/>
      <name val="Arial"/>
      <family val="2"/>
    </font>
    <font>
      <b/>
      <sz val="15"/>
      <color indexed="56"/>
      <name val="Calibri"/>
      <family val="2"/>
    </font>
    <font>
      <sz val="18"/>
      <name val="Helvetica-Black"/>
    </font>
    <font>
      <i/>
      <sz val="14"/>
      <name val="Palatino"/>
      <family val="1"/>
    </font>
    <font>
      <b/>
      <sz val="11"/>
      <color indexed="56"/>
      <name val="Calibri"/>
      <family val="2"/>
    </font>
    <font>
      <b/>
      <sz val="9"/>
      <name val="Helv"/>
    </font>
    <font>
      <u/>
      <sz val="10"/>
      <color indexed="14"/>
      <name val="MS Sans Serif"/>
      <family val="2"/>
    </font>
    <font>
      <u/>
      <sz val="10"/>
      <color indexed="12"/>
      <name val="MS Sans Serif"/>
      <family val="2"/>
    </font>
    <font>
      <sz val="11"/>
      <color indexed="20"/>
      <name val="Trebuchet MS"/>
      <family val="2"/>
    </font>
    <font>
      <i/>
      <sz val="14"/>
      <color indexed="10"/>
      <name val="Times New Roman"/>
      <family val="1"/>
    </font>
    <font>
      <sz val="8"/>
      <color indexed="39"/>
      <name val="Arial"/>
      <family val="2"/>
    </font>
    <font>
      <sz val="8"/>
      <color indexed="12"/>
      <name val="Palatino"/>
      <family val="1"/>
    </font>
    <font>
      <sz val="8"/>
      <color indexed="12"/>
      <name val="Helv"/>
    </font>
    <font>
      <b/>
      <sz val="11"/>
      <name val="Helv"/>
    </font>
    <font>
      <sz val="11"/>
      <color indexed="60"/>
      <name val="Calibri"/>
      <family val="2"/>
    </font>
    <font>
      <sz val="11"/>
      <color indexed="60"/>
      <name val="Trebuchet MS"/>
      <family val="2"/>
    </font>
    <font>
      <sz val="7"/>
      <name val="Small Fonts"/>
      <family val="2"/>
    </font>
    <font>
      <sz val="10"/>
      <color indexed="8"/>
      <name val="MS Sans Serif"/>
      <family val="2"/>
    </font>
    <font>
      <b/>
      <sz val="11"/>
      <color indexed="63"/>
      <name val="Calibri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10"/>
      <color indexed="16"/>
      <name val="Helvetica-Black"/>
    </font>
    <font>
      <b/>
      <sz val="10"/>
      <name val="Frutiger 45 Light"/>
      <family val="2"/>
    </font>
    <font>
      <b/>
      <sz val="8"/>
      <name val="Times New Roman"/>
      <family val="1"/>
    </font>
    <font>
      <sz val="9"/>
      <color indexed="8"/>
      <name val="Times New Roman"/>
      <family val="1"/>
    </font>
    <font>
      <sz val="10"/>
      <color indexed="10"/>
      <name val="Arial"/>
      <family val="2"/>
    </font>
    <font>
      <sz val="8"/>
      <color indexed="10"/>
      <name val="Arial"/>
      <family val="2"/>
    </font>
    <font>
      <b/>
      <sz val="11"/>
      <color indexed="63"/>
      <name val="Trebuchet MS"/>
      <family val="2"/>
    </font>
    <font>
      <b/>
      <sz val="12"/>
      <name val="MS Sans Serif"/>
      <family val="2"/>
    </font>
    <font>
      <b/>
      <sz val="7.9"/>
      <color indexed="8"/>
      <name val="Arial"/>
      <family val="2"/>
    </font>
    <font>
      <u val="singleAccounting"/>
      <sz val="10"/>
      <name val="Arial"/>
      <family val="2"/>
    </font>
    <font>
      <i/>
      <sz val="9"/>
      <color indexed="12"/>
      <name val="ARIAL"/>
      <family val="2"/>
    </font>
    <font>
      <b/>
      <sz val="9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sz val="11"/>
      <color indexed="10"/>
      <name val="Calibri"/>
      <family val="2"/>
    </font>
    <font>
      <sz val="11"/>
      <color indexed="10"/>
      <name val="Trebuchet MS"/>
      <family val="2"/>
    </font>
    <font>
      <i/>
      <sz val="11"/>
      <color indexed="23"/>
      <name val="Trebuchet MS"/>
      <family val="2"/>
    </font>
    <font>
      <sz val="7"/>
      <name val="Arial"/>
      <family val="2"/>
    </font>
    <font>
      <sz val="12"/>
      <name val="Times New Roman"/>
      <family val="1"/>
    </font>
    <font>
      <b/>
      <sz val="18"/>
      <color indexed="56"/>
      <name val="Cambria"/>
      <family val="2"/>
    </font>
    <font>
      <b/>
      <sz val="15"/>
      <color indexed="56"/>
      <name val="Trebuchet MS"/>
      <family val="2"/>
    </font>
    <font>
      <b/>
      <sz val="13"/>
      <color indexed="56"/>
      <name val="Calibri"/>
      <family val="2"/>
    </font>
    <font>
      <b/>
      <sz val="13"/>
      <color indexed="56"/>
      <name val="Trebuchet MS"/>
      <family val="2"/>
    </font>
    <font>
      <b/>
      <sz val="11"/>
      <color indexed="56"/>
      <name val="Trebuchet MS"/>
      <family val="2"/>
    </font>
    <font>
      <b/>
      <sz val="11"/>
      <color indexed="8"/>
      <name val="Calibri"/>
      <family val="2"/>
    </font>
    <font>
      <b/>
      <sz val="11"/>
      <color indexed="8"/>
      <name val="Trebuchet MS"/>
      <family val="2"/>
    </font>
    <font>
      <b/>
      <sz val="7"/>
      <color indexed="12"/>
      <name val="Arial"/>
      <family val="2"/>
    </font>
    <font>
      <sz val="8"/>
      <color indexed="9"/>
      <name val="Arial"/>
      <family val="2"/>
    </font>
    <font>
      <sz val="10"/>
      <color rgb="FFFF0000"/>
      <name val="Arial"/>
      <family val="2"/>
    </font>
    <font>
      <i/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name val="Arial"/>
      <family val="2"/>
    </font>
    <font>
      <sz val="1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0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5"/>
      <color rgb="FFFF0000"/>
      <name val="Arial"/>
      <family val="2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2">
    <fill>
      <patternFill patternType="none"/>
    </fill>
    <fill>
      <patternFill patternType="gray125"/>
    </fill>
    <fill>
      <gradientFill degree="90">
        <stop position="0">
          <color theme="3" tint="-0.49803155613879818"/>
        </stop>
        <stop position="1">
          <color rgb="FF0070C0"/>
        </stop>
      </gradientFill>
    </fill>
    <fill>
      <patternFill patternType="solid">
        <fgColor rgb="FF005DAA"/>
        <bgColor auto="1"/>
      </patternFill>
    </fill>
    <fill>
      <patternFill patternType="solid">
        <fgColor theme="0"/>
        <bgColor indexed="64"/>
      </patternFill>
    </fill>
    <fill>
      <patternFill patternType="solid">
        <fgColor rgb="FFEBF6FF"/>
        <bgColor indexed="64"/>
      </patternFill>
    </fill>
    <fill>
      <patternFill patternType="solid">
        <fgColor indexed="43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mediumGray">
        <fgColor indexed="22"/>
      </patternFill>
    </fill>
    <fill>
      <patternFill patternType="lightGray">
        <fgColor indexed="12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63892"/>
        <bgColor indexed="64"/>
      </patternFill>
    </fill>
  </fills>
  <borders count="57">
    <border>
      <left/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9"/>
      </left>
      <right style="thick">
        <color indexed="9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indexed="8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/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double">
        <color auto="1"/>
      </top>
      <bottom/>
      <diagonal/>
    </border>
  </borders>
  <cellStyleXfs count="410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174" fontId="4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0" fontId="10" fillId="0" borderId="0"/>
    <xf numFmtId="174" fontId="4" fillId="0" borderId="0"/>
    <xf numFmtId="176" fontId="4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5" fontId="9" fillId="0" borderId="0"/>
    <xf numFmtId="175" fontId="9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5" fontId="9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5" fontId="9" fillId="0" borderId="0"/>
    <xf numFmtId="175" fontId="9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5" fontId="11" fillId="0" borderId="0" applyFont="0" applyFill="0" applyBorder="0" applyAlignment="0" applyProtection="0"/>
    <xf numFmtId="5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7" fontId="4" fillId="0" borderId="0" applyFont="0" applyFill="0" applyBorder="0" applyAlignment="0" applyProtection="0"/>
    <xf numFmtId="179" fontId="12" fillId="0" borderId="0" applyFont="0" applyFill="0" applyBorder="0" applyAlignment="0" applyProtection="0"/>
    <xf numFmtId="180" fontId="13" fillId="0" borderId="0" applyFont="0" applyFill="0" applyBorder="0" applyAlignment="0" applyProtection="0"/>
    <xf numFmtId="5" fontId="4" fillId="0" borderId="0" applyFont="0" applyFill="0" applyBorder="0" applyAlignment="0" applyProtection="0"/>
    <xf numFmtId="7" fontId="14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4" fillId="0" borderId="0" applyFont="0" applyFill="0" applyBorder="0" applyAlignment="0" applyProtection="0"/>
    <xf numFmtId="5" fontId="11" fillId="0" borderId="0" applyFont="0" applyFill="0" applyBorder="0" applyAlignment="0" applyProtection="0"/>
    <xf numFmtId="181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7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7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9" fillId="0" borderId="0" applyFont="0" applyFill="0" applyBorder="0" applyAlignment="0" applyProtection="0"/>
    <xf numFmtId="189" fontId="9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8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8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9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9" fillId="0" borderId="0" applyFont="0" applyFill="0" applyBorder="0" applyAlignment="0" applyProtection="0"/>
    <xf numFmtId="190" fontId="9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" fillId="6" borderId="0" applyNumberFormat="0" applyFont="0" applyAlignment="0" applyProtection="0"/>
    <xf numFmtId="0" fontId="16" fillId="0" borderId="0">
      <alignment vertical="center"/>
    </xf>
    <xf numFmtId="191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9" fillId="0" borderId="0" applyFont="0" applyFill="0" applyBorder="0" applyAlignment="0" applyProtection="0"/>
    <xf numFmtId="191" fontId="9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95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95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95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95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196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95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95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72" fontId="4" fillId="0" borderId="0" applyFont="0" applyFill="0" applyBorder="0" applyProtection="0">
      <alignment horizontal="right"/>
    </xf>
    <xf numFmtId="197" fontId="4" fillId="0" borderId="0" applyFont="0" applyFill="0" applyBorder="0" applyAlignment="0" applyProtection="0"/>
    <xf numFmtId="172" fontId="4" fillId="0" borderId="0" applyFont="0" applyFill="0" applyBorder="0" applyProtection="0">
      <alignment horizontal="right"/>
    </xf>
    <xf numFmtId="172" fontId="4" fillId="0" borderId="0" applyFont="0" applyFill="0" applyBorder="0" applyProtection="0">
      <alignment horizontal="right"/>
    </xf>
    <xf numFmtId="172" fontId="4" fillId="0" borderId="0" applyFont="0" applyFill="0" applyBorder="0" applyProtection="0">
      <alignment horizontal="right"/>
    </xf>
    <xf numFmtId="172" fontId="9" fillId="0" borderId="0" applyFont="0" applyFill="0" applyBorder="0" applyProtection="0">
      <alignment horizontal="right"/>
    </xf>
    <xf numFmtId="172" fontId="9" fillId="0" borderId="0" applyFont="0" applyFill="0" applyBorder="0" applyProtection="0">
      <alignment horizontal="right"/>
    </xf>
    <xf numFmtId="172" fontId="4" fillId="0" borderId="0" applyFont="0" applyFill="0" applyBorder="0" applyProtection="0">
      <alignment horizontal="right"/>
    </xf>
    <xf numFmtId="172" fontId="4" fillId="0" borderId="0" applyFont="0" applyFill="0" applyBorder="0" applyProtection="0">
      <alignment horizontal="right"/>
    </xf>
    <xf numFmtId="0" fontId="4" fillId="0" borderId="0" applyFont="0" applyFill="0" applyBorder="0" applyProtection="0">
      <alignment horizontal="right"/>
    </xf>
    <xf numFmtId="172" fontId="4" fillId="0" borderId="0" applyFont="0" applyFill="0" applyBorder="0" applyProtection="0">
      <alignment horizontal="right"/>
    </xf>
    <xf numFmtId="197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172" fontId="4" fillId="0" borderId="0" applyFont="0" applyFill="0" applyBorder="0" applyProtection="0">
      <alignment horizontal="right"/>
    </xf>
    <xf numFmtId="198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172" fontId="4" fillId="0" borderId="0" applyFont="0" applyFill="0" applyBorder="0" applyProtection="0">
      <alignment horizontal="right"/>
    </xf>
    <xf numFmtId="198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172" fontId="4" fillId="0" borderId="0" applyFont="0" applyFill="0" applyBorder="0" applyProtection="0">
      <alignment horizontal="right"/>
    </xf>
    <xf numFmtId="172" fontId="4" fillId="0" borderId="0" applyFont="0" applyFill="0" applyBorder="0" applyProtection="0">
      <alignment horizontal="right"/>
    </xf>
    <xf numFmtId="172" fontId="4" fillId="0" borderId="0" applyFont="0" applyFill="0" applyBorder="0" applyProtection="0">
      <alignment horizontal="right"/>
    </xf>
    <xf numFmtId="172" fontId="4" fillId="0" borderId="0" applyFont="0" applyFill="0" applyBorder="0" applyProtection="0">
      <alignment horizontal="right"/>
    </xf>
    <xf numFmtId="165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172" fontId="4" fillId="0" borderId="0" applyFont="0" applyFill="0" applyBorder="0" applyProtection="0">
      <alignment horizontal="right"/>
    </xf>
    <xf numFmtId="194" fontId="4" fillId="0" borderId="0" applyFont="0" applyFill="0" applyBorder="0" applyProtection="0">
      <alignment horizontal="right"/>
    </xf>
    <xf numFmtId="172" fontId="4" fillId="0" borderId="0" applyFont="0" applyFill="0" applyBorder="0" applyProtection="0">
      <alignment horizontal="right"/>
    </xf>
    <xf numFmtId="172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172" fontId="4" fillId="0" borderId="0" applyFont="0" applyFill="0" applyBorder="0" applyProtection="0">
      <alignment horizontal="right"/>
    </xf>
    <xf numFmtId="194" fontId="4" fillId="0" borderId="0" applyFont="0" applyFill="0" applyBorder="0" applyProtection="0">
      <alignment horizontal="right"/>
    </xf>
    <xf numFmtId="172" fontId="4" fillId="0" borderId="0" applyFont="0" applyFill="0" applyBorder="0" applyProtection="0">
      <alignment horizontal="right"/>
    </xf>
    <xf numFmtId="172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Protection="0">
      <alignment horizontal="right"/>
    </xf>
    <xf numFmtId="165" fontId="4" fillId="0" borderId="0" applyFont="0" applyFill="0" applyBorder="0" applyProtection="0">
      <alignment horizontal="right"/>
    </xf>
    <xf numFmtId="165" fontId="4" fillId="0" borderId="0" applyFont="0" applyFill="0" applyBorder="0" applyProtection="0">
      <alignment horizontal="right"/>
    </xf>
    <xf numFmtId="165" fontId="4" fillId="0" borderId="0" applyFont="0" applyFill="0" applyBorder="0" applyProtection="0">
      <alignment horizontal="right"/>
    </xf>
    <xf numFmtId="165" fontId="4" fillId="0" borderId="0" applyFont="0" applyFill="0" applyBorder="0" applyProtection="0">
      <alignment horizontal="right"/>
    </xf>
    <xf numFmtId="165" fontId="4" fillId="0" borderId="0" applyFont="0" applyFill="0" applyBorder="0" applyProtection="0">
      <alignment horizontal="right"/>
    </xf>
    <xf numFmtId="165" fontId="4" fillId="0" borderId="0" applyFont="0" applyFill="0" applyBorder="0" applyProtection="0">
      <alignment horizontal="right"/>
    </xf>
    <xf numFmtId="165" fontId="4" fillId="0" borderId="0" applyFont="0" applyFill="0" applyBorder="0" applyProtection="0">
      <alignment horizontal="right"/>
    </xf>
    <xf numFmtId="6" fontId="4" fillId="0" borderId="0" applyFont="0" applyFill="0" applyBorder="0" applyProtection="0">
      <alignment horizontal="right"/>
    </xf>
    <xf numFmtId="165" fontId="4" fillId="0" borderId="0" applyFont="0" applyFill="0" applyBorder="0" applyProtection="0">
      <alignment horizontal="right"/>
    </xf>
    <xf numFmtId="165" fontId="4" fillId="0" borderId="0" applyFont="0" applyFill="0" applyBorder="0" applyProtection="0">
      <alignment horizontal="right"/>
    </xf>
    <xf numFmtId="165" fontId="4" fillId="0" borderId="0" applyFont="0" applyFill="0" applyBorder="0" applyProtection="0">
      <alignment horizontal="right"/>
    </xf>
    <xf numFmtId="165" fontId="4" fillId="0" borderId="0" applyFont="0" applyFill="0" applyBorder="0" applyProtection="0">
      <alignment horizontal="right"/>
    </xf>
    <xf numFmtId="165" fontId="4" fillId="0" borderId="0" applyFont="0" applyFill="0" applyBorder="0" applyProtection="0">
      <alignment horizontal="right"/>
    </xf>
    <xf numFmtId="165" fontId="4" fillId="0" borderId="0" applyFont="0" applyFill="0" applyBorder="0" applyProtection="0">
      <alignment horizontal="right"/>
    </xf>
    <xf numFmtId="165" fontId="4" fillId="0" borderId="0" applyFont="0" applyFill="0" applyBorder="0" applyProtection="0">
      <alignment horizontal="right"/>
    </xf>
    <xf numFmtId="165" fontId="4" fillId="0" borderId="0" applyFont="0" applyFill="0" applyBorder="0" applyProtection="0">
      <alignment horizontal="right"/>
    </xf>
    <xf numFmtId="165" fontId="4" fillId="0" borderId="0" applyFont="0" applyFill="0" applyBorder="0" applyProtection="0">
      <alignment horizontal="right"/>
    </xf>
    <xf numFmtId="6" fontId="4" fillId="0" borderId="0" applyFont="0" applyFill="0" applyBorder="0" applyProtection="0">
      <alignment horizontal="right"/>
    </xf>
    <xf numFmtId="165" fontId="4" fillId="0" borderId="0" applyFont="0" applyFill="0" applyBorder="0" applyProtection="0">
      <alignment horizontal="right"/>
    </xf>
    <xf numFmtId="165" fontId="4" fillId="0" borderId="0" applyFont="0" applyFill="0" applyBorder="0" applyProtection="0">
      <alignment horizontal="right"/>
    </xf>
    <xf numFmtId="165" fontId="4" fillId="0" borderId="0" applyFont="0" applyFill="0" applyBorder="0" applyProtection="0">
      <alignment horizontal="right"/>
    </xf>
    <xf numFmtId="172" fontId="4" fillId="0" borderId="0" applyFont="0" applyFill="0" applyBorder="0" applyProtection="0">
      <alignment horizontal="right"/>
    </xf>
    <xf numFmtId="198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195" fontId="4" fillId="0" borderId="0" applyFont="0" applyFill="0" applyBorder="0" applyAlignment="0" applyProtection="0"/>
    <xf numFmtId="195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205" fontId="4" fillId="0" borderId="0" applyFont="0" applyFill="0" applyBorder="0" applyAlignment="0" applyProtection="0"/>
    <xf numFmtId="205" fontId="4" fillId="0" borderId="0" applyFont="0" applyFill="0" applyBorder="0" applyAlignment="0" applyProtection="0"/>
    <xf numFmtId="205" fontId="4" fillId="0" borderId="0" applyFont="0" applyFill="0" applyBorder="0" applyAlignment="0" applyProtection="0"/>
    <xf numFmtId="205" fontId="4" fillId="0" borderId="0" applyFont="0" applyFill="0" applyBorder="0" applyAlignment="0" applyProtection="0"/>
    <xf numFmtId="205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205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205" fontId="4" fillId="0" borderId="0" applyFont="0" applyFill="0" applyBorder="0" applyAlignment="0" applyProtection="0"/>
    <xf numFmtId="205" fontId="4" fillId="0" borderId="0" applyFont="0" applyFill="0" applyBorder="0" applyAlignment="0" applyProtection="0"/>
    <xf numFmtId="205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205" fontId="4" fillId="0" borderId="0" applyFont="0" applyFill="0" applyBorder="0" applyAlignment="0" applyProtection="0"/>
    <xf numFmtId="205" fontId="4" fillId="0" borderId="0" applyFont="0" applyFill="0" applyBorder="0" applyAlignment="0" applyProtection="0"/>
    <xf numFmtId="0" fontId="16" fillId="0" borderId="0">
      <alignment vertical="center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7" fillId="0" borderId="0" applyNumberFormat="0" applyFill="0" applyBorder="0" applyProtection="0">
      <alignment vertical="top"/>
    </xf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19" fillId="0" borderId="8" applyNumberFormat="0" applyFill="0" applyProtection="0">
      <alignment horizontal="center"/>
    </xf>
    <xf numFmtId="0" fontId="4" fillId="0" borderId="9" applyNumberFormat="0" applyFont="0" applyFill="0" applyAlignment="0" applyProtection="0"/>
    <xf numFmtId="0" fontId="4" fillId="0" borderId="9" applyNumberFormat="0" applyFont="0" applyFill="0" applyAlignment="0" applyProtection="0"/>
    <xf numFmtId="0" fontId="4" fillId="0" borderId="9" applyNumberFormat="0" applyFont="0" applyFill="0" applyAlignment="0" applyProtection="0"/>
    <xf numFmtId="0" fontId="4" fillId="0" borderId="9" applyNumberFormat="0" applyFont="0" applyFill="0" applyAlignment="0" applyProtection="0"/>
    <xf numFmtId="0" fontId="4" fillId="0" borderId="9" applyNumberFormat="0" applyFont="0" applyFill="0" applyAlignment="0" applyProtection="0"/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left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20" fillId="0" borderId="0" applyNumberFormat="0" applyFill="0" applyBorder="0" applyProtection="0">
      <alignment horizontal="centerContinuous"/>
    </xf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9" fontId="21" fillId="0" borderId="0" applyFont="0" applyFill="0" applyBorder="0" applyAlignment="0" applyProtection="0"/>
    <xf numFmtId="37" fontId="4" fillId="0" borderId="0" applyFont="0" applyFill="0" applyBorder="0" applyAlignment="0" applyProtection="0"/>
    <xf numFmtId="184" fontId="12" fillId="0" borderId="0" applyFont="0" applyFill="0" applyBorder="0" applyAlignment="0" applyProtection="0"/>
    <xf numFmtId="39" fontId="12" fillId="0" borderId="0" applyFont="0" applyFill="0" applyBorder="0" applyAlignment="0" applyProtection="0"/>
    <xf numFmtId="206" fontId="4" fillId="0" borderId="0" applyFont="0" applyFill="0" applyBorder="0" applyAlignment="0" applyProtection="0"/>
    <xf numFmtId="207" fontId="12" fillId="0" borderId="0" applyFont="0" applyFill="0" applyBorder="0" applyAlignment="0" applyProtection="0"/>
    <xf numFmtId="174" fontId="21" fillId="0" borderId="0" applyFont="0" applyFill="0" applyBorder="0" applyAlignment="0" applyProtection="0"/>
    <xf numFmtId="39" fontId="14" fillId="0" borderId="0" applyFont="0" applyFill="0" applyBorder="0" applyAlignment="0" applyProtection="0"/>
    <xf numFmtId="10" fontId="21" fillId="0" borderId="0" applyFont="0" applyFill="0" applyBorder="0" applyAlignment="0" applyProtection="0"/>
    <xf numFmtId="206" fontId="11" fillId="0" borderId="0" applyFont="0" applyFill="0" applyBorder="0" applyAlignment="0" applyProtection="0">
      <alignment horizontal="right"/>
    </xf>
    <xf numFmtId="208" fontId="21" fillId="0" borderId="0" applyFont="0" applyFill="0" applyBorder="0" applyAlignment="0" applyProtection="0"/>
    <xf numFmtId="39" fontId="16" fillId="0" borderId="0" applyFont="0" applyFill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2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2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2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2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2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2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206" fontId="16" fillId="0" borderId="0" applyFont="0" applyFill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0" borderId="0" applyNumberFormat="0" applyBorder="0" applyAlignment="0" applyProtection="0"/>
    <xf numFmtId="0" fontId="22" fillId="13" borderId="0" applyNumberFormat="0" applyBorder="0" applyAlignment="0" applyProtection="0"/>
    <xf numFmtId="0" fontId="22" fillId="16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2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2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2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2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2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2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4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4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4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4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4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4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4" borderId="0" applyNumberFormat="0" applyBorder="0" applyAlignment="0" applyProtection="0"/>
    <xf numFmtId="209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0" fontId="27" fillId="0" borderId="0" applyNumberFormat="0" applyFont="0" applyBorder="0" applyAlignment="0">
      <alignment horizontal="center"/>
    </xf>
    <xf numFmtId="211" fontId="28" fillId="0" borderId="0" applyFill="0" applyBorder="0" applyProtection="0">
      <alignment horizontal="center"/>
    </xf>
    <xf numFmtId="0" fontId="29" fillId="0" borderId="0" applyNumberFormat="0" applyFont="0" applyBorder="0" applyAlignment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" fillId="0" borderId="10">
      <protection hidden="1"/>
    </xf>
    <xf numFmtId="0" fontId="30" fillId="8" borderId="0" applyNumberFormat="0" applyBorder="0" applyAlignment="0" applyProtection="0"/>
    <xf numFmtId="0" fontId="3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212" fontId="32" fillId="0" borderId="0" applyFill="0" applyBorder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3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11" fillId="0" borderId="11" applyNumberFormat="0" applyFont="0" applyFill="0" applyAlignment="0" applyProtection="0"/>
    <xf numFmtId="0" fontId="11" fillId="0" borderId="12" applyNumberFormat="0" applyFont="0" applyFill="0" applyAlignment="0" applyProtection="0"/>
    <xf numFmtId="213" fontId="4" fillId="0" borderId="0" applyFont="0" applyFill="0" applyBorder="0" applyAlignment="0" applyProtection="0"/>
    <xf numFmtId="39" fontId="35" fillId="0" borderId="0" applyFill="0" applyBorder="0" applyAlignment="0"/>
    <xf numFmtId="0" fontId="36" fillId="25" borderId="13" applyNumberFormat="0" applyAlignment="0" applyProtection="0"/>
    <xf numFmtId="0" fontId="36" fillId="25" borderId="13" applyNumberFormat="0" applyAlignment="0" applyProtection="0"/>
    <xf numFmtId="0" fontId="36" fillId="25" borderId="13" applyNumberFormat="0" applyAlignment="0" applyProtection="0"/>
    <xf numFmtId="0" fontId="37" fillId="25" borderId="13" applyNumberFormat="0" applyAlignment="0" applyProtection="0"/>
    <xf numFmtId="0" fontId="37" fillId="25" borderId="13" applyNumberFormat="0" applyAlignment="0" applyProtection="0"/>
    <xf numFmtId="0" fontId="37" fillId="25" borderId="13" applyNumberFormat="0" applyAlignment="0" applyProtection="0"/>
    <xf numFmtId="0" fontId="37" fillId="25" borderId="13" applyNumberFormat="0" applyAlignment="0" applyProtection="0"/>
    <xf numFmtId="0" fontId="37" fillId="25" borderId="13" applyNumberFormat="0" applyAlignment="0" applyProtection="0"/>
    <xf numFmtId="0" fontId="36" fillId="25" borderId="13" applyNumberFormat="0" applyAlignment="0" applyProtection="0"/>
    <xf numFmtId="0" fontId="37" fillId="25" borderId="13" applyNumberFormat="0" applyAlignment="0" applyProtection="0"/>
    <xf numFmtId="0" fontId="37" fillId="25" borderId="13" applyNumberFormat="0" applyAlignment="0" applyProtection="0"/>
    <xf numFmtId="0" fontId="37" fillId="25" borderId="13" applyNumberFormat="0" applyAlignment="0" applyProtection="0"/>
    <xf numFmtId="0" fontId="37" fillId="25" borderId="13" applyNumberFormat="0" applyAlignment="0" applyProtection="0"/>
    <xf numFmtId="0" fontId="37" fillId="25" borderId="13" applyNumberFormat="0" applyAlignment="0" applyProtection="0"/>
    <xf numFmtId="0" fontId="37" fillId="25" borderId="13" applyNumberFormat="0" applyAlignment="0" applyProtection="0"/>
    <xf numFmtId="0" fontId="36" fillId="25" borderId="13" applyNumberFormat="0" applyAlignment="0" applyProtection="0"/>
    <xf numFmtId="0" fontId="36" fillId="25" borderId="13" applyNumberFormat="0" applyAlignment="0" applyProtection="0"/>
    <xf numFmtId="0" fontId="36" fillId="25" borderId="13" applyNumberFormat="0" applyAlignment="0" applyProtection="0"/>
    <xf numFmtId="0" fontId="36" fillId="25" borderId="13" applyNumberFormat="0" applyAlignment="0" applyProtection="0"/>
    <xf numFmtId="0" fontId="36" fillId="25" borderId="13" applyNumberFormat="0" applyAlignment="0" applyProtection="0"/>
    <xf numFmtId="0" fontId="36" fillId="25" borderId="13" applyNumberFormat="0" applyAlignment="0" applyProtection="0"/>
    <xf numFmtId="0" fontId="38" fillId="0" borderId="0"/>
    <xf numFmtId="0" fontId="39" fillId="26" borderId="14" applyNumberFormat="0" applyAlignment="0" applyProtection="0"/>
    <xf numFmtId="0" fontId="39" fillId="26" borderId="14" applyNumberFormat="0" applyAlignment="0" applyProtection="0"/>
    <xf numFmtId="0" fontId="40" fillId="26" borderId="14" applyNumberFormat="0" applyAlignment="0" applyProtection="0"/>
    <xf numFmtId="0" fontId="40" fillId="26" borderId="14" applyNumberFormat="0" applyAlignment="0" applyProtection="0"/>
    <xf numFmtId="0" fontId="40" fillId="26" borderId="14" applyNumberFormat="0" applyAlignment="0" applyProtection="0"/>
    <xf numFmtId="0" fontId="40" fillId="26" borderId="14" applyNumberFormat="0" applyAlignment="0" applyProtection="0"/>
    <xf numFmtId="0" fontId="40" fillId="26" borderId="14" applyNumberFormat="0" applyAlignment="0" applyProtection="0"/>
    <xf numFmtId="0" fontId="39" fillId="26" borderId="14" applyNumberFormat="0" applyAlignment="0" applyProtection="0"/>
    <xf numFmtId="0" fontId="40" fillId="26" borderId="14" applyNumberFormat="0" applyAlignment="0" applyProtection="0"/>
    <xf numFmtId="0" fontId="40" fillId="26" borderId="14" applyNumberFormat="0" applyAlignment="0" applyProtection="0"/>
    <xf numFmtId="0" fontId="40" fillId="26" borderId="14" applyNumberFormat="0" applyAlignment="0" applyProtection="0"/>
    <xf numFmtId="0" fontId="40" fillId="26" borderId="14" applyNumberFormat="0" applyAlignment="0" applyProtection="0"/>
    <xf numFmtId="0" fontId="40" fillId="26" borderId="14" applyNumberFormat="0" applyAlignment="0" applyProtection="0"/>
    <xf numFmtId="0" fontId="40" fillId="26" borderId="14" applyNumberFormat="0" applyAlignment="0" applyProtection="0"/>
    <xf numFmtId="0" fontId="39" fillId="26" borderId="14" applyNumberFormat="0" applyAlignment="0" applyProtection="0"/>
    <xf numFmtId="0" fontId="39" fillId="26" borderId="14" applyNumberFormat="0" applyAlignment="0" applyProtection="0"/>
    <xf numFmtId="0" fontId="39" fillId="26" borderId="14" applyNumberFormat="0" applyAlignment="0" applyProtection="0"/>
    <xf numFmtId="0" fontId="39" fillId="26" borderId="14" applyNumberFormat="0" applyAlignment="0" applyProtection="0"/>
    <xf numFmtId="0" fontId="39" fillId="26" borderId="14" applyNumberFormat="0" applyAlignment="0" applyProtection="0"/>
    <xf numFmtId="0" fontId="39" fillId="26" borderId="14" applyNumberFormat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1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39" fillId="26" borderId="14" applyNumberFormat="0" applyAlignment="0" applyProtection="0"/>
    <xf numFmtId="0" fontId="43" fillId="27" borderId="16" applyFont="0" applyFill="0" applyBorder="0"/>
    <xf numFmtId="0" fontId="44" fillId="0" borderId="10"/>
    <xf numFmtId="0" fontId="45" fillId="0" borderId="0">
      <alignment horizontal="center" wrapText="1"/>
      <protection hidden="1"/>
    </xf>
    <xf numFmtId="38" fontId="45" fillId="0" borderId="0" applyFont="0" applyFill="0" applyBorder="0" applyAlignment="0" applyProtection="0"/>
    <xf numFmtId="195" fontId="46" fillId="0" borderId="0" applyFont="0" applyFill="0" applyBorder="0" applyAlignment="0" applyProtection="0">
      <alignment horizontal="right"/>
    </xf>
    <xf numFmtId="214" fontId="46" fillId="0" borderId="0" applyFont="0" applyFill="0" applyBorder="0" applyAlignment="0" applyProtection="0"/>
    <xf numFmtId="178" fontId="4" fillId="0" borderId="0" applyFont="0" applyFill="0" applyBorder="0" applyAlignment="0" applyProtection="0">
      <alignment horizontal="right"/>
    </xf>
    <xf numFmtId="199" fontId="46" fillId="0" borderId="0" applyFont="0" applyFill="0" applyBorder="0" applyAlignment="0" applyProtection="0">
      <alignment horizontal="right"/>
    </xf>
    <xf numFmtId="40" fontId="47" fillId="0" borderId="0" applyFont="0" applyFill="0" applyBorder="0" applyAlignment="0" applyProtection="0"/>
    <xf numFmtId="3" fontId="44" fillId="0" borderId="0"/>
    <xf numFmtId="0" fontId="48" fillId="0" borderId="0"/>
    <xf numFmtId="0" fontId="49" fillId="0" borderId="0"/>
    <xf numFmtId="0" fontId="48" fillId="0" borderId="0"/>
    <xf numFmtId="3" fontId="44" fillId="0" borderId="0"/>
    <xf numFmtId="0" fontId="48" fillId="0" borderId="0"/>
    <xf numFmtId="0" fontId="49" fillId="0" borderId="0"/>
    <xf numFmtId="0" fontId="48" fillId="0" borderId="0"/>
    <xf numFmtId="0" fontId="50" fillId="28" borderId="0">
      <alignment horizontal="center" vertical="center" wrapText="1"/>
    </xf>
    <xf numFmtId="215" fontId="4" fillId="0" borderId="0">
      <alignment horizontal="center"/>
    </xf>
    <xf numFmtId="42" fontId="4" fillId="0" borderId="0" applyFont="0" applyFill="0" applyBorder="0" applyAlignment="0" applyProtection="0"/>
    <xf numFmtId="216" fontId="44" fillId="0" borderId="0"/>
    <xf numFmtId="216" fontId="44" fillId="0" borderId="0"/>
    <xf numFmtId="216" fontId="44" fillId="0" borderId="0"/>
    <xf numFmtId="217" fontId="44" fillId="0" borderId="0"/>
    <xf numFmtId="217" fontId="44" fillId="0" borderId="0"/>
    <xf numFmtId="217" fontId="44" fillId="0" borderId="0"/>
    <xf numFmtId="218" fontId="46" fillId="0" borderId="0" applyFont="0" applyFill="0" applyBorder="0" applyAlignment="0" applyProtection="0">
      <alignment horizontal="right"/>
    </xf>
    <xf numFmtId="176" fontId="46" fillId="0" borderId="0" applyFont="0" applyFill="0" applyBorder="0" applyAlignment="0" applyProtection="0">
      <alignment horizontal="right"/>
    </xf>
    <xf numFmtId="44" fontId="4" fillId="0" borderId="0" applyFont="0" applyFill="0" applyBorder="0" applyAlignment="0" applyProtection="0"/>
    <xf numFmtId="14" fontId="43" fillId="29" borderId="17" applyFill="0" applyBorder="0">
      <alignment horizontal="right"/>
    </xf>
    <xf numFmtId="15" fontId="43" fillId="0" borderId="0" applyFill="0" applyBorder="0" applyAlignment="0"/>
    <xf numFmtId="15" fontId="43" fillId="0" borderId="0" applyFill="0" applyBorder="0" applyAlignment="0"/>
    <xf numFmtId="15" fontId="43" fillId="0" borderId="0" applyFill="0" applyBorder="0" applyAlignment="0"/>
    <xf numFmtId="219" fontId="43" fillId="30" borderId="0" applyFont="0" applyFill="0" applyBorder="0" applyAlignment="0" applyProtection="0"/>
    <xf numFmtId="219" fontId="43" fillId="30" borderId="0" applyFont="0" applyFill="0" applyBorder="0" applyAlignment="0" applyProtection="0"/>
    <xf numFmtId="220" fontId="51" fillId="30" borderId="18" applyFont="0" applyFill="0" applyBorder="0" applyAlignment="0" applyProtection="0"/>
    <xf numFmtId="219" fontId="44" fillId="30" borderId="0" applyFont="0" applyFill="0" applyBorder="0" applyAlignment="0" applyProtection="0"/>
    <xf numFmtId="17" fontId="43" fillId="0" borderId="0" applyFill="0" applyBorder="0">
      <alignment horizontal="right"/>
    </xf>
    <xf numFmtId="17" fontId="43" fillId="0" borderId="0" applyFill="0" applyBorder="0">
      <alignment horizontal="right"/>
    </xf>
    <xf numFmtId="17" fontId="43" fillId="0" borderId="0" applyFill="0" applyBorder="0">
      <alignment horizontal="right"/>
    </xf>
    <xf numFmtId="221" fontId="4" fillId="0" borderId="2"/>
    <xf numFmtId="14" fontId="43" fillId="29" borderId="17" applyFill="0" applyBorder="0">
      <alignment horizontal="right"/>
    </xf>
    <xf numFmtId="222" fontId="46" fillId="0" borderId="0" applyFont="0" applyFill="0" applyBorder="0" applyAlignment="0" applyProtection="0"/>
    <xf numFmtId="14" fontId="43" fillId="29" borderId="17" applyFill="0" applyBorder="0">
      <alignment horizontal="right"/>
    </xf>
    <xf numFmtId="220" fontId="43" fillId="0" borderId="0" applyFill="0" applyBorder="0">
      <alignment horizontal="right"/>
    </xf>
    <xf numFmtId="220" fontId="43" fillId="0" borderId="0" applyFill="0" applyBorder="0">
      <alignment horizontal="right"/>
    </xf>
    <xf numFmtId="220" fontId="43" fillId="0" borderId="0" applyFill="0" applyBorder="0">
      <alignment horizontal="right"/>
    </xf>
    <xf numFmtId="223" fontId="4" fillId="0" borderId="0"/>
    <xf numFmtId="0" fontId="52" fillId="0" borderId="0">
      <protection locked="0"/>
    </xf>
    <xf numFmtId="0" fontId="4" fillId="31" borderId="0" applyNumberFormat="0" applyFont="0" applyBorder="0" applyAlignment="0" applyProtection="0"/>
    <xf numFmtId="0" fontId="4" fillId="31" borderId="0" applyNumberFormat="0" applyFont="0" applyBorder="0" applyAlignment="0" applyProtection="0"/>
    <xf numFmtId="224" fontId="4" fillId="0" borderId="0"/>
    <xf numFmtId="7" fontId="44" fillId="0" borderId="0"/>
    <xf numFmtId="7" fontId="44" fillId="0" borderId="0"/>
    <xf numFmtId="7" fontId="44" fillId="0" borderId="0"/>
    <xf numFmtId="225" fontId="46" fillId="0" borderId="19" applyNumberFormat="0" applyFont="0" applyFill="0" applyAlignment="0" applyProtection="0"/>
    <xf numFmtId="42" fontId="53" fillId="0" borderId="0" applyFill="0" applyBorder="0" applyAlignment="0" applyProtection="0"/>
    <xf numFmtId="0" fontId="54" fillId="0" borderId="0">
      <protection locked="0"/>
    </xf>
    <xf numFmtId="0" fontId="54" fillId="0" borderId="0">
      <protection locked="0"/>
    </xf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4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4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4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4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4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4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55" fillId="12" borderId="13" applyNumberFormat="0" applyAlignment="0" applyProtection="0"/>
    <xf numFmtId="0" fontId="55" fillId="12" borderId="13" applyNumberFormat="0" applyAlignment="0" applyProtection="0"/>
    <xf numFmtId="0" fontId="56" fillId="12" borderId="13" applyNumberFormat="0" applyAlignment="0" applyProtection="0"/>
    <xf numFmtId="0" fontId="56" fillId="12" borderId="13" applyNumberFormat="0" applyAlignment="0" applyProtection="0"/>
    <xf numFmtId="0" fontId="56" fillId="12" borderId="13" applyNumberFormat="0" applyAlignment="0" applyProtection="0"/>
    <xf numFmtId="0" fontId="56" fillId="12" borderId="13" applyNumberFormat="0" applyAlignment="0" applyProtection="0"/>
    <xf numFmtId="0" fontId="56" fillId="12" borderId="13" applyNumberFormat="0" applyAlignment="0" applyProtection="0"/>
    <xf numFmtId="0" fontId="55" fillId="12" borderId="13" applyNumberFormat="0" applyAlignment="0" applyProtection="0"/>
    <xf numFmtId="0" fontId="56" fillId="12" borderId="13" applyNumberFormat="0" applyAlignment="0" applyProtection="0"/>
    <xf numFmtId="0" fontId="56" fillId="12" borderId="13" applyNumberFormat="0" applyAlignment="0" applyProtection="0"/>
    <xf numFmtId="0" fontId="56" fillId="12" borderId="13" applyNumberFormat="0" applyAlignment="0" applyProtection="0"/>
    <xf numFmtId="0" fontId="56" fillId="12" borderId="13" applyNumberFormat="0" applyAlignment="0" applyProtection="0"/>
    <xf numFmtId="0" fontId="56" fillId="12" borderId="13" applyNumberFormat="0" applyAlignment="0" applyProtection="0"/>
    <xf numFmtId="0" fontId="56" fillId="12" borderId="13" applyNumberFormat="0" applyAlignment="0" applyProtection="0"/>
    <xf numFmtId="0" fontId="55" fillId="12" borderId="13" applyNumberFormat="0" applyAlignment="0" applyProtection="0"/>
    <xf numFmtId="0" fontId="55" fillId="12" borderId="13" applyNumberFormat="0" applyAlignment="0" applyProtection="0"/>
    <xf numFmtId="0" fontId="55" fillId="12" borderId="13" applyNumberFormat="0" applyAlignment="0" applyProtection="0"/>
    <xf numFmtId="0" fontId="55" fillId="12" borderId="13" applyNumberFormat="0" applyAlignment="0" applyProtection="0"/>
    <xf numFmtId="0" fontId="55" fillId="12" borderId="13" applyNumberFormat="0" applyAlignment="0" applyProtection="0"/>
    <xf numFmtId="0" fontId="55" fillId="12" borderId="13" applyNumberFormat="0" applyAlignment="0" applyProtection="0"/>
    <xf numFmtId="0" fontId="4" fillId="0" borderId="0" applyFont="0" applyFill="0" applyBorder="0" applyAlignment="0" applyProtection="0"/>
    <xf numFmtId="0" fontId="4" fillId="0" borderId="0"/>
    <xf numFmtId="226" fontId="4" fillId="0" borderId="0" applyFont="0" applyFill="0" applyBorder="0" applyAlignment="0" applyProtection="0"/>
    <xf numFmtId="227" fontId="4" fillId="0" borderId="0" applyFont="0" applyFill="0" applyBorder="0" applyAlignment="0" applyProtection="0"/>
    <xf numFmtId="227" fontId="4" fillId="0" borderId="0" applyFont="0" applyFill="0" applyBorder="0" applyAlignment="0" applyProtection="0"/>
    <xf numFmtId="0" fontId="57" fillId="0" borderId="0" applyNumberFormat="0" applyFill="0" applyBorder="0" applyAlignment="0" applyProtection="0"/>
    <xf numFmtId="228" fontId="58" fillId="0" borderId="0">
      <alignment horizontal="right" vertical="top"/>
    </xf>
    <xf numFmtId="229" fontId="59" fillId="0" borderId="0">
      <alignment horizontal="right" vertical="top"/>
    </xf>
    <xf numFmtId="229" fontId="58" fillId="0" borderId="0">
      <alignment horizontal="right" vertical="top"/>
    </xf>
    <xf numFmtId="230" fontId="13" fillId="0" borderId="0" applyFill="0" applyBorder="0">
      <alignment horizontal="right" vertical="top"/>
    </xf>
    <xf numFmtId="231" fontId="13" fillId="0" borderId="0" applyFill="0" applyBorder="0">
      <alignment horizontal="right" vertical="top"/>
    </xf>
    <xf numFmtId="232" fontId="13" fillId="0" borderId="0" applyFill="0" applyBorder="0">
      <alignment horizontal="right" vertical="top"/>
    </xf>
    <xf numFmtId="233" fontId="13" fillId="0" borderId="0" applyFill="0" applyBorder="0">
      <alignment horizontal="right" vertical="top"/>
    </xf>
    <xf numFmtId="0" fontId="60" fillId="0" borderId="0">
      <alignment horizontal="center" wrapText="1"/>
    </xf>
    <xf numFmtId="234" fontId="61" fillId="0" borderId="0" applyFill="0" applyBorder="0">
      <alignment vertical="top"/>
    </xf>
    <xf numFmtId="234" fontId="62" fillId="0" borderId="0" applyFill="0" applyBorder="0" applyProtection="0">
      <alignment vertical="top"/>
    </xf>
    <xf numFmtId="234" fontId="63" fillId="0" borderId="0">
      <alignment vertical="top"/>
    </xf>
    <xf numFmtId="41" fontId="13" fillId="0" borderId="0" applyFill="0" applyBorder="0" applyAlignment="0" applyProtection="0">
      <alignment horizontal="right" vertical="top"/>
    </xf>
    <xf numFmtId="234" fontId="64" fillId="0" borderId="0"/>
    <xf numFmtId="0" fontId="13" fillId="0" borderId="0" applyFill="0" applyBorder="0">
      <alignment horizontal="left" vertical="top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44" fillId="0" borderId="0" applyFont="0" applyFill="0" applyBorder="0" applyAlignment="0" applyProtection="0">
      <alignment horizontal="right"/>
    </xf>
    <xf numFmtId="235" fontId="4" fillId="30" borderId="0" applyFont="0" applyFill="0" applyBorder="0" applyAlignment="0"/>
    <xf numFmtId="0" fontId="44" fillId="0" borderId="0" applyFont="0" applyFill="0" applyBorder="0" applyAlignment="0" applyProtection="0">
      <alignment horizontal="right"/>
    </xf>
    <xf numFmtId="0" fontId="65" fillId="0" borderId="0" applyNumberFormat="0" applyFill="0" applyBorder="0" applyAlignment="0" applyProtection="0">
      <alignment vertical="top"/>
      <protection locked="0"/>
    </xf>
    <xf numFmtId="0" fontId="66" fillId="0" borderId="0" applyFill="0" applyBorder="0" applyProtection="0">
      <alignment horizontal="left"/>
    </xf>
    <xf numFmtId="39" fontId="67" fillId="0" borderId="20" applyAlignment="0"/>
    <xf numFmtId="0" fontId="33" fillId="9" borderId="0" applyNumberFormat="0" applyBorder="0" applyAlignment="0" applyProtection="0"/>
    <xf numFmtId="0" fontId="68" fillId="0" borderId="0" applyNumberFormat="0" applyFill="0" applyBorder="0" applyAlignment="0" applyProtection="0"/>
    <xf numFmtId="38" fontId="44" fillId="32" borderId="0" applyNumberFormat="0" applyFont="0" applyBorder="0" applyAlignment="0">
      <protection hidden="1"/>
    </xf>
    <xf numFmtId="236" fontId="46" fillId="0" borderId="0" applyFont="0" applyFill="0" applyBorder="0" applyAlignment="0" applyProtection="0">
      <alignment horizontal="right"/>
    </xf>
    <xf numFmtId="0" fontId="69" fillId="0" borderId="0" applyProtection="0">
      <alignment horizontal="right"/>
    </xf>
    <xf numFmtId="0" fontId="70" fillId="0" borderId="21" applyNumberFormat="0" applyAlignment="0" applyProtection="0">
      <alignment horizontal="left" vertical="center"/>
    </xf>
    <xf numFmtId="0" fontId="70" fillId="0" borderId="22">
      <alignment horizontal="left" vertical="center"/>
    </xf>
    <xf numFmtId="0" fontId="71" fillId="0" borderId="23" applyNumberFormat="0" applyFill="0" applyAlignment="0" applyProtection="0"/>
    <xf numFmtId="0" fontId="72" fillId="0" borderId="0" applyProtection="0">
      <alignment horizontal="left"/>
    </xf>
    <xf numFmtId="0" fontId="73" fillId="0" borderId="0" applyProtection="0">
      <alignment horizontal="left"/>
    </xf>
    <xf numFmtId="0" fontId="74" fillId="0" borderId="0" applyNumberFormat="0" applyFill="0" applyBorder="0" applyAlignment="0" applyProtection="0"/>
    <xf numFmtId="173" fontId="75" fillId="0" borderId="0" applyNumberFormat="0" applyFont="0" applyFill="0" applyBorder="0" applyAlignment="0">
      <alignment horizontal="left"/>
    </xf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30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16" fillId="0" borderId="0"/>
    <xf numFmtId="174" fontId="79" fillId="33" borderId="0" applyNumberFormat="0" applyFont="0" applyBorder="0" applyAlignment="0">
      <protection locked="0"/>
    </xf>
    <xf numFmtId="237" fontId="4" fillId="0" borderId="0"/>
    <xf numFmtId="238" fontId="4" fillId="0" borderId="0"/>
    <xf numFmtId="239" fontId="4" fillId="0" borderId="0"/>
    <xf numFmtId="240" fontId="4" fillId="0" borderId="0"/>
    <xf numFmtId="10" fontId="44" fillId="30" borderId="24" applyNumberFormat="0" applyBorder="0" applyAlignment="0" applyProtection="0"/>
    <xf numFmtId="217" fontId="44" fillId="0" borderId="0"/>
    <xf numFmtId="217" fontId="44" fillId="0" borderId="0"/>
    <xf numFmtId="217" fontId="44" fillId="0" borderId="0"/>
    <xf numFmtId="220" fontId="44" fillId="30" borderId="0" applyFont="0" applyBorder="0" applyAlignment="0" applyProtection="0">
      <protection locked="0"/>
    </xf>
    <xf numFmtId="220" fontId="44" fillId="30" borderId="0" applyFont="0" applyBorder="0" applyAlignment="0" applyProtection="0">
      <protection locked="0"/>
    </xf>
    <xf numFmtId="235" fontId="44" fillId="30" borderId="0" applyFont="0" applyBorder="0" applyAlignment="0">
      <protection locked="0"/>
    </xf>
    <xf numFmtId="235" fontId="44" fillId="30" borderId="0" applyFont="0" applyBorder="0" applyAlignment="0">
      <protection locked="0"/>
    </xf>
    <xf numFmtId="208" fontId="44" fillId="0" borderId="0"/>
    <xf numFmtId="208" fontId="44" fillId="0" borderId="0"/>
    <xf numFmtId="208" fontId="44" fillId="0" borderId="0"/>
    <xf numFmtId="241" fontId="44" fillId="0" borderId="0"/>
    <xf numFmtId="10" fontId="44" fillId="30" borderId="0">
      <protection locked="0"/>
    </xf>
    <xf numFmtId="10" fontId="44" fillId="30" borderId="0">
      <protection locked="0"/>
    </xf>
    <xf numFmtId="10" fontId="44" fillId="30" borderId="0">
      <protection locked="0"/>
    </xf>
    <xf numFmtId="241" fontId="44" fillId="0" borderId="0"/>
    <xf numFmtId="242" fontId="4" fillId="0" borderId="0"/>
    <xf numFmtId="208" fontId="80" fillId="30" borderId="0" applyNumberFormat="0" applyBorder="0" applyAlignment="0">
      <protection locked="0"/>
    </xf>
    <xf numFmtId="178" fontId="81" fillId="0" borderId="25" applyFill="0" applyBorder="0" applyAlignment="0" applyProtection="0"/>
    <xf numFmtId="243" fontId="82" fillId="0" borderId="0"/>
    <xf numFmtId="0" fontId="41" fillId="0" borderId="15" applyNumberFormat="0" applyFill="0" applyAlignment="0" applyProtection="0"/>
    <xf numFmtId="0" fontId="4" fillId="0" borderId="0"/>
    <xf numFmtId="0" fontId="4" fillId="0" borderId="10">
      <alignment horizontal="left"/>
      <protection locked="0"/>
    </xf>
    <xf numFmtId="0" fontId="4" fillId="0" borderId="0">
      <alignment horizontal="centerContinuous" vertical="justify"/>
    </xf>
    <xf numFmtId="0" fontId="4" fillId="0" borderId="0">
      <alignment horizontal="centerContinuous" vertical="justify"/>
    </xf>
    <xf numFmtId="0" fontId="4" fillId="0" borderId="0">
      <alignment horizontal="centerContinuous" vertical="justify"/>
    </xf>
    <xf numFmtId="0" fontId="4" fillId="0" borderId="0" applyBorder="0"/>
    <xf numFmtId="244" fontId="4" fillId="0" borderId="0" applyFont="0" applyFill="0" applyBorder="0" applyAlignment="0" applyProtection="0"/>
    <xf numFmtId="245" fontId="4" fillId="0" borderId="0" applyFont="0" applyFill="0" applyBorder="0" applyAlignment="0" applyProtection="0"/>
    <xf numFmtId="0" fontId="83" fillId="0" borderId="11"/>
    <xf numFmtId="44" fontId="4" fillId="0" borderId="0" applyFont="0" applyFill="0" applyBorder="0" applyAlignment="0" applyProtection="0"/>
    <xf numFmtId="246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247" fontId="4" fillId="0" borderId="0" applyFont="0" applyFill="0" applyBorder="0" applyAlignment="0" applyProtection="0"/>
    <xf numFmtId="248" fontId="4" fillId="0" borderId="0" applyFont="0" applyFill="0" applyBorder="0" applyAlignment="0" applyProtection="0"/>
    <xf numFmtId="0" fontId="52" fillId="0" borderId="0">
      <protection locked="0"/>
    </xf>
    <xf numFmtId="184" fontId="4" fillId="0" borderId="0" applyNumberFormat="0" applyFill="0" applyBorder="0" applyAlignment="0" applyProtection="0"/>
    <xf numFmtId="184" fontId="4" fillId="0" borderId="0" applyNumberFormat="0" applyFill="0" applyBorder="0" applyAlignment="0" applyProtection="0"/>
    <xf numFmtId="184" fontId="4" fillId="0" borderId="0" applyNumberFormat="0" applyFill="0" applyBorder="0" applyAlignment="0" applyProtection="0"/>
    <xf numFmtId="177" fontId="46" fillId="0" borderId="0" applyFont="0" applyFill="0" applyBorder="0" applyAlignment="0" applyProtection="0">
      <alignment horizontal="right"/>
    </xf>
    <xf numFmtId="249" fontId="4" fillId="0" borderId="0" applyFont="0" applyFill="0" applyBorder="0" applyAlignment="0" applyProtection="0"/>
    <xf numFmtId="250" fontId="4" fillId="0" borderId="0" applyFont="0" applyFill="0" applyBorder="0" applyAlignment="0" applyProtection="0"/>
    <xf numFmtId="251" fontId="4" fillId="0" borderId="0" applyFont="0" applyFill="0" applyBorder="0" applyAlignment="0" applyProtection="0"/>
    <xf numFmtId="252" fontId="44" fillId="32" borderId="0" applyFont="0" applyBorder="0" applyAlignment="0" applyProtection="0">
      <alignment horizontal="right"/>
      <protection hidden="1"/>
    </xf>
    <xf numFmtId="252" fontId="44" fillId="32" borderId="0" applyFont="0" applyBorder="0" applyAlignment="0" applyProtection="0">
      <alignment horizontal="right"/>
      <protection hidden="1"/>
    </xf>
    <xf numFmtId="0" fontId="84" fillId="6" borderId="0" applyNumberFormat="0" applyBorder="0" applyAlignment="0" applyProtection="0"/>
    <xf numFmtId="0" fontId="84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4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4" fillId="6" borderId="0" applyNumberFormat="0" applyBorder="0" applyAlignment="0" applyProtection="0"/>
    <xf numFmtId="0" fontId="84" fillId="6" borderId="0" applyNumberFormat="0" applyBorder="0" applyAlignment="0" applyProtection="0"/>
    <xf numFmtId="0" fontId="84" fillId="6" borderId="0" applyNumberFormat="0" applyBorder="0" applyAlignment="0" applyProtection="0"/>
    <xf numFmtId="0" fontId="84" fillId="6" borderId="0" applyNumberFormat="0" applyBorder="0" applyAlignment="0" applyProtection="0"/>
    <xf numFmtId="0" fontId="84" fillId="6" borderId="0" applyNumberFormat="0" applyBorder="0" applyAlignment="0" applyProtection="0"/>
    <xf numFmtId="0" fontId="84" fillId="6" borderId="0" applyNumberFormat="0" applyBorder="0" applyAlignment="0" applyProtection="0"/>
    <xf numFmtId="0" fontId="84" fillId="6" borderId="0" applyNumberFormat="0" applyBorder="0" applyAlignment="0" applyProtection="0"/>
    <xf numFmtId="37" fontId="86" fillId="0" borderId="0"/>
    <xf numFmtId="253" fontId="4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" fillId="0" borderId="0"/>
    <xf numFmtId="237" fontId="4" fillId="0" borderId="0"/>
    <xf numFmtId="238" fontId="4" fillId="0" borderId="0"/>
    <xf numFmtId="239" fontId="4" fillId="0" borderId="0"/>
    <xf numFmtId="240" fontId="4" fillId="0" borderId="0">
      <alignment horizontal="right"/>
    </xf>
    <xf numFmtId="38" fontId="44" fillId="0" borderId="24" applyFont="0" applyFill="0" applyBorder="0" applyAlignment="0" applyProtection="0"/>
    <xf numFmtId="38" fontId="44" fillId="0" borderId="24" applyFont="0" applyFill="0" applyBorder="0" applyAlignment="0" applyProtection="0"/>
    <xf numFmtId="208" fontId="4" fillId="0" borderId="0" applyFont="0" applyFill="0" applyBorder="0" applyAlignment="0"/>
    <xf numFmtId="40" fontId="44" fillId="0" borderId="0" applyFont="0" applyFill="0" applyBorder="0" applyAlignment="0"/>
    <xf numFmtId="40" fontId="44" fillId="0" borderId="0" applyFont="0" applyFill="0" applyBorder="0" applyAlignment="0"/>
    <xf numFmtId="242" fontId="44" fillId="0" borderId="0" applyFont="0" applyFill="0" applyBorder="0" applyAlignment="0"/>
    <xf numFmtId="242" fontId="44" fillId="0" borderId="0" applyFont="0" applyFill="0" applyBorder="0" applyAlignment="0"/>
    <xf numFmtId="0" fontId="87" fillId="0" borderId="0"/>
    <xf numFmtId="0" fontId="22" fillId="0" borderId="0"/>
    <xf numFmtId="0" fontId="87" fillId="0" borderId="0"/>
    <xf numFmtId="0" fontId="1" fillId="0" borderId="0"/>
    <xf numFmtId="0" fontId="22" fillId="0" borderId="0"/>
    <xf numFmtId="0" fontId="22" fillId="0" borderId="0"/>
    <xf numFmtId="0" fontId="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87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0" borderId="0"/>
    <xf numFmtId="0" fontId="22" fillId="0" borderId="0"/>
    <xf numFmtId="0" fontId="4" fillId="0" borderId="0"/>
    <xf numFmtId="0" fontId="22" fillId="0" borderId="0"/>
    <xf numFmtId="0" fontId="22" fillId="0" borderId="0"/>
    <xf numFmtId="0" fontId="4" fillId="0" borderId="0"/>
    <xf numFmtId="0" fontId="22" fillId="0" borderId="0"/>
    <xf numFmtId="0" fontId="22" fillId="0" borderId="0"/>
    <xf numFmtId="0" fontId="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208" fontId="43" fillId="0" borderId="0" applyNumberFormat="0" applyFill="0" applyBorder="0" applyAlignment="0" applyProtection="0"/>
    <xf numFmtId="208" fontId="43" fillId="0" borderId="0" applyNumberFormat="0" applyFill="0" applyBorder="0" applyAlignment="0" applyProtection="0"/>
    <xf numFmtId="208" fontId="43" fillId="0" borderId="0" applyNumberFormat="0" applyFill="0" applyBorder="0" applyAlignment="0" applyProtection="0"/>
    <xf numFmtId="254" fontId="44" fillId="0" borderId="0" applyFont="0" applyFill="0" applyBorder="0" applyAlignment="0" applyProtection="0"/>
    <xf numFmtId="254" fontId="44" fillId="0" borderId="0" applyFont="0" applyFill="0" applyBorder="0" applyAlignment="0" applyProtection="0"/>
    <xf numFmtId="40" fontId="43" fillId="0" borderId="0">
      <alignment horizontal="left"/>
    </xf>
    <xf numFmtId="40" fontId="43" fillId="0" borderId="0">
      <alignment horizontal="left"/>
    </xf>
    <xf numFmtId="40" fontId="43" fillId="0" borderId="0">
      <alignment horizontal="left"/>
    </xf>
    <xf numFmtId="0" fontId="4" fillId="0" borderId="0"/>
    <xf numFmtId="0" fontId="4" fillId="34" borderId="26" applyNumberFormat="0" applyFont="0" applyAlignment="0" applyProtection="0"/>
    <xf numFmtId="0" fontId="4" fillId="34" borderId="26" applyNumberFormat="0" applyFont="0" applyAlignment="0" applyProtection="0"/>
    <xf numFmtId="0" fontId="4" fillId="34" borderId="26" applyNumberFormat="0" applyFont="0" applyAlignment="0" applyProtection="0"/>
    <xf numFmtId="0" fontId="4" fillId="34" borderId="26" applyNumberFormat="0" applyFont="0" applyAlignment="0" applyProtection="0"/>
    <xf numFmtId="0" fontId="4" fillId="34" borderId="26" applyNumberFormat="0" applyFont="0" applyAlignment="0" applyProtection="0"/>
    <xf numFmtId="0" fontId="4" fillId="34" borderId="26" applyNumberFormat="0" applyFont="0" applyAlignment="0" applyProtection="0"/>
    <xf numFmtId="0" fontId="4" fillId="34" borderId="26" applyNumberFormat="0" applyFont="0" applyAlignment="0" applyProtection="0"/>
    <xf numFmtId="0" fontId="4" fillId="34" borderId="26" applyNumberFormat="0" applyFont="0" applyAlignment="0" applyProtection="0"/>
    <xf numFmtId="0" fontId="4" fillId="34" borderId="26" applyNumberFormat="0" applyFont="0" applyAlignment="0" applyProtection="0"/>
    <xf numFmtId="0" fontId="4" fillId="34" borderId="26" applyNumberFormat="0" applyFont="0" applyAlignment="0" applyProtection="0"/>
    <xf numFmtId="0" fontId="4" fillId="34" borderId="26" applyNumberFormat="0" applyFont="0" applyAlignment="0" applyProtection="0"/>
    <xf numFmtId="0" fontId="4" fillId="34" borderId="26" applyNumberFormat="0" applyFont="0" applyAlignment="0" applyProtection="0"/>
    <xf numFmtId="0" fontId="4" fillId="34" borderId="26" applyNumberFormat="0" applyFont="0" applyAlignment="0" applyProtection="0"/>
    <xf numFmtId="0" fontId="4" fillId="34" borderId="26" applyNumberFormat="0" applyFont="0" applyAlignment="0" applyProtection="0"/>
    <xf numFmtId="0" fontId="4" fillId="34" borderId="26" applyNumberFormat="0" applyFont="0" applyAlignment="0" applyProtection="0"/>
    <xf numFmtId="0" fontId="4" fillId="34" borderId="26" applyNumberFormat="0" applyFont="0" applyAlignment="0" applyProtection="0"/>
    <xf numFmtId="0" fontId="4" fillId="34" borderId="26" applyNumberFormat="0" applyFont="0" applyAlignment="0" applyProtection="0"/>
    <xf numFmtId="0" fontId="4" fillId="34" borderId="26" applyNumberFormat="0" applyFont="0" applyAlignment="0" applyProtection="0"/>
    <xf numFmtId="0" fontId="4" fillId="34" borderId="26" applyNumberFormat="0" applyFont="0" applyAlignment="0" applyProtection="0"/>
    <xf numFmtId="0" fontId="4" fillId="34" borderId="26" applyNumberFormat="0" applyFont="0" applyAlignment="0" applyProtection="0"/>
    <xf numFmtId="0" fontId="4" fillId="34" borderId="26" applyNumberFormat="0" applyFont="0" applyAlignment="0" applyProtection="0"/>
    <xf numFmtId="255" fontId="44" fillId="0" borderId="0" applyFont="0" applyFill="0" applyBorder="0" applyAlignment="0" applyProtection="0"/>
    <xf numFmtId="255" fontId="44" fillId="0" borderId="0" applyFont="0" applyFill="0" applyBorder="0" applyAlignment="0" applyProtection="0"/>
    <xf numFmtId="208" fontId="9" fillId="0" borderId="0"/>
    <xf numFmtId="256" fontId="4" fillId="0" borderId="0" applyFont="0" applyFill="0" applyBorder="0" applyAlignment="0" applyProtection="0"/>
    <xf numFmtId="257" fontId="4" fillId="0" borderId="0" applyFont="0" applyFill="0" applyBorder="0" applyAlignment="0" applyProtection="0"/>
    <xf numFmtId="258" fontId="4" fillId="0" borderId="0" applyFont="0" applyFill="0" applyBorder="0" applyAlignment="0" applyProtection="0"/>
    <xf numFmtId="208" fontId="9" fillId="0" borderId="0"/>
    <xf numFmtId="208" fontId="9" fillId="0" borderId="0"/>
    <xf numFmtId="259" fontId="44" fillId="0" borderId="0" applyFont="0" applyFill="0" applyBorder="0" applyAlignment="0" applyProtection="0"/>
    <xf numFmtId="259" fontId="44" fillId="0" borderId="0" applyFont="0" applyFill="0" applyBorder="0" applyAlignment="0" applyProtection="0"/>
    <xf numFmtId="0" fontId="47" fillId="0" borderId="0"/>
    <xf numFmtId="0" fontId="88" fillId="25" borderId="27" applyNumberFormat="0" applyAlignment="0" applyProtection="0"/>
    <xf numFmtId="40" fontId="89" fillId="35" borderId="0">
      <alignment horizontal="right"/>
    </xf>
    <xf numFmtId="0" fontId="90" fillId="35" borderId="0">
      <alignment horizontal="right"/>
    </xf>
    <xf numFmtId="0" fontId="91" fillId="35" borderId="28"/>
    <xf numFmtId="0" fontId="91" fillId="0" borderId="0" applyBorder="0">
      <alignment horizontal="centerContinuous"/>
    </xf>
    <xf numFmtId="0" fontId="92" fillId="0" borderId="0" applyBorder="0">
      <alignment horizontal="centerContinuous"/>
    </xf>
    <xf numFmtId="0" fontId="88" fillId="25" borderId="27" applyNumberFormat="0" applyAlignment="0" applyProtection="0"/>
    <xf numFmtId="1" fontId="93" fillId="0" borderId="0" applyProtection="0">
      <alignment horizontal="right" vertical="center"/>
    </xf>
    <xf numFmtId="0" fontId="94" fillId="0" borderId="21" applyNumberFormat="0">
      <alignment vertical="center"/>
    </xf>
    <xf numFmtId="0" fontId="44" fillId="0" borderId="0"/>
    <xf numFmtId="0" fontId="44" fillId="0" borderId="0"/>
    <xf numFmtId="0" fontId="44" fillId="0" borderId="0"/>
    <xf numFmtId="260" fontId="4" fillId="0" borderId="0" applyFont="0" applyFill="0" applyBorder="0" applyAlignment="0"/>
    <xf numFmtId="261" fontId="44" fillId="0" borderId="0" applyFont="0" applyFill="0" applyBorder="0" applyAlignment="0"/>
    <xf numFmtId="261" fontId="44" fillId="0" borderId="0" applyFont="0" applyFill="0" applyBorder="0" applyAlignment="0"/>
    <xf numFmtId="262" fontId="4" fillId="0" borderId="0" applyFont="0" applyFill="0" applyBorder="0" applyAlignment="0"/>
    <xf numFmtId="263" fontId="44" fillId="0" borderId="0" applyFont="0" applyFill="0" applyBorder="0" applyAlignment="0" applyProtection="0"/>
    <xf numFmtId="263" fontId="44" fillId="0" borderId="0" applyFont="0" applyFill="0" applyBorder="0" applyAlignment="0" applyProtection="0"/>
    <xf numFmtId="0" fontId="95" fillId="0" borderId="29" applyNumberFormat="0" applyFont="0" applyBorder="0" applyAlignment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NumberFormat="0" applyFont="0" applyFill="0" applyBorder="0" applyAlignment="0" applyProtection="0"/>
    <xf numFmtId="9" fontId="4" fillId="0" borderId="0" applyNumberFormat="0" applyFont="0" applyFill="0" applyBorder="0" applyAlignment="0" applyProtection="0"/>
    <xf numFmtId="9" fontId="4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0" fontId="52" fillId="0" borderId="0">
      <protection locked="0"/>
    </xf>
    <xf numFmtId="0" fontId="97" fillId="0" borderId="0" applyNumberFormat="0" applyFill="0" applyBorder="0" applyAlignment="0" applyProtection="0"/>
    <xf numFmtId="208" fontId="98" fillId="0" borderId="0" applyNumberFormat="0" applyFill="0" applyBorder="0" applyAlignment="0" applyProtection="0">
      <alignment horizontal="left"/>
    </xf>
    <xf numFmtId="0" fontId="4" fillId="0" borderId="10" applyNumberFormat="0" applyFill="0" applyBorder="0" applyAlignment="0" applyProtection="0">
      <protection hidden="1"/>
    </xf>
    <xf numFmtId="38" fontId="21" fillId="0" borderId="0"/>
    <xf numFmtId="0" fontId="44" fillId="0" borderId="0">
      <alignment horizontal="right"/>
    </xf>
    <xf numFmtId="0" fontId="44" fillId="0" borderId="0">
      <alignment horizontal="right"/>
    </xf>
    <xf numFmtId="0" fontId="44" fillId="0" borderId="0">
      <alignment horizontal="right"/>
    </xf>
    <xf numFmtId="0" fontId="88" fillId="25" borderId="27" applyNumberFormat="0" applyAlignment="0" applyProtection="0"/>
    <xf numFmtId="0" fontId="88" fillId="25" borderId="27" applyNumberFormat="0" applyAlignment="0" applyProtection="0"/>
    <xf numFmtId="0" fontId="99" fillId="25" borderId="27" applyNumberFormat="0" applyAlignment="0" applyProtection="0"/>
    <xf numFmtId="0" fontId="99" fillId="25" borderId="27" applyNumberFormat="0" applyAlignment="0" applyProtection="0"/>
    <xf numFmtId="0" fontId="99" fillId="25" borderId="27" applyNumberFormat="0" applyAlignment="0" applyProtection="0"/>
    <xf numFmtId="0" fontId="99" fillId="25" borderId="27" applyNumberFormat="0" applyAlignment="0" applyProtection="0"/>
    <xf numFmtId="0" fontId="99" fillId="25" borderId="27" applyNumberFormat="0" applyAlignment="0" applyProtection="0"/>
    <xf numFmtId="0" fontId="88" fillId="25" borderId="27" applyNumberFormat="0" applyAlignment="0" applyProtection="0"/>
    <xf numFmtId="0" fontId="99" fillId="25" borderId="27" applyNumberFormat="0" applyAlignment="0" applyProtection="0"/>
    <xf numFmtId="0" fontId="99" fillId="25" borderId="27" applyNumberFormat="0" applyAlignment="0" applyProtection="0"/>
    <xf numFmtId="0" fontId="99" fillId="25" borderId="27" applyNumberFormat="0" applyAlignment="0" applyProtection="0"/>
    <xf numFmtId="0" fontId="99" fillId="25" borderId="27" applyNumberFormat="0" applyAlignment="0" applyProtection="0"/>
    <xf numFmtId="0" fontId="99" fillId="25" borderId="27" applyNumberFormat="0" applyAlignment="0" applyProtection="0"/>
    <xf numFmtId="0" fontId="99" fillId="25" borderId="27" applyNumberFormat="0" applyAlignment="0" applyProtection="0"/>
    <xf numFmtId="0" fontId="88" fillId="25" borderId="27" applyNumberFormat="0" applyAlignment="0" applyProtection="0"/>
    <xf numFmtId="0" fontId="88" fillId="25" borderId="27" applyNumberFormat="0" applyAlignment="0" applyProtection="0"/>
    <xf numFmtId="0" fontId="88" fillId="25" borderId="27" applyNumberFormat="0" applyAlignment="0" applyProtection="0"/>
    <xf numFmtId="0" fontId="88" fillId="25" borderId="27" applyNumberFormat="0" applyAlignment="0" applyProtection="0"/>
    <xf numFmtId="0" fontId="88" fillId="25" borderId="27" applyNumberFormat="0" applyAlignment="0" applyProtection="0"/>
    <xf numFmtId="0" fontId="88" fillId="25" borderId="27" applyNumberFormat="0" applyAlignment="0" applyProtection="0"/>
    <xf numFmtId="0" fontId="4" fillId="0" borderId="30">
      <alignment vertical="center"/>
    </xf>
    <xf numFmtId="0" fontId="100" fillId="28" borderId="24">
      <alignment horizontal="center" vertical="center" wrapText="1"/>
      <protection hidden="1"/>
    </xf>
    <xf numFmtId="38" fontId="4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6" fillId="0" borderId="0" applyFont="0" applyFill="0" applyBorder="0" applyAlignment="0" applyProtection="0"/>
    <xf numFmtId="41" fontId="13" fillId="0" borderId="0" applyFont="0" applyFill="0" applyBorder="0" applyAlignment="0" applyProtection="0"/>
    <xf numFmtId="42" fontId="102" fillId="0" borderId="0" applyFill="0" applyBorder="0" applyAlignment="0" applyProtection="0"/>
    <xf numFmtId="0" fontId="103" fillId="0" borderId="0"/>
    <xf numFmtId="0" fontId="4" fillId="0" borderId="0"/>
    <xf numFmtId="208" fontId="44" fillId="36" borderId="0" applyNumberFormat="0" applyFont="0" applyBorder="0" applyAlignment="0">
      <protection hidden="1"/>
    </xf>
    <xf numFmtId="208" fontId="44" fillId="36" borderId="0" applyNumberFormat="0" applyFont="0" applyBorder="0" applyAlignment="0">
      <protection hidden="1"/>
    </xf>
    <xf numFmtId="0" fontId="83" fillId="0" borderId="0"/>
    <xf numFmtId="0" fontId="104" fillId="0" borderId="0" applyFill="0" applyBorder="0" applyProtection="0">
      <alignment horizontal="center" vertical="center"/>
    </xf>
    <xf numFmtId="0" fontId="105" fillId="0" borderId="0" applyBorder="0" applyProtection="0">
      <alignment vertical="center"/>
    </xf>
    <xf numFmtId="225" fontId="105" fillId="0" borderId="2" applyBorder="0" applyProtection="0">
      <alignment horizontal="right" vertical="center"/>
    </xf>
    <xf numFmtId="0" fontId="106" fillId="37" borderId="0" applyBorder="0" applyProtection="0">
      <alignment horizontal="centerContinuous" vertical="center"/>
    </xf>
    <xf numFmtId="0" fontId="106" fillId="38" borderId="2" applyBorder="0" applyProtection="0">
      <alignment horizontal="centerContinuous" vertical="center"/>
    </xf>
    <xf numFmtId="0" fontId="105" fillId="0" borderId="0" applyBorder="0" applyProtection="0">
      <alignment vertical="center"/>
    </xf>
    <xf numFmtId="0" fontId="4" fillId="0" borderId="0"/>
    <xf numFmtId="0" fontId="107" fillId="0" borderId="0" applyFill="0" applyBorder="0" applyProtection="0">
      <alignment horizontal="left"/>
    </xf>
    <xf numFmtId="0" fontId="66" fillId="0" borderId="31" applyFill="0" applyBorder="0" applyProtection="0">
      <alignment horizontal="left" vertical="top"/>
    </xf>
    <xf numFmtId="0" fontId="62" fillId="0" borderId="0">
      <alignment horizontal="centerContinuous"/>
    </xf>
    <xf numFmtId="208" fontId="4" fillId="39" borderId="0" applyNumberFormat="0" applyFont="0" applyBorder="0" applyAlignment="0" applyProtection="0"/>
    <xf numFmtId="0" fontId="4" fillId="0" borderId="0"/>
    <xf numFmtId="0" fontId="4" fillId="0" borderId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264" fontId="111" fillId="0" borderId="0" applyFill="0" applyBorder="0" applyAlignment="0" applyProtection="0">
      <alignment horizontal="right"/>
    </xf>
    <xf numFmtId="0" fontId="13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45" fillId="0" borderId="0" applyBorder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114" fillId="0" borderId="23" applyNumberFormat="0" applyFill="0" applyAlignment="0" applyProtection="0"/>
    <xf numFmtId="0" fontId="114" fillId="0" borderId="23" applyNumberFormat="0" applyFill="0" applyAlignment="0" applyProtection="0"/>
    <xf numFmtId="0" fontId="114" fillId="0" borderId="23" applyNumberFormat="0" applyFill="0" applyAlignment="0" applyProtection="0"/>
    <xf numFmtId="0" fontId="114" fillId="0" borderId="23" applyNumberFormat="0" applyFill="0" applyAlignment="0" applyProtection="0"/>
    <xf numFmtId="0" fontId="114" fillId="0" borderId="23" applyNumberFormat="0" applyFill="0" applyAlignment="0" applyProtection="0"/>
    <xf numFmtId="0" fontId="71" fillId="0" borderId="23" applyNumberFormat="0" applyFill="0" applyAlignment="0" applyProtection="0"/>
    <xf numFmtId="0" fontId="114" fillId="0" borderId="23" applyNumberFormat="0" applyFill="0" applyAlignment="0" applyProtection="0"/>
    <xf numFmtId="0" fontId="114" fillId="0" borderId="23" applyNumberFormat="0" applyFill="0" applyAlignment="0" applyProtection="0"/>
    <xf numFmtId="0" fontId="114" fillId="0" borderId="23" applyNumberFormat="0" applyFill="0" applyAlignment="0" applyProtection="0"/>
    <xf numFmtId="0" fontId="114" fillId="0" borderId="23" applyNumberFormat="0" applyFill="0" applyAlignment="0" applyProtection="0"/>
    <xf numFmtId="0" fontId="114" fillId="0" borderId="23" applyNumberFormat="0" applyFill="0" applyAlignment="0" applyProtection="0"/>
    <xf numFmtId="0" fontId="114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5" fillId="0" borderId="32" applyNumberFormat="0" applyFill="0" applyAlignment="0" applyProtection="0"/>
    <xf numFmtId="0" fontId="115" fillId="0" borderId="32" applyNumberFormat="0" applyFill="0" applyAlignment="0" applyProtection="0"/>
    <xf numFmtId="0" fontId="116" fillId="0" borderId="32" applyNumberFormat="0" applyFill="0" applyAlignment="0" applyProtection="0"/>
    <xf numFmtId="0" fontId="116" fillId="0" borderId="32" applyNumberFormat="0" applyFill="0" applyAlignment="0" applyProtection="0"/>
    <xf numFmtId="0" fontId="116" fillId="0" borderId="32" applyNumberFormat="0" applyFill="0" applyAlignment="0" applyProtection="0"/>
    <xf numFmtId="0" fontId="116" fillId="0" borderId="32" applyNumberFormat="0" applyFill="0" applyAlignment="0" applyProtection="0"/>
    <xf numFmtId="0" fontId="116" fillId="0" borderId="32" applyNumberFormat="0" applyFill="0" applyAlignment="0" applyProtection="0"/>
    <xf numFmtId="0" fontId="115" fillId="0" borderId="32" applyNumberFormat="0" applyFill="0" applyAlignment="0" applyProtection="0"/>
    <xf numFmtId="0" fontId="116" fillId="0" borderId="32" applyNumberFormat="0" applyFill="0" applyAlignment="0" applyProtection="0"/>
    <xf numFmtId="0" fontId="116" fillId="0" borderId="32" applyNumberFormat="0" applyFill="0" applyAlignment="0" applyProtection="0"/>
    <xf numFmtId="0" fontId="116" fillId="0" borderId="32" applyNumberFormat="0" applyFill="0" applyAlignment="0" applyProtection="0"/>
    <xf numFmtId="0" fontId="116" fillId="0" borderId="32" applyNumberFormat="0" applyFill="0" applyAlignment="0" applyProtection="0"/>
    <xf numFmtId="0" fontId="116" fillId="0" borderId="32" applyNumberFormat="0" applyFill="0" applyAlignment="0" applyProtection="0"/>
    <xf numFmtId="0" fontId="116" fillId="0" borderId="32" applyNumberFormat="0" applyFill="0" applyAlignment="0" applyProtection="0"/>
    <xf numFmtId="0" fontId="115" fillId="0" borderId="32" applyNumberFormat="0" applyFill="0" applyAlignment="0" applyProtection="0"/>
    <xf numFmtId="0" fontId="115" fillId="0" borderId="32" applyNumberFormat="0" applyFill="0" applyAlignment="0" applyProtection="0"/>
    <xf numFmtId="0" fontId="115" fillId="0" borderId="32" applyNumberFormat="0" applyFill="0" applyAlignment="0" applyProtection="0"/>
    <xf numFmtId="0" fontId="115" fillId="0" borderId="32" applyNumberFormat="0" applyFill="0" applyAlignment="0" applyProtection="0"/>
    <xf numFmtId="0" fontId="115" fillId="0" borderId="32" applyNumberFormat="0" applyFill="0" applyAlignment="0" applyProtection="0"/>
    <xf numFmtId="0" fontId="115" fillId="0" borderId="32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117" fillId="0" borderId="33" applyNumberFormat="0" applyFill="0" applyAlignment="0" applyProtection="0"/>
    <xf numFmtId="0" fontId="117" fillId="0" borderId="33" applyNumberFormat="0" applyFill="0" applyAlignment="0" applyProtection="0"/>
    <xf numFmtId="0" fontId="117" fillId="0" borderId="33" applyNumberFormat="0" applyFill="0" applyAlignment="0" applyProtection="0"/>
    <xf numFmtId="0" fontId="117" fillId="0" borderId="33" applyNumberFormat="0" applyFill="0" applyAlignment="0" applyProtection="0"/>
    <xf numFmtId="0" fontId="117" fillId="0" borderId="33" applyNumberFormat="0" applyFill="0" applyAlignment="0" applyProtection="0"/>
    <xf numFmtId="0" fontId="74" fillId="0" borderId="33" applyNumberFormat="0" applyFill="0" applyAlignment="0" applyProtection="0"/>
    <xf numFmtId="0" fontId="117" fillId="0" borderId="33" applyNumberFormat="0" applyFill="0" applyAlignment="0" applyProtection="0"/>
    <xf numFmtId="0" fontId="117" fillId="0" borderId="33" applyNumberFormat="0" applyFill="0" applyAlignment="0" applyProtection="0"/>
    <xf numFmtId="0" fontId="117" fillId="0" borderId="33" applyNumberFormat="0" applyFill="0" applyAlignment="0" applyProtection="0"/>
    <xf numFmtId="0" fontId="117" fillId="0" borderId="33" applyNumberFormat="0" applyFill="0" applyAlignment="0" applyProtection="0"/>
    <xf numFmtId="0" fontId="117" fillId="0" borderId="33" applyNumberFormat="0" applyFill="0" applyAlignment="0" applyProtection="0"/>
    <xf numFmtId="0" fontId="117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4" fillId="25" borderId="10"/>
    <xf numFmtId="0" fontId="118" fillId="0" borderId="34" applyNumberFormat="0" applyFill="0" applyAlignment="0" applyProtection="0"/>
    <xf numFmtId="0" fontId="118" fillId="0" borderId="34" applyNumberFormat="0" applyFill="0" applyAlignment="0" applyProtection="0"/>
    <xf numFmtId="0" fontId="119" fillId="0" borderId="34" applyNumberFormat="0" applyFill="0" applyAlignment="0" applyProtection="0"/>
    <xf numFmtId="0" fontId="119" fillId="0" borderId="34" applyNumberFormat="0" applyFill="0" applyAlignment="0" applyProtection="0"/>
    <xf numFmtId="0" fontId="119" fillId="0" borderId="34" applyNumberFormat="0" applyFill="0" applyAlignment="0" applyProtection="0"/>
    <xf numFmtId="0" fontId="119" fillId="0" borderId="34" applyNumberFormat="0" applyFill="0" applyAlignment="0" applyProtection="0"/>
    <xf numFmtId="0" fontId="119" fillId="0" borderId="34" applyNumberFormat="0" applyFill="0" applyAlignment="0" applyProtection="0"/>
    <xf numFmtId="0" fontId="118" fillId="0" borderId="34" applyNumberFormat="0" applyFill="0" applyAlignment="0" applyProtection="0"/>
    <xf numFmtId="0" fontId="119" fillId="0" borderId="34" applyNumberFormat="0" applyFill="0" applyAlignment="0" applyProtection="0"/>
    <xf numFmtId="0" fontId="119" fillId="0" borderId="34" applyNumberFormat="0" applyFill="0" applyAlignment="0" applyProtection="0"/>
    <xf numFmtId="0" fontId="119" fillId="0" borderId="34" applyNumberFormat="0" applyFill="0" applyAlignment="0" applyProtection="0"/>
    <xf numFmtId="0" fontId="119" fillId="0" borderId="34" applyNumberFormat="0" applyFill="0" applyAlignment="0" applyProtection="0"/>
    <xf numFmtId="0" fontId="119" fillId="0" borderId="34" applyNumberFormat="0" applyFill="0" applyAlignment="0" applyProtection="0"/>
    <xf numFmtId="0" fontId="119" fillId="0" borderId="34" applyNumberFormat="0" applyFill="0" applyAlignment="0" applyProtection="0"/>
    <xf numFmtId="0" fontId="118" fillId="0" borderId="34" applyNumberFormat="0" applyFill="0" applyAlignment="0" applyProtection="0"/>
    <xf numFmtId="0" fontId="118" fillId="0" borderId="34" applyNumberFormat="0" applyFill="0" applyAlignment="0" applyProtection="0"/>
    <xf numFmtId="0" fontId="118" fillId="0" borderId="34" applyNumberFormat="0" applyFill="0" applyAlignment="0" applyProtection="0"/>
    <xf numFmtId="0" fontId="118" fillId="0" borderId="34" applyNumberFormat="0" applyFill="0" applyAlignment="0" applyProtection="0"/>
    <xf numFmtId="0" fontId="118" fillId="0" borderId="34" applyNumberFormat="0" applyFill="0" applyAlignment="0" applyProtection="0"/>
    <xf numFmtId="0" fontId="118" fillId="0" borderId="34" applyNumberFormat="0" applyFill="0" applyAlignment="0" applyProtection="0"/>
    <xf numFmtId="265" fontId="120" fillId="0" borderId="0">
      <alignment horizontal="left"/>
      <protection locked="0"/>
    </xf>
    <xf numFmtId="0" fontId="4" fillId="0" borderId="0">
      <alignment horizontal="fill"/>
    </xf>
    <xf numFmtId="0" fontId="4" fillId="29" borderId="1"/>
    <xf numFmtId="0" fontId="4" fillId="29" borderId="1"/>
    <xf numFmtId="17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08" fillId="0" borderId="0" applyNumberFormat="0" applyFill="0" applyBorder="0" applyAlignment="0" applyProtection="0"/>
    <xf numFmtId="208" fontId="121" fillId="0" borderId="0" applyNumberFormat="0" applyFill="0" applyBorder="0" applyAlignment="0" applyProtection="0"/>
    <xf numFmtId="266" fontId="4" fillId="0" borderId="0"/>
    <xf numFmtId="267" fontId="9" fillId="0" borderId="0"/>
    <xf numFmtId="267" fontId="9" fillId="0" borderId="0"/>
    <xf numFmtId="267" fontId="9" fillId="0" borderId="0"/>
    <xf numFmtId="267" fontId="9" fillId="0" borderId="0"/>
    <xf numFmtId="267" fontId="9" fillId="0" borderId="0"/>
    <xf numFmtId="266" fontId="4" fillId="0" borderId="0"/>
    <xf numFmtId="266" fontId="4" fillId="0" borderId="0"/>
    <xf numFmtId="266" fontId="4" fillId="0" borderId="0"/>
    <xf numFmtId="266" fontId="4" fillId="0" borderId="0"/>
    <xf numFmtId="266" fontId="4" fillId="0" borderId="0"/>
    <xf numFmtId="266" fontId="4" fillId="0" borderId="0"/>
    <xf numFmtId="266" fontId="4" fillId="0" borderId="0"/>
    <xf numFmtId="266" fontId="4" fillId="0" borderId="0"/>
    <xf numFmtId="266" fontId="4" fillId="0" borderId="0"/>
    <xf numFmtId="266" fontId="4" fillId="0" borderId="0"/>
    <xf numFmtId="266" fontId="4" fillId="0" borderId="0"/>
    <xf numFmtId="266" fontId="4" fillId="0" borderId="0"/>
    <xf numFmtId="266" fontId="4" fillId="0" borderId="0"/>
    <xf numFmtId="266" fontId="4" fillId="0" borderId="0"/>
    <xf numFmtId="266" fontId="4" fillId="0" borderId="0"/>
    <xf numFmtId="203" fontId="4" fillId="0" borderId="0"/>
    <xf numFmtId="267" fontId="9" fillId="0" borderId="0"/>
    <xf numFmtId="225" fontId="4" fillId="0" borderId="0"/>
    <xf numFmtId="225" fontId="4" fillId="0" borderId="0"/>
    <xf numFmtId="225" fontId="4" fillId="0" borderId="0"/>
    <xf numFmtId="225" fontId="4" fillId="0" borderId="0"/>
    <xf numFmtId="225" fontId="4" fillId="0" borderId="0"/>
    <xf numFmtId="225" fontId="4" fillId="0" borderId="0"/>
    <xf numFmtId="225" fontId="4" fillId="0" borderId="0"/>
    <xf numFmtId="225" fontId="4" fillId="0" borderId="0"/>
    <xf numFmtId="225" fontId="4" fillId="0" borderId="0"/>
    <xf numFmtId="225" fontId="4" fillId="0" borderId="0"/>
    <xf numFmtId="225" fontId="4" fillId="0" borderId="0"/>
    <xf numFmtId="22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207">
    <xf numFmtId="0" fontId="0" fillId="0" borderId="0" xfId="0"/>
    <xf numFmtId="3" fontId="4" fillId="0" borderId="0" xfId="3" applyNumberFormat="1"/>
    <xf numFmtId="3" fontId="4" fillId="0" borderId="0" xfId="3" applyNumberFormat="1" applyBorder="1"/>
    <xf numFmtId="0" fontId="2" fillId="2" borderId="0" xfId="0" applyFont="1" applyFill="1" applyAlignment="1">
      <alignment horizontal="left" vertical="center"/>
    </xf>
    <xf numFmtId="0" fontId="3" fillId="0" borderId="0" xfId="0" applyFont="1"/>
    <xf numFmtId="0" fontId="6" fillId="4" borderId="0" xfId="0" applyFont="1" applyFill="1" applyAlignment="1">
      <alignment vertical="center" wrapText="1" shrinkToFit="1"/>
    </xf>
    <xf numFmtId="0" fontId="6" fillId="5" borderId="0" xfId="0" applyFont="1" applyFill="1" applyAlignment="1">
      <alignment vertical="center" wrapText="1" shrinkToFit="1"/>
    </xf>
    <xf numFmtId="0" fontId="6" fillId="0" borderId="2" xfId="0" applyFont="1" applyFill="1" applyBorder="1" applyAlignment="1">
      <alignment vertical="center" wrapText="1" shrinkToFit="1"/>
    </xf>
    <xf numFmtId="3" fontId="4" fillId="0" borderId="6" xfId="3" applyNumberFormat="1" applyBorder="1"/>
    <xf numFmtId="49" fontId="4" fillId="0" borderId="0" xfId="3" applyNumberFormat="1"/>
    <xf numFmtId="0" fontId="7" fillId="4" borderId="36" xfId="0" applyFont="1" applyFill="1" applyBorder="1" applyAlignment="1">
      <alignment vertical="center" wrapText="1" shrinkToFit="1"/>
    </xf>
    <xf numFmtId="174" fontId="7" fillId="4" borderId="37" xfId="2" applyNumberFormat="1" applyFont="1" applyFill="1" applyBorder="1" applyAlignment="1">
      <alignment horizontal="center" vertical="center" wrapText="1" shrinkToFit="1"/>
    </xf>
    <xf numFmtId="0" fontId="7" fillId="5" borderId="36" xfId="0" applyFont="1" applyFill="1" applyBorder="1" applyAlignment="1">
      <alignment vertical="center" wrapText="1" shrinkToFit="1"/>
    </xf>
    <xf numFmtId="174" fontId="7" fillId="5" borderId="37" xfId="2" applyNumberFormat="1" applyFont="1" applyFill="1" applyBorder="1" applyAlignment="1">
      <alignment horizontal="center" vertical="center" wrapText="1" shrinkToFit="1"/>
    </xf>
    <xf numFmtId="3" fontId="7" fillId="4" borderId="37" xfId="2" applyNumberFormat="1" applyFont="1" applyFill="1" applyBorder="1" applyAlignment="1">
      <alignment horizontal="center" vertical="center" wrapText="1" shrinkToFit="1"/>
    </xf>
    <xf numFmtId="3" fontId="7" fillId="5" borderId="37" xfId="0" applyNumberFormat="1" applyFont="1" applyFill="1" applyBorder="1" applyAlignment="1">
      <alignment horizontal="center" vertical="center" wrapText="1" shrinkToFit="1"/>
    </xf>
    <xf numFmtId="174" fontId="7" fillId="4" borderId="38" xfId="2" applyNumberFormat="1" applyFont="1" applyFill="1" applyBorder="1" applyAlignment="1">
      <alignment horizontal="center" vertical="center" wrapText="1" shrinkToFit="1"/>
    </xf>
    <xf numFmtId="49" fontId="8" fillId="0" borderId="0" xfId="3" applyNumberFormat="1" applyFont="1"/>
    <xf numFmtId="49" fontId="122" fillId="0" borderId="0" xfId="3" applyNumberFormat="1" applyFont="1"/>
    <xf numFmtId="173" fontId="7" fillId="4" borderId="37" xfId="2" applyNumberFormat="1" applyFont="1" applyFill="1" applyBorder="1" applyAlignment="1">
      <alignment horizontal="center" vertical="center" wrapText="1" shrinkToFit="1"/>
    </xf>
    <xf numFmtId="173" fontId="7" fillId="5" borderId="37" xfId="0" applyNumberFormat="1" applyFont="1" applyFill="1" applyBorder="1" applyAlignment="1">
      <alignment horizontal="center" vertical="center" wrapText="1" shrinkToFit="1"/>
    </xf>
    <xf numFmtId="174" fontId="7" fillId="4" borderId="38" xfId="0" applyNumberFormat="1" applyFont="1" applyFill="1" applyBorder="1" applyAlignment="1">
      <alignment horizontal="center" vertical="center" wrapText="1" shrinkToFit="1"/>
    </xf>
    <xf numFmtId="0" fontId="2" fillId="0" borderId="0" xfId="0" applyFont="1" applyFill="1" applyBorder="1" applyAlignment="1">
      <alignment horizontal="left" vertical="center"/>
    </xf>
    <xf numFmtId="2" fontId="4" fillId="0" borderId="0" xfId="3" applyNumberFormat="1"/>
    <xf numFmtId="0" fontId="6" fillId="0" borderId="0" xfId="0" applyFont="1" applyFill="1" applyBorder="1" applyAlignment="1">
      <alignment vertical="center" wrapText="1" shrinkToFit="1"/>
    </xf>
    <xf numFmtId="3" fontId="6" fillId="4" borderId="1" xfId="0" applyNumberFormat="1" applyFont="1" applyFill="1" applyBorder="1" applyAlignment="1">
      <alignment horizontal="center" vertical="center" wrapText="1" shrinkToFit="1"/>
    </xf>
    <xf numFmtId="2" fontId="8" fillId="0" borderId="0" xfId="3" applyNumberFormat="1" applyFont="1"/>
    <xf numFmtId="0" fontId="7" fillId="5" borderId="0" xfId="0" applyFont="1" applyFill="1" applyAlignment="1">
      <alignment horizontal="left" vertical="center" wrapText="1" indent="1" shrinkToFit="1"/>
    </xf>
    <xf numFmtId="0" fontId="7" fillId="0" borderId="0" xfId="0" applyFont="1" applyFill="1" applyBorder="1" applyAlignment="1">
      <alignment horizontal="left" vertical="center" wrapText="1" indent="1" shrinkToFit="1"/>
    </xf>
    <xf numFmtId="3" fontId="7" fillId="5" borderId="1" xfId="0" applyNumberFormat="1" applyFont="1" applyFill="1" applyBorder="1" applyAlignment="1">
      <alignment horizontal="center" vertical="center"/>
    </xf>
    <xf numFmtId="0" fontId="7" fillId="4" borderId="0" xfId="0" applyFont="1" applyFill="1" applyAlignment="1">
      <alignment horizontal="left" vertical="center" wrapText="1" indent="1" shrinkToFit="1"/>
    </xf>
    <xf numFmtId="3" fontId="7" fillId="4" borderId="1" xfId="2" applyNumberFormat="1" applyFont="1" applyFill="1" applyBorder="1" applyAlignment="1">
      <alignment horizontal="center" vertical="center"/>
    </xf>
    <xf numFmtId="2" fontId="4" fillId="0" borderId="0" xfId="3" applyNumberFormat="1" applyAlignment="1">
      <alignment vertical="center"/>
    </xf>
    <xf numFmtId="0" fontId="7" fillId="0" borderId="0" xfId="0" applyFont="1" applyFill="1" applyAlignment="1">
      <alignment horizontal="left" vertical="center" wrapText="1" indent="1" shrinkToFit="1"/>
    </xf>
    <xf numFmtId="3" fontId="7" fillId="0" borderId="1" xfId="2" applyNumberFormat="1" applyFont="1" applyFill="1" applyBorder="1" applyAlignment="1">
      <alignment horizontal="center" vertical="center"/>
    </xf>
    <xf numFmtId="2" fontId="4" fillId="0" borderId="0" xfId="3" applyNumberFormat="1" applyFill="1"/>
    <xf numFmtId="0" fontId="6" fillId="5" borderId="0" xfId="0" applyFont="1" applyFill="1" applyBorder="1" applyAlignment="1">
      <alignment horizontal="left" vertical="center" wrapText="1" indent="1" shrinkToFit="1"/>
    </xf>
    <xf numFmtId="0" fontId="6" fillId="0" borderId="0" xfId="0" applyFont="1" applyFill="1" applyBorder="1" applyAlignment="1">
      <alignment horizontal="left" vertical="center" wrapText="1" indent="1" shrinkToFit="1"/>
    </xf>
    <xf numFmtId="3" fontId="6" fillId="5" borderId="1" xfId="0" applyNumberFormat="1" applyFont="1" applyFill="1" applyBorder="1" applyAlignment="1">
      <alignment horizontal="center" vertical="center" wrapText="1" shrinkToFit="1"/>
    </xf>
    <xf numFmtId="3" fontId="6" fillId="0" borderId="3" xfId="0" applyNumberFormat="1" applyFont="1" applyFill="1" applyBorder="1" applyAlignment="1">
      <alignment horizontal="center" vertical="center" wrapText="1" shrinkToFit="1"/>
    </xf>
    <xf numFmtId="2" fontId="8" fillId="0" borderId="0" xfId="3" applyNumberFormat="1" applyFont="1" applyFill="1"/>
    <xf numFmtId="3" fontId="6" fillId="5" borderId="1" xfId="2" applyNumberFormat="1" applyFont="1" applyFill="1" applyBorder="1" applyAlignment="1">
      <alignment horizontal="center" vertical="center"/>
    </xf>
    <xf numFmtId="3" fontId="7" fillId="0" borderId="1" xfId="0" applyNumberFormat="1" applyFont="1" applyFill="1" applyBorder="1" applyAlignment="1">
      <alignment horizontal="center" vertical="center"/>
    </xf>
    <xf numFmtId="3" fontId="7" fillId="5" borderId="1" xfId="2" applyNumberFormat="1" applyFont="1" applyFill="1" applyBorder="1" applyAlignment="1">
      <alignment horizontal="center" vertical="center"/>
    </xf>
    <xf numFmtId="0" fontId="6" fillId="5" borderId="0" xfId="0" applyFont="1" applyFill="1" applyBorder="1" applyAlignment="1">
      <alignment vertical="center" wrapText="1" shrinkToFit="1"/>
    </xf>
    <xf numFmtId="2" fontId="6" fillId="0" borderId="39" xfId="3" applyNumberFormat="1" applyFont="1" applyFill="1" applyBorder="1" applyAlignment="1">
      <alignment wrapText="1"/>
    </xf>
    <xf numFmtId="2" fontId="6" fillId="0" borderId="5" xfId="3" applyNumberFormat="1" applyFont="1" applyFill="1" applyBorder="1" applyAlignment="1">
      <alignment wrapText="1"/>
    </xf>
    <xf numFmtId="3" fontId="6" fillId="0" borderId="1" xfId="0" applyNumberFormat="1" applyFont="1" applyFill="1" applyBorder="1" applyAlignment="1">
      <alignment horizontal="center" vertical="center"/>
    </xf>
    <xf numFmtId="2" fontId="8" fillId="0" borderId="0" xfId="3" applyNumberFormat="1" applyFont="1" applyFill="1" applyBorder="1"/>
    <xf numFmtId="0" fontId="7" fillId="0" borderId="5" xfId="0" applyFont="1" applyFill="1" applyBorder="1" applyAlignment="1">
      <alignment horizontal="left" vertical="center" wrapText="1" indent="1" shrinkToFit="1"/>
    </xf>
    <xf numFmtId="0" fontId="6" fillId="0" borderId="5" xfId="0" applyFont="1" applyFill="1" applyBorder="1" applyAlignment="1">
      <alignment vertical="center" wrapText="1" shrinkToFit="1"/>
    </xf>
    <xf numFmtId="2" fontId="6" fillId="0" borderId="39" xfId="3" applyNumberFormat="1" applyFont="1" applyFill="1" applyBorder="1" applyAlignment="1">
      <alignment vertical="center" wrapText="1"/>
    </xf>
    <xf numFmtId="0" fontId="6" fillId="5" borderId="40" xfId="0" applyFont="1" applyFill="1" applyBorder="1" applyAlignment="1">
      <alignment vertical="center" wrapText="1" shrinkToFit="1"/>
    </xf>
    <xf numFmtId="3" fontId="7" fillId="5" borderId="41" xfId="2" applyNumberFormat="1" applyFont="1" applyFill="1" applyBorder="1" applyAlignment="1">
      <alignment horizontal="center" vertical="center"/>
    </xf>
    <xf numFmtId="201" fontId="122" fillId="35" borderId="0" xfId="3948" applyNumberFormat="1" applyFont="1" applyFill="1"/>
    <xf numFmtId="201" fontId="122" fillId="0" borderId="0" xfId="3948" applyNumberFormat="1" applyFont="1" applyFill="1" applyBorder="1"/>
    <xf numFmtId="0" fontId="4" fillId="0" borderId="0" xfId="3"/>
    <xf numFmtId="2" fontId="4" fillId="0" borderId="0" xfId="3" applyNumberFormat="1" applyFill="1" applyBorder="1"/>
    <xf numFmtId="2" fontId="4" fillId="35" borderId="0" xfId="3" applyNumberFormat="1" applyFill="1"/>
    <xf numFmtId="2" fontId="122" fillId="35" borderId="0" xfId="3948" applyNumberFormat="1" applyFont="1" applyFill="1"/>
    <xf numFmtId="2" fontId="0" fillId="0" borderId="0" xfId="3948" applyNumberFormat="1" applyFont="1"/>
    <xf numFmtId="201" fontId="0" fillId="0" borderId="0" xfId="3948" applyNumberFormat="1" applyFont="1"/>
    <xf numFmtId="0" fontId="6" fillId="0" borderId="0" xfId="0" applyFont="1" applyFill="1" applyAlignment="1">
      <alignment vertical="center" wrapText="1" shrinkToFit="1"/>
    </xf>
    <xf numFmtId="0" fontId="123" fillId="4" borderId="0" xfId="0" applyFont="1" applyFill="1" applyAlignment="1">
      <alignment horizontal="left" vertical="center" wrapText="1" indent="1" shrinkToFit="1"/>
    </xf>
    <xf numFmtId="0" fontId="123" fillId="0" borderId="0" xfId="0" applyFont="1" applyFill="1" applyAlignment="1">
      <alignment horizontal="left" vertical="center" wrapText="1" indent="1" shrinkToFit="1"/>
    </xf>
    <xf numFmtId="49" fontId="8" fillId="0" borderId="0" xfId="3" applyNumberFormat="1" applyFont="1" applyFill="1"/>
    <xf numFmtId="171" fontId="122" fillId="0" borderId="0" xfId="3949" applyNumberFormat="1" applyFont="1"/>
    <xf numFmtId="49" fontId="4" fillId="0" borderId="0" xfId="3" applyNumberFormat="1" applyFill="1"/>
    <xf numFmtId="0" fontId="6" fillId="4" borderId="0" xfId="0" applyFont="1" applyFill="1" applyAlignment="1">
      <alignment horizontal="left" vertical="center" wrapText="1" indent="1" shrinkToFit="1"/>
    </xf>
    <xf numFmtId="0" fontId="6" fillId="0" borderId="0" xfId="0" applyFont="1" applyFill="1" applyAlignment="1">
      <alignment horizontal="left" vertical="center" wrapText="1" indent="1" shrinkToFit="1"/>
    </xf>
    <xf numFmtId="174" fontId="4" fillId="0" borderId="0" xfId="2" applyNumberFormat="1" applyFont="1"/>
    <xf numFmtId="49" fontId="7" fillId="0" borderId="0" xfId="3" applyNumberFormat="1" applyFont="1"/>
    <xf numFmtId="3" fontId="6" fillId="4" borderId="1" xfId="2" applyNumberFormat="1" applyFont="1" applyFill="1" applyBorder="1" applyAlignment="1">
      <alignment horizontal="center" vertical="center"/>
    </xf>
    <xf numFmtId="49" fontId="6" fillId="0" borderId="0" xfId="3" applyNumberFormat="1" applyFont="1"/>
    <xf numFmtId="0" fontId="6" fillId="4" borderId="0" xfId="0" applyFont="1" applyFill="1" applyAlignment="1">
      <alignment horizontal="left" vertical="center" wrapText="1" shrinkToFit="1"/>
    </xf>
    <xf numFmtId="174" fontId="7" fillId="4" borderId="0" xfId="2" applyNumberFormat="1" applyFont="1" applyFill="1" applyBorder="1" applyAlignment="1">
      <alignment horizontal="center" vertical="center"/>
    </xf>
    <xf numFmtId="0" fontId="4" fillId="0" borderId="0" xfId="3554"/>
    <xf numFmtId="0" fontId="124" fillId="5" borderId="36" xfId="0" applyFont="1" applyFill="1" applyBorder="1" applyAlignment="1">
      <alignment vertical="center"/>
    </xf>
    <xf numFmtId="0" fontId="124" fillId="0" borderId="36" xfId="0" applyFont="1" applyFill="1" applyBorder="1" applyAlignment="1">
      <alignment vertical="center"/>
    </xf>
    <xf numFmtId="0" fontId="125" fillId="0" borderId="0" xfId="3554" applyFont="1"/>
    <xf numFmtId="3" fontId="124" fillId="5" borderId="37" xfId="0" applyNumberFormat="1" applyFont="1" applyFill="1" applyBorder="1" applyAlignment="1">
      <alignment horizontal="center" vertical="center"/>
    </xf>
    <xf numFmtId="3" fontId="124" fillId="0" borderId="37" xfId="0" applyNumberFormat="1" applyFont="1" applyFill="1" applyBorder="1" applyAlignment="1">
      <alignment horizontal="center" vertical="center"/>
    </xf>
    <xf numFmtId="3" fontId="124" fillId="5" borderId="37" xfId="0" quotePrefix="1" applyNumberFormat="1" applyFont="1" applyFill="1" applyBorder="1" applyAlignment="1">
      <alignment horizontal="center" vertical="center"/>
    </xf>
    <xf numFmtId="174" fontId="7" fillId="5" borderId="3" xfId="2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left" vertical="center" wrapText="1" indent="1" shrinkToFit="1"/>
    </xf>
    <xf numFmtId="0" fontId="123" fillId="5" borderId="2" xfId="0" applyFont="1" applyFill="1" applyBorder="1" applyAlignment="1">
      <alignment horizontal="left" vertical="center" wrapText="1" indent="1" shrinkToFit="1"/>
    </xf>
    <xf numFmtId="3" fontId="4" fillId="0" borderId="45" xfId="3949" applyNumberFormat="1" applyFont="1" applyBorder="1" applyAlignment="1">
      <alignment horizontal="center" wrapText="1"/>
    </xf>
    <xf numFmtId="3" fontId="4" fillId="0" borderId="45" xfId="1" applyNumberFormat="1" applyFont="1" applyBorder="1" applyAlignment="1">
      <alignment horizontal="center" wrapText="1"/>
    </xf>
    <xf numFmtId="9" fontId="5" fillId="3" borderId="49" xfId="0" applyNumberFormat="1" applyFont="1" applyFill="1" applyBorder="1" applyAlignment="1">
      <alignment horizontal="center" vertical="center"/>
    </xf>
    <xf numFmtId="0" fontId="7" fillId="4" borderId="46" xfId="0" applyFont="1" applyFill="1" applyBorder="1" applyAlignment="1">
      <alignment vertical="center" wrapText="1" shrinkToFit="1"/>
    </xf>
    <xf numFmtId="173" fontId="7" fillId="4" borderId="47" xfId="0" applyNumberFormat="1" applyFont="1" applyFill="1" applyBorder="1" applyAlignment="1">
      <alignment horizontal="center" vertical="center" wrapText="1" shrinkToFit="1"/>
    </xf>
    <xf numFmtId="173" fontId="7" fillId="4" borderId="47" xfId="2" applyNumberFormat="1" applyFont="1" applyFill="1" applyBorder="1" applyAlignment="1">
      <alignment horizontal="center" vertical="center" wrapText="1" shrinkToFit="1"/>
    </xf>
    <xf numFmtId="3" fontId="7" fillId="4" borderId="47" xfId="2" applyNumberFormat="1" applyFont="1" applyFill="1" applyBorder="1" applyAlignment="1">
      <alignment horizontal="center" vertical="center" wrapText="1" shrinkToFit="1"/>
    </xf>
    <xf numFmtId="173" fontId="7" fillId="4" borderId="50" xfId="2" applyNumberFormat="1" applyFont="1" applyFill="1" applyBorder="1" applyAlignment="1">
      <alignment horizontal="center" vertical="center" wrapText="1" shrinkToFit="1"/>
    </xf>
    <xf numFmtId="173" fontId="7" fillId="5" borderId="51" xfId="0" applyNumberFormat="1" applyFont="1" applyFill="1" applyBorder="1" applyAlignment="1">
      <alignment horizontal="center" vertical="center" wrapText="1" shrinkToFit="1"/>
    </xf>
    <xf numFmtId="0" fontId="7" fillId="4" borderId="37" xfId="0" applyFont="1" applyFill="1" applyBorder="1" applyAlignment="1">
      <alignment horizontal="center" vertical="center" wrapText="1" shrinkToFit="1"/>
    </xf>
    <xf numFmtId="174" fontId="7" fillId="4" borderId="51" xfId="2" applyNumberFormat="1" applyFont="1" applyFill="1" applyBorder="1" applyAlignment="1">
      <alignment horizontal="center" vertical="center" wrapText="1" shrinkToFit="1"/>
    </xf>
    <xf numFmtId="3" fontId="7" fillId="5" borderId="51" xfId="0" applyNumberFormat="1" applyFont="1" applyFill="1" applyBorder="1" applyAlignment="1">
      <alignment horizontal="center" vertical="center" wrapText="1" shrinkToFit="1"/>
    </xf>
    <xf numFmtId="3" fontId="7" fillId="4" borderId="51" xfId="2" applyNumberFormat="1" applyFont="1" applyFill="1" applyBorder="1" applyAlignment="1">
      <alignment horizontal="center" vertical="center" wrapText="1" shrinkToFit="1"/>
    </xf>
    <xf numFmtId="174" fontId="7" fillId="5" borderId="37" xfId="0" applyNumberFormat="1" applyFont="1" applyFill="1" applyBorder="1" applyAlignment="1">
      <alignment horizontal="center" vertical="center" wrapText="1" shrinkToFit="1"/>
    </xf>
    <xf numFmtId="174" fontId="7" fillId="5" borderId="51" xfId="2" applyNumberFormat="1" applyFont="1" applyFill="1" applyBorder="1" applyAlignment="1">
      <alignment horizontal="center" vertical="center" wrapText="1" shrinkToFit="1"/>
    </xf>
    <xf numFmtId="174" fontId="7" fillId="4" borderId="37" xfId="0" applyNumberFormat="1" applyFont="1" applyFill="1" applyBorder="1" applyAlignment="1">
      <alignment horizontal="center" vertical="center" wrapText="1" shrinkToFit="1"/>
    </xf>
    <xf numFmtId="0" fontId="7" fillId="4" borderId="52" xfId="0" applyFont="1" applyFill="1" applyBorder="1" applyAlignment="1">
      <alignment vertical="center" wrapText="1" shrinkToFit="1"/>
    </xf>
    <xf numFmtId="174" fontId="7" fillId="4" borderId="53" xfId="2" applyNumberFormat="1" applyFont="1" applyFill="1" applyBorder="1" applyAlignment="1">
      <alignment horizontal="center" vertical="center" wrapText="1" shrinkToFit="1"/>
    </xf>
    <xf numFmtId="0" fontId="128" fillId="4" borderId="0" xfId="0" applyFont="1" applyFill="1" applyAlignment="1">
      <alignment vertical="center" wrapText="1" shrinkToFit="1"/>
    </xf>
    <xf numFmtId="171" fontId="129" fillId="4" borderId="1" xfId="0" applyNumberFormat="1" applyFont="1" applyFill="1" applyBorder="1" applyAlignment="1">
      <alignment vertical="center" wrapText="1" shrinkToFit="1"/>
    </xf>
    <xf numFmtId="0" fontId="128" fillId="5" borderId="0" xfId="0" applyFont="1" applyFill="1" applyAlignment="1">
      <alignment vertical="center" wrapText="1" shrinkToFit="1"/>
    </xf>
    <xf numFmtId="0" fontId="128" fillId="5" borderId="1" xfId="0" applyFont="1" applyFill="1" applyBorder="1" applyAlignment="1">
      <alignment vertical="center" wrapText="1" shrinkToFit="1"/>
    </xf>
    <xf numFmtId="0" fontId="126" fillId="4" borderId="0" xfId="0" applyFont="1" applyFill="1" applyAlignment="1">
      <alignment vertical="center" wrapText="1" shrinkToFit="1"/>
    </xf>
    <xf numFmtId="0" fontId="126" fillId="5" borderId="0" xfId="0" applyFont="1" applyFill="1" applyAlignment="1">
      <alignment vertical="center" wrapText="1" shrinkToFit="1"/>
    </xf>
    <xf numFmtId="0" fontId="128" fillId="4" borderId="2" xfId="0" applyFont="1" applyFill="1" applyBorder="1" applyAlignment="1">
      <alignment vertical="center" wrapText="1" shrinkToFit="1"/>
    </xf>
    <xf numFmtId="0" fontId="128" fillId="4" borderId="0" xfId="0" applyFont="1" applyFill="1" applyBorder="1" applyAlignment="1">
      <alignment vertical="center" wrapText="1" shrinkToFit="1"/>
    </xf>
    <xf numFmtId="0" fontId="128" fillId="0" borderId="2" xfId="0" applyFont="1" applyFill="1" applyBorder="1" applyAlignment="1">
      <alignment vertical="center" wrapText="1" shrinkToFit="1"/>
    </xf>
    <xf numFmtId="3" fontId="4" fillId="0" borderId="1" xfId="3" applyNumberFormat="1" applyFont="1" applyBorder="1"/>
    <xf numFmtId="0" fontId="126" fillId="0" borderId="0" xfId="0" applyFont="1" applyFill="1" applyAlignment="1">
      <alignment vertical="center" wrapText="1" shrinkToFit="1"/>
    </xf>
    <xf numFmtId="0" fontId="128" fillId="0" borderId="0" xfId="0" applyFont="1" applyFill="1" applyAlignment="1">
      <alignment vertical="center" wrapText="1" shrinkToFit="1"/>
    </xf>
    <xf numFmtId="171" fontId="126" fillId="4" borderId="1" xfId="1" applyNumberFormat="1" applyFont="1" applyFill="1" applyBorder="1" applyAlignment="1">
      <alignment horizontal="right" vertical="center"/>
    </xf>
    <xf numFmtId="171" fontId="126" fillId="5" borderId="1" xfId="1" applyNumberFormat="1" applyFont="1" applyFill="1" applyBorder="1" applyAlignment="1">
      <alignment horizontal="right" vertical="center"/>
    </xf>
    <xf numFmtId="171" fontId="128" fillId="4" borderId="3" xfId="1" applyNumberFormat="1" applyFont="1" applyFill="1" applyBorder="1" applyAlignment="1">
      <alignment horizontal="right" vertical="center"/>
    </xf>
    <xf numFmtId="171" fontId="128" fillId="4" borderId="1" xfId="1" applyNumberFormat="1" applyFont="1" applyFill="1" applyBorder="1" applyAlignment="1">
      <alignment horizontal="right" vertical="center"/>
    </xf>
    <xf numFmtId="171" fontId="128" fillId="5" borderId="1" xfId="1" applyNumberFormat="1" applyFont="1" applyFill="1" applyBorder="1" applyAlignment="1">
      <alignment vertical="center" wrapText="1" shrinkToFit="1"/>
    </xf>
    <xf numFmtId="171" fontId="128" fillId="0" borderId="3" xfId="1" applyNumberFormat="1" applyFont="1" applyFill="1" applyBorder="1" applyAlignment="1">
      <alignment horizontal="right" vertical="center" wrapText="1" shrinkToFit="1"/>
    </xf>
    <xf numFmtId="171" fontId="128" fillId="5" borderId="1" xfId="1" applyNumberFormat="1" applyFont="1" applyFill="1" applyBorder="1" applyAlignment="1">
      <alignment horizontal="right" vertical="center" wrapText="1" shrinkToFit="1"/>
    </xf>
    <xf numFmtId="171" fontId="126" fillId="5" borderId="1" xfId="1" applyNumberFormat="1" applyFont="1" applyFill="1" applyBorder="1" applyAlignment="1">
      <alignment horizontal="right" vertical="center" wrapText="1" shrinkToFit="1"/>
    </xf>
    <xf numFmtId="171" fontId="126" fillId="4" borderId="1" xfId="1" applyNumberFormat="1" applyFont="1" applyFill="1" applyBorder="1" applyAlignment="1">
      <alignment horizontal="right" vertical="center" wrapText="1" shrinkToFit="1"/>
    </xf>
    <xf numFmtId="171" fontId="126" fillId="0" borderId="1" xfId="1" applyNumberFormat="1" applyFont="1" applyFill="1" applyBorder="1" applyAlignment="1">
      <alignment horizontal="right" vertical="center" wrapText="1" shrinkToFit="1"/>
    </xf>
    <xf numFmtId="171" fontId="128" fillId="4" borderId="1" xfId="1" applyNumberFormat="1" applyFont="1" applyFill="1" applyBorder="1" applyAlignment="1">
      <alignment horizontal="right" vertical="center" wrapText="1" shrinkToFit="1"/>
    </xf>
    <xf numFmtId="0" fontId="128" fillId="0" borderId="54" xfId="0" applyFont="1" applyFill="1" applyBorder="1" applyAlignment="1">
      <alignment vertical="center" wrapText="1" shrinkToFit="1"/>
    </xf>
    <xf numFmtId="171" fontId="128" fillId="0" borderId="4" xfId="1" applyNumberFormat="1" applyFont="1" applyFill="1" applyBorder="1" applyAlignment="1">
      <alignment horizontal="right" vertical="center" wrapText="1" shrinkToFit="1"/>
    </xf>
    <xf numFmtId="171" fontId="0" fillId="0" borderId="0" xfId="0" applyNumberFormat="1"/>
    <xf numFmtId="171" fontId="128" fillId="0" borderId="54" xfId="1" applyNumberFormat="1" applyFont="1" applyFill="1" applyBorder="1" applyAlignment="1">
      <alignment horizontal="left" vertical="center" wrapText="1" shrinkToFit="1"/>
    </xf>
    <xf numFmtId="3" fontId="4" fillId="0" borderId="0" xfId="3554" applyNumberFormat="1"/>
    <xf numFmtId="3" fontId="0" fillId="0" borderId="0" xfId="0" applyNumberFormat="1"/>
    <xf numFmtId="3" fontId="4" fillId="0" borderId="55" xfId="1" applyNumberFormat="1" applyFont="1" applyBorder="1" applyAlignment="1">
      <alignment horizontal="center" wrapText="1"/>
    </xf>
    <xf numFmtId="0" fontId="0" fillId="4" borderId="0" xfId="0" applyFill="1"/>
    <xf numFmtId="0" fontId="3" fillId="4" borderId="0" xfId="0" applyFont="1" applyFill="1"/>
    <xf numFmtId="3" fontId="1" fillId="4" borderId="51" xfId="2" applyNumberFormat="1" applyFont="1" applyFill="1" applyBorder="1" applyAlignment="1">
      <alignment horizontal="center" vertical="center" wrapText="1" shrinkToFit="1"/>
    </xf>
    <xf numFmtId="3" fontId="1" fillId="5" borderId="51" xfId="0" applyNumberFormat="1" applyFont="1" applyFill="1" applyBorder="1" applyAlignment="1">
      <alignment horizontal="center" vertical="center" wrapText="1" shrinkToFit="1"/>
    </xf>
    <xf numFmtId="0" fontId="4" fillId="0" borderId="0" xfId="3" applyNumberFormat="1"/>
    <xf numFmtId="0" fontId="4" fillId="0" borderId="0" xfId="3554" applyFill="1"/>
    <xf numFmtId="41" fontId="131" fillId="4" borderId="0" xfId="3554" applyNumberFormat="1" applyFont="1" applyFill="1" applyAlignment="1">
      <alignment horizontal="right" vertical="center"/>
    </xf>
    <xf numFmtId="41" fontId="131" fillId="40" borderId="0" xfId="3554" applyNumberFormat="1" applyFont="1" applyFill="1" applyAlignment="1">
      <alignment horizontal="right" vertical="center"/>
    </xf>
    <xf numFmtId="0" fontId="4" fillId="0" borderId="0" xfId="3554" applyFont="1" applyFill="1"/>
    <xf numFmtId="41" fontId="132" fillId="4" borderId="22" xfId="3554" applyNumberFormat="1" applyFont="1" applyFill="1" applyBorder="1" applyAlignment="1">
      <alignment horizontal="right" vertical="center"/>
    </xf>
    <xf numFmtId="41" fontId="131" fillId="0" borderId="0" xfId="3554" applyNumberFormat="1" applyFont="1" applyFill="1" applyAlignment="1">
      <alignment horizontal="right" vertical="center"/>
    </xf>
    <xf numFmtId="41" fontId="131" fillId="4" borderId="0" xfId="3554" applyNumberFormat="1" applyFont="1" applyFill="1" applyAlignment="1">
      <alignment horizontal="center" vertical="center"/>
    </xf>
    <xf numFmtId="41" fontId="131" fillId="40" borderId="0" xfId="3554" applyNumberFormat="1" applyFont="1" applyFill="1" applyAlignment="1">
      <alignment horizontal="center" vertical="center"/>
    </xf>
    <xf numFmtId="41" fontId="132" fillId="4" borderId="22" xfId="3554" applyNumberFormat="1" applyFont="1" applyFill="1" applyBorder="1" applyAlignment="1">
      <alignment horizontal="center" vertical="center"/>
    </xf>
    <xf numFmtId="0" fontId="133" fillId="0" borderId="0" xfId="0" applyFont="1" applyFill="1" applyAlignment="1">
      <alignment horizontal="center"/>
    </xf>
    <xf numFmtId="0" fontId="0" fillId="0" borderId="0" xfId="0" applyFill="1"/>
    <xf numFmtId="0" fontId="0" fillId="40" borderId="0" xfId="0" applyFill="1"/>
    <xf numFmtId="3" fontId="134" fillId="0" borderId="0" xfId="0" applyNumberFormat="1" applyFont="1" applyAlignment="1">
      <alignment horizontal="center"/>
    </xf>
    <xf numFmtId="0" fontId="8" fillId="0" borderId="0" xfId="0" applyFont="1" applyFill="1"/>
    <xf numFmtId="174" fontId="134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74" fontId="0" fillId="0" borderId="0" xfId="0" applyNumberFormat="1" applyFont="1" applyAlignment="1">
      <alignment horizontal="center"/>
    </xf>
    <xf numFmtId="174" fontId="134" fillId="40" borderId="0" xfId="0" applyNumberFormat="1" applyFont="1" applyFill="1" applyAlignment="1">
      <alignment horizontal="center"/>
    </xf>
    <xf numFmtId="174" fontId="0" fillId="40" borderId="0" xfId="0" applyNumberFormat="1" applyFont="1" applyFill="1" applyAlignment="1">
      <alignment horizontal="center"/>
    </xf>
    <xf numFmtId="174" fontId="124" fillId="0" borderId="0" xfId="0" applyNumberFormat="1" applyFont="1" applyBorder="1" applyAlignment="1">
      <alignment horizontal="center"/>
    </xf>
    <xf numFmtId="37" fontId="124" fillId="40" borderId="0" xfId="0" applyNumberFormat="1" applyFont="1" applyFill="1" applyBorder="1" applyAlignment="1">
      <alignment horizontal="center"/>
    </xf>
    <xf numFmtId="37" fontId="124" fillId="0" borderId="0" xfId="0" applyNumberFormat="1" applyFont="1" applyBorder="1" applyAlignment="1">
      <alignment horizontal="center"/>
    </xf>
    <xf numFmtId="174" fontId="124" fillId="40" borderId="0" xfId="0" applyNumberFormat="1" applyFont="1" applyFill="1" applyBorder="1" applyAlignment="1">
      <alignment horizontal="center"/>
    </xf>
    <xf numFmtId="3" fontId="0" fillId="0" borderId="0" xfId="0" applyNumberFormat="1" applyFont="1" applyAlignment="1">
      <alignment horizontal="center"/>
    </xf>
    <xf numFmtId="3" fontId="134" fillId="40" borderId="0" xfId="0" applyNumberFormat="1" applyFont="1" applyFill="1" applyAlignment="1">
      <alignment horizontal="center"/>
    </xf>
    <xf numFmtId="3" fontId="0" fillId="40" borderId="0" xfId="0" applyNumberFormat="1" applyFont="1" applyFill="1" applyAlignment="1">
      <alignment horizontal="center"/>
    </xf>
    <xf numFmtId="201" fontId="136" fillId="35" borderId="0" xfId="3948" applyNumberFormat="1" applyFont="1" applyFill="1"/>
    <xf numFmtId="3" fontId="0" fillId="0" borderId="0" xfId="0" applyNumberFormat="1" applyFont="1" applyBorder="1" applyAlignment="1">
      <alignment horizontal="center"/>
    </xf>
    <xf numFmtId="3" fontId="134" fillId="0" borderId="0" xfId="0" applyNumberFormat="1" applyFont="1" applyBorder="1" applyAlignment="1">
      <alignment horizontal="center"/>
    </xf>
    <xf numFmtId="0" fontId="8" fillId="0" borderId="56" xfId="0" applyFont="1" applyBorder="1"/>
    <xf numFmtId="3" fontId="135" fillId="0" borderId="56" xfId="0" applyNumberFormat="1" applyFont="1" applyBorder="1" applyAlignment="1">
      <alignment horizontal="center"/>
    </xf>
    <xf numFmtId="174" fontId="0" fillId="0" borderId="0" xfId="0" applyNumberFormat="1" applyFont="1" applyBorder="1" applyAlignment="1">
      <alignment horizontal="center"/>
    </xf>
    <xf numFmtId="174" fontId="134" fillId="0" borderId="0" xfId="0" applyNumberFormat="1" applyFont="1" applyBorder="1" applyAlignment="1">
      <alignment horizontal="center"/>
    </xf>
    <xf numFmtId="174" fontId="135" fillId="0" borderId="56" xfId="0" applyNumberFormat="1" applyFont="1" applyBorder="1" applyAlignment="1">
      <alignment horizontal="center"/>
    </xf>
    <xf numFmtId="171" fontId="137" fillId="0" borderId="0" xfId="0" applyNumberFormat="1" applyFont="1" applyFill="1"/>
    <xf numFmtId="0" fontId="137" fillId="0" borderId="0" xfId="0" applyFont="1" applyFill="1"/>
    <xf numFmtId="0" fontId="124" fillId="0" borderId="0" xfId="0" applyFont="1" applyFill="1"/>
    <xf numFmtId="0" fontId="127" fillId="0" borderId="36" xfId="0" applyFont="1" applyFill="1" applyBorder="1" applyAlignment="1">
      <alignment vertical="center"/>
    </xf>
    <xf numFmtId="3" fontId="127" fillId="0" borderId="37" xfId="0" applyNumberFormat="1" applyFont="1" applyFill="1" applyBorder="1" applyAlignment="1">
      <alignment horizontal="center" vertical="center"/>
    </xf>
    <xf numFmtId="0" fontId="130" fillId="0" borderId="0" xfId="0" applyFont="1" applyFill="1"/>
    <xf numFmtId="171" fontId="131" fillId="40" borderId="0" xfId="3554" applyNumberFormat="1" applyFont="1" applyFill="1" applyAlignment="1">
      <alignment horizontal="center" vertical="center"/>
    </xf>
    <xf numFmtId="171" fontId="131" fillId="4" borderId="0" xfId="3554" applyNumberFormat="1" applyFont="1" applyFill="1" applyAlignment="1">
      <alignment horizontal="center" vertical="center"/>
    </xf>
    <xf numFmtId="9" fontId="5" fillId="41" borderId="48" xfId="0" applyNumberFormat="1" applyFont="1" applyFill="1" applyBorder="1" applyAlignment="1">
      <alignment horizontal="center" vertical="center"/>
    </xf>
    <xf numFmtId="9" fontId="5" fillId="41" borderId="49" xfId="0" applyNumberFormat="1" applyFont="1" applyFill="1" applyBorder="1" applyAlignment="1">
      <alignment horizontal="center" vertical="center"/>
    </xf>
    <xf numFmtId="0" fontId="5" fillId="41" borderId="49" xfId="0" applyNumberFormat="1" applyFont="1" applyFill="1" applyBorder="1" applyAlignment="1">
      <alignment horizontal="center" vertical="center"/>
    </xf>
    <xf numFmtId="9" fontId="2" fillId="41" borderId="0" xfId="0" applyNumberFormat="1" applyFont="1" applyFill="1" applyAlignment="1">
      <alignment horizontal="center" vertical="center"/>
    </xf>
    <xf numFmtId="9" fontId="2" fillId="41" borderId="0" xfId="0" applyNumberFormat="1" applyFont="1" applyFill="1" applyBorder="1" applyAlignment="1">
      <alignment horizontal="center" vertical="center"/>
    </xf>
    <xf numFmtId="9" fontId="2" fillId="41" borderId="1" xfId="0" applyNumberFormat="1" applyFont="1" applyFill="1" applyBorder="1" applyAlignment="1">
      <alignment horizontal="center" vertical="center"/>
    </xf>
    <xf numFmtId="0" fontId="2" fillId="41" borderId="1" xfId="0" applyNumberFormat="1" applyFont="1" applyFill="1" applyBorder="1" applyAlignment="1">
      <alignment horizontal="center" vertical="center"/>
    </xf>
    <xf numFmtId="9" fontId="5" fillId="41" borderId="0" xfId="0" applyNumberFormat="1" applyFont="1" applyFill="1" applyAlignment="1">
      <alignment horizontal="center" vertical="center"/>
    </xf>
    <xf numFmtId="9" fontId="5" fillId="41" borderId="1" xfId="0" applyNumberFormat="1" applyFont="1" applyFill="1" applyBorder="1" applyAlignment="1">
      <alignment horizontal="center" vertical="center"/>
    </xf>
    <xf numFmtId="0" fontId="5" fillId="41" borderId="1" xfId="0" applyNumberFormat="1" applyFont="1" applyFill="1" applyBorder="1" applyAlignment="1">
      <alignment horizontal="center" vertical="center"/>
    </xf>
    <xf numFmtId="9" fontId="5" fillId="41" borderId="43" xfId="0" applyNumberFormat="1" applyFont="1" applyFill="1" applyBorder="1" applyAlignment="1">
      <alignment horizontal="center" vertical="center"/>
    </xf>
    <xf numFmtId="9" fontId="5" fillId="41" borderId="42" xfId="0" applyNumberFormat="1" applyFont="1" applyFill="1" applyBorder="1" applyAlignment="1">
      <alignment horizontal="center" vertical="center"/>
    </xf>
    <xf numFmtId="9" fontId="5" fillId="41" borderId="44" xfId="0" applyNumberFormat="1" applyFont="1" applyFill="1" applyBorder="1" applyAlignment="1">
      <alignment horizontal="center" vertical="center"/>
    </xf>
    <xf numFmtId="0" fontId="5" fillId="41" borderId="43" xfId="0" applyNumberFormat="1" applyFont="1" applyFill="1" applyBorder="1" applyAlignment="1">
      <alignment horizontal="center" vertical="center"/>
    </xf>
    <xf numFmtId="9" fontId="2" fillId="41" borderId="35" xfId="0" applyNumberFormat="1" applyFont="1" applyFill="1" applyBorder="1" applyAlignment="1">
      <alignment horizontal="center" vertical="center"/>
    </xf>
    <xf numFmtId="9" fontId="2" fillId="41" borderId="46" xfId="0" applyNumberFormat="1" applyFont="1" applyFill="1" applyBorder="1" applyAlignment="1">
      <alignment horizontal="center" vertical="center"/>
    </xf>
    <xf numFmtId="9" fontId="2" fillId="41" borderId="47" xfId="0" applyNumberFormat="1" applyFont="1" applyFill="1" applyBorder="1" applyAlignment="1">
      <alignment horizontal="center" vertical="center"/>
    </xf>
    <xf numFmtId="0" fontId="2" fillId="41" borderId="47" xfId="0" applyNumberFormat="1" applyFont="1" applyFill="1" applyBorder="1" applyAlignment="1">
      <alignment horizontal="center" vertical="center"/>
    </xf>
    <xf numFmtId="9" fontId="5" fillId="41" borderId="0" xfId="3554" applyNumberFormat="1" applyFont="1" applyFill="1" applyAlignment="1">
      <alignment horizontal="right" vertical="center" wrapText="1"/>
    </xf>
    <xf numFmtId="9" fontId="5" fillId="41" borderId="0" xfId="3554" applyNumberFormat="1" applyFont="1" applyFill="1" applyAlignment="1">
      <alignment horizontal="center" vertical="center" wrapText="1"/>
    </xf>
    <xf numFmtId="0" fontId="5" fillId="41" borderId="0" xfId="3554" applyNumberFormat="1" applyFont="1" applyFill="1" applyAlignment="1">
      <alignment horizontal="center" vertical="center" wrapText="1"/>
    </xf>
    <xf numFmtId="0" fontId="5" fillId="41" borderId="0" xfId="3554" applyNumberFormat="1" applyFont="1" applyFill="1" applyAlignment="1">
      <alignment horizontal="right" vertical="center" wrapText="1"/>
    </xf>
    <xf numFmtId="0" fontId="133" fillId="41" borderId="0" xfId="0" applyFont="1" applyFill="1" applyAlignment="1">
      <alignment horizontal="center"/>
    </xf>
    <xf numFmtId="10" fontId="7" fillId="4" borderId="51" xfId="2" applyNumberFormat="1" applyFont="1" applyFill="1" applyBorder="1" applyAlignment="1">
      <alignment horizontal="center" vertical="center" wrapText="1" shrinkToFit="1"/>
    </xf>
    <xf numFmtId="174" fontId="7" fillId="0" borderId="51" xfId="2" applyNumberFormat="1" applyFont="1" applyFill="1" applyBorder="1" applyAlignment="1">
      <alignment horizontal="center" vertical="center" wrapText="1" shrinkToFit="1"/>
    </xf>
    <xf numFmtId="49" fontId="139" fillId="0" borderId="0" xfId="3" applyNumberFormat="1" applyFont="1" applyFill="1"/>
  </cellXfs>
  <cellStyles count="4101">
    <cellStyle name=" 1" xfId="4" xr:uid="{00000000-0005-0000-0000-000000000000}"/>
    <cellStyle name=" 2" xfId="5" xr:uid="{00000000-0005-0000-0000-000001000000}"/>
    <cellStyle name="$" xfId="6" xr:uid="{00000000-0005-0000-0000-000002000000}"/>
    <cellStyle name="$_01 AVP_ Project Infinitum" xfId="7" xr:uid="{00000000-0005-0000-0000-000003000000}"/>
    <cellStyle name="$_01 AVP_ Project Infinitum_Comparacao_recebido" xfId="8" xr:uid="{00000000-0005-0000-0000-000004000000}"/>
    <cellStyle name="$_01 AVP_ Project Infinitum_Cópia de Valuation Paralela_20090901 v2" xfId="9" xr:uid="{00000000-0005-0000-0000-000005000000}"/>
    <cellStyle name="$_01 AVP_ Project Infinitum_METRO SANTA CRUZ" xfId="10" xr:uid="{00000000-0005-0000-0000-000006000000}"/>
    <cellStyle name="$_01 AVP_ Project Infinitum_Metro_Santa_Cruz_20090614 v2" xfId="11" xr:uid="{00000000-0005-0000-0000-000007000000}"/>
    <cellStyle name="$_01 AVP_ Project Infinitum_Metro_Santa_Cruz_20090614 v3" xfId="12" xr:uid="{00000000-0005-0000-0000-000008000000}"/>
    <cellStyle name="$_01 AVP_ Project Infinitum_Metro_Santa_Cruz_20090614 vFinal Closing" xfId="13" xr:uid="{00000000-0005-0000-0000-000009000000}"/>
    <cellStyle name="$_01 AVP_ Project Infinitum_Valuation Paralela_20090722 V1" xfId="14" xr:uid="{00000000-0005-0000-0000-00000A000000}"/>
    <cellStyle name="$_01 AVP_ Project Infinitum_Valuation Paralela_20101008" xfId="15" xr:uid="{00000000-0005-0000-0000-00000B000000}"/>
    <cellStyle name="$_01 AVP_ Project Infinitum_Valuation Paralela_20101014" xfId="16" xr:uid="{00000000-0005-0000-0000-00000C000000}"/>
    <cellStyle name="$_01 AVP_ Project Infinitum_Valuation Paralela_20101021" xfId="17" xr:uid="{00000000-0005-0000-0000-00000D000000}"/>
    <cellStyle name="$_01_WACC Colombia_Analysis" xfId="18" xr:uid="{00000000-0005-0000-0000-00000E000000}"/>
    <cellStyle name="$_01_WACC Colombia_Analysis_Comparacao_recebido" xfId="19" xr:uid="{00000000-0005-0000-0000-00000F000000}"/>
    <cellStyle name="$_01_WACC Colombia_Analysis_Cópia de Valuation Paralela_20090901 v2" xfId="20" xr:uid="{00000000-0005-0000-0000-000010000000}"/>
    <cellStyle name="$_01_WACC Colombia_Analysis_METRO SANTA CRUZ" xfId="21" xr:uid="{00000000-0005-0000-0000-000011000000}"/>
    <cellStyle name="$_01_WACC Colombia_Analysis_Valuation Paralela_20090722 V1" xfId="22" xr:uid="{00000000-0005-0000-0000-000012000000}"/>
    <cellStyle name="$_01_WACC Colombia_Analysis_Valuation Paralela_20101008" xfId="23" xr:uid="{00000000-0005-0000-0000-000013000000}"/>
    <cellStyle name="$_01_WACC Colombia_Analysis_Valuation Paralela_20101014" xfId="24" xr:uid="{00000000-0005-0000-0000-000014000000}"/>
    <cellStyle name="$_01_WACC Colombia_Analysis_Valuation Paralela_20101021" xfId="25" xr:uid="{00000000-0005-0000-0000-000015000000}"/>
    <cellStyle name="$_04 WACC Vivax" xfId="26" xr:uid="{00000000-0005-0000-0000-000016000000}"/>
    <cellStyle name="$_04 WACC Vivax_Comparacao_recebido" xfId="27" xr:uid="{00000000-0005-0000-0000-000017000000}"/>
    <cellStyle name="$_04 WACC Vivax_Cópia de Valuation Paralela_20090901 v2" xfId="28" xr:uid="{00000000-0005-0000-0000-000018000000}"/>
    <cellStyle name="$_04 WACC Vivax_Valuation Paralela_20090722 V1" xfId="29" xr:uid="{00000000-0005-0000-0000-000019000000}"/>
    <cellStyle name="$_04 WACC Vivax_Valuation Paralela_20101008" xfId="30" xr:uid="{00000000-0005-0000-0000-00001A000000}"/>
    <cellStyle name="$_04 WACC Vivax_Valuation Paralela_20101014" xfId="31" xr:uid="{00000000-0005-0000-0000-00001B000000}"/>
    <cellStyle name="$_04 WACC Vivax_Valuation Paralela_20101021" xfId="32" xr:uid="{00000000-0005-0000-0000-00001C000000}"/>
    <cellStyle name="$_avp" xfId="33" xr:uid="{00000000-0005-0000-0000-00001D000000}"/>
    <cellStyle name="$_AVP_ NewCo" xfId="34" xr:uid="{00000000-0005-0000-0000-00001E000000}"/>
    <cellStyle name="$_AVP_ NewCo_Comparacao_recebido" xfId="35" xr:uid="{00000000-0005-0000-0000-00001F000000}"/>
    <cellStyle name="$_AVP_ NewCo_Cópia de Valuation Paralela_20090901 v2" xfId="36" xr:uid="{00000000-0005-0000-0000-000020000000}"/>
    <cellStyle name="$_AVP_ NewCo_Valuation Paralela_20090722 V1" xfId="37" xr:uid="{00000000-0005-0000-0000-000021000000}"/>
    <cellStyle name="$_AVP_ NewCo_Valuation Paralela_20101008" xfId="38" xr:uid="{00000000-0005-0000-0000-000022000000}"/>
    <cellStyle name="$_AVP_ NewCo_Valuation Paralela_20101014" xfId="39" xr:uid="{00000000-0005-0000-0000-000023000000}"/>
    <cellStyle name="$_AVP_ NewCo_Valuation Paralela_20101021" xfId="40" xr:uid="{00000000-0005-0000-0000-000024000000}"/>
    <cellStyle name="$_avp_Comparacao_recebido" xfId="41" xr:uid="{00000000-0005-0000-0000-000025000000}"/>
    <cellStyle name="$_avp_Cópia de Valuation Paralela_20090901 v2" xfId="42" xr:uid="{00000000-0005-0000-0000-000026000000}"/>
    <cellStyle name="$_avp_Valuation Paralela_20090722 V1" xfId="43" xr:uid="{00000000-0005-0000-0000-000027000000}"/>
    <cellStyle name="$_avp_Valuation Paralela_20101008" xfId="44" xr:uid="{00000000-0005-0000-0000-000028000000}"/>
    <cellStyle name="$_avp_Valuation Paralela_20101014" xfId="45" xr:uid="{00000000-0005-0000-0000-000029000000}"/>
    <cellStyle name="$_avp_Valuation Paralela_20101021" xfId="46" xr:uid="{00000000-0005-0000-0000-00002A000000}"/>
    <cellStyle name="$_Base 2008" xfId="47" xr:uid="{00000000-0005-0000-0000-00002B000000}"/>
    <cellStyle name="$_base DCF" xfId="48" xr:uid="{00000000-0005-0000-0000-00002C000000}"/>
    <cellStyle name="$_Corporate Model_base case" xfId="49" xr:uid="{00000000-0005-0000-0000-00002D000000}"/>
    <cellStyle name="$_Current Malls" xfId="50" xr:uid="{00000000-0005-0000-0000-00002E000000}"/>
    <cellStyle name="$_Debt Mensal" xfId="51" xr:uid="{00000000-0005-0000-0000-00002F000000}"/>
    <cellStyle name="$_Estação BH 31-05-11" xfId="52" xr:uid="{00000000-0005-0000-0000-000030000000}"/>
    <cellStyle name="$_Estação BH 31-12-10" xfId="53" xr:uid="{00000000-0005-0000-0000-000031000000}"/>
    <cellStyle name="$_Estação BH 31-12-10_Estação BH 31-05-11" xfId="54" xr:uid="{00000000-0005-0000-0000-000032000000}"/>
    <cellStyle name="$_Estação BH 31-12-10_Mooca 31-05-11" xfId="55" xr:uid="{00000000-0005-0000-0000-000033000000}"/>
    <cellStyle name="$_METRO SANTA CRUZ" xfId="56" xr:uid="{00000000-0005-0000-0000-000034000000}"/>
    <cellStyle name="$_Modelo BRMalls_Carraz" xfId="57" xr:uid="{00000000-0005-0000-0000-000035000000}"/>
    <cellStyle name="$_Modelo em construçào_FINANCIALS thiago" xfId="58" xr:uid="{00000000-0005-0000-0000-000036000000}"/>
    <cellStyle name="$_Orçamento 2009_Cash  Funding" xfId="59" xr:uid="{00000000-0005-0000-0000-000037000000}"/>
    <cellStyle name="$_São Bernardo 31-05-11" xfId="60" xr:uid="{00000000-0005-0000-0000-000038000000}"/>
    <cellStyle name="$_SHOPPING CURITIBA.A. Resumo" xfId="61" xr:uid="{00000000-0005-0000-0000-000039000000}"/>
    <cellStyle name="$_SMSC_final_110609" xfId="62" xr:uid="{00000000-0005-0000-0000-00003A000000}"/>
    <cellStyle name="$_Sovereign Bonds 060705" xfId="63" xr:uid="{00000000-0005-0000-0000-00003B000000}"/>
    <cellStyle name="$_Sovereign Bonds 060705 (version 1)" xfId="64" xr:uid="{00000000-0005-0000-0000-00003C000000}"/>
    <cellStyle name="$_Sovereign Bonds 060705 (version 1)_01 NET DCF Model" xfId="65" xr:uid="{00000000-0005-0000-0000-00003D000000}"/>
    <cellStyle name="$_Sovereign Bonds 060705 (version 1)_01 NET DCF Model_Comparacao_recebido" xfId="66" xr:uid="{00000000-0005-0000-0000-00003E000000}"/>
    <cellStyle name="$_Sovereign Bonds 060705 (version 1)_01 NET DCF Model_Cópia de Valuation Paralela_20090901 v2" xfId="67" xr:uid="{00000000-0005-0000-0000-00003F000000}"/>
    <cellStyle name="$_Sovereign Bonds 060705 (version 1)_01 NET DCF Model_Valuation Paralela_20090722 V1" xfId="68" xr:uid="{00000000-0005-0000-0000-000040000000}"/>
    <cellStyle name="$_Sovereign Bonds 060705 (version 1)_01 NET DCF Model_Valuation Paralela_20101008" xfId="69" xr:uid="{00000000-0005-0000-0000-000041000000}"/>
    <cellStyle name="$_Sovereign Bonds 060705 (version 1)_01 NET DCF Model_Valuation Paralela_20101014" xfId="70" xr:uid="{00000000-0005-0000-0000-000042000000}"/>
    <cellStyle name="$_Sovereign Bonds 060705 (version 1)_03 Embratel DCF Model_Loscos" xfId="71" xr:uid="{00000000-0005-0000-0000-000043000000}"/>
    <cellStyle name="$_Sovereign Bonds 060705 (version 1)_03 Embratel DCF Model_Loscos_Base 2008" xfId="72" xr:uid="{00000000-0005-0000-0000-000044000000}"/>
    <cellStyle name="$_Sovereign Bonds 060705 (version 1)_03 Embratel DCF Model_Loscos_base DCF" xfId="73" xr:uid="{00000000-0005-0000-0000-000045000000}"/>
    <cellStyle name="$_Sovereign Bonds 060705 (version 1)_03 Embratel DCF Model_Loscos_Corporate Model_base case" xfId="74" xr:uid="{00000000-0005-0000-0000-000046000000}"/>
    <cellStyle name="$_Sovereign Bonds 060705 (version 1)_03 Embratel DCF Model_Loscos_Current Malls" xfId="75" xr:uid="{00000000-0005-0000-0000-000047000000}"/>
    <cellStyle name="$_Sovereign Bonds 060705 (version 1)_03 Embratel DCF Model_Loscos_Debt Mensal" xfId="76" xr:uid="{00000000-0005-0000-0000-000048000000}"/>
    <cellStyle name="$_Sovereign Bonds 060705 (version 1)_03 Embratel DCF Model_Loscos_Estação BH 31-05-11" xfId="77" xr:uid="{00000000-0005-0000-0000-000049000000}"/>
    <cellStyle name="$_Sovereign Bonds 060705 (version 1)_03 Embratel DCF Model_Loscos_Estação BH 31-12-10" xfId="78" xr:uid="{00000000-0005-0000-0000-00004A000000}"/>
    <cellStyle name="$_Sovereign Bonds 060705 (version 1)_03 Embratel DCF Model_Loscos_Estação BH 31-12-10_Estação BH 31-05-11" xfId="79" xr:uid="{00000000-0005-0000-0000-00004B000000}"/>
    <cellStyle name="$_Sovereign Bonds 060705 (version 1)_03 Embratel DCF Model_Loscos_Estação BH 31-12-10_Mooca 31-05-11" xfId="80" xr:uid="{00000000-0005-0000-0000-00004C000000}"/>
    <cellStyle name="$_Sovereign Bonds 060705 (version 1)_03 Embratel DCF Model_Loscos_Modelo BRMalls_Carraz" xfId="81" xr:uid="{00000000-0005-0000-0000-00004D000000}"/>
    <cellStyle name="$_Sovereign Bonds 060705 (version 1)_03 Embratel DCF Model_Loscos_Modelo em construçào_FINANCIALS thiago" xfId="82" xr:uid="{00000000-0005-0000-0000-00004E000000}"/>
    <cellStyle name="$_Sovereign Bonds 060705 (version 1)_03 Embratel DCF Model_Loscos_Orçamento 2009_Cash  Funding" xfId="83" xr:uid="{00000000-0005-0000-0000-00004F000000}"/>
    <cellStyle name="$_Sovereign Bonds 060705 (version 1)_03 Embratel DCF Model_Loscos_São Bernardo 31-05-11" xfId="84" xr:uid="{00000000-0005-0000-0000-000050000000}"/>
    <cellStyle name="$_Sovereign Bonds 060705 (version 1)_03 Embratel DCF Model_Loscos_SHOPPING CURITIBA.A. Resumo" xfId="85" xr:uid="{00000000-0005-0000-0000-000051000000}"/>
    <cellStyle name="$_Sovereign Bonds 060705 (version 1)_03 Embratel DCF Model_Loscos_Tijuca_05032010_Upside_Ryfer_parcelado_v13_posdiligencia" xfId="86" xr:uid="{00000000-0005-0000-0000-000052000000}"/>
    <cellStyle name="$_Sovereign Bonds 060705 (version 1)_05 NET DCF Model" xfId="87" xr:uid="{00000000-0005-0000-0000-000053000000}"/>
    <cellStyle name="$_Sovereign Bonds 060705 (version 1)_05 TMX Brazil DCF Model" xfId="88" xr:uid="{00000000-0005-0000-0000-000054000000}"/>
    <cellStyle name="$_Sovereign Bonds 060705 (version 1)_Base 2008" xfId="89" xr:uid="{00000000-0005-0000-0000-000055000000}"/>
    <cellStyle name="$_Sovereign Bonds 060705 (version 1)_base DCF" xfId="90" xr:uid="{00000000-0005-0000-0000-000056000000}"/>
    <cellStyle name="$_Sovereign Bonds 060705 (version 1)_BRMalls_valuation model_03 12 07" xfId="91" xr:uid="{00000000-0005-0000-0000-000057000000}"/>
    <cellStyle name="$_Sovereign Bonds 060705 (version 1)_BRMalls_valuation model_03 12 07_Indicadores" xfId="92" xr:uid="{00000000-0005-0000-0000-000058000000}"/>
    <cellStyle name="$_Sovereign Bonds 060705 (version 1)_BRMalls_valuation model_09 29 07_follow on_vfinal2" xfId="93" xr:uid="{00000000-0005-0000-0000-000059000000}"/>
    <cellStyle name="$_Sovereign Bonds 060705 (version 1)_BRMalls_valuation model_09 29 07_follow on_vfinal2_Indicadores" xfId="94" xr:uid="{00000000-0005-0000-0000-00005A000000}"/>
    <cellStyle name="$_Sovereign Bonds 060705 (version 1)_BRMalls_valuation model_240408v1" xfId="95" xr:uid="{00000000-0005-0000-0000-00005B000000}"/>
    <cellStyle name="$_Sovereign Bonds 060705 (version 1)_BRMalls_valuation model_240408v1_Indicadores" xfId="96" xr:uid="{00000000-0005-0000-0000-00005C000000}"/>
    <cellStyle name="$_Sovereign Bonds 060705 (version 1)_Consolidação" xfId="97" xr:uid="{00000000-0005-0000-0000-00005D000000}"/>
    <cellStyle name="$_Sovereign Bonds 060705 (version 1)_Consolidação IMOB" xfId="98" xr:uid="{00000000-0005-0000-0000-00005E000000}"/>
    <cellStyle name="$_Sovereign Bonds 060705 (version 1)_Consolidação IMOB_Indicadores" xfId="99" xr:uid="{00000000-0005-0000-0000-00005F000000}"/>
    <cellStyle name="$_Sovereign Bonds 060705 (version 1)_Consolidação_Indicadores" xfId="100" xr:uid="{00000000-0005-0000-0000-000060000000}"/>
    <cellStyle name="$_Sovereign Bonds 060705 (version 1)_Corporate Model_base case" xfId="101" xr:uid="{00000000-0005-0000-0000-000061000000}"/>
    <cellStyle name="$_Sovereign Bonds 060705 (version 1)_Current Malls" xfId="102" xr:uid="{00000000-0005-0000-0000-000062000000}"/>
    <cellStyle name="$_Sovereign Bonds 060705 (version 1)_Debt Mensal" xfId="103" xr:uid="{00000000-0005-0000-0000-000063000000}"/>
    <cellStyle name="$_Sovereign Bonds 060705 (version 1)_Estação BH 31-05-11" xfId="104" xr:uid="{00000000-0005-0000-0000-000064000000}"/>
    <cellStyle name="$_Sovereign Bonds 060705 (version 1)_Estação BH 31-12-10" xfId="105" xr:uid="{00000000-0005-0000-0000-000065000000}"/>
    <cellStyle name="$_Sovereign Bonds 060705 (version 1)_Estação BH 31-12-10_Estação BH 31-05-11" xfId="106" xr:uid="{00000000-0005-0000-0000-000066000000}"/>
    <cellStyle name="$_Sovereign Bonds 060705 (version 1)_Estação BH 31-12-10_Mooca 31-05-11" xfId="107" xr:uid="{00000000-0005-0000-0000-000067000000}"/>
    <cellStyle name="$_Sovereign Bonds 060705 (version 1)_Estudo de Viabilidade -IMOB Henri" xfId="108" xr:uid="{00000000-0005-0000-0000-000068000000}"/>
    <cellStyle name="$_Sovereign Bonds 060705 (version 1)_FP 100" xfId="109" xr:uid="{00000000-0005-0000-0000-000069000000}"/>
    <cellStyle name="$_Sovereign Bonds 060705 (version 1)_FP 100_Indicadores" xfId="110" xr:uid="{00000000-0005-0000-0000-00006A000000}"/>
    <cellStyle name="$_Sovereign Bonds 060705 (version 1)_Modelo BRMalls_Carraz" xfId="111" xr:uid="{00000000-0005-0000-0000-00006B000000}"/>
    <cellStyle name="$_Sovereign Bonds 060705 (version 1)_Modelo em construçào_FINANCIALS thiago" xfId="112" xr:uid="{00000000-0005-0000-0000-00006C000000}"/>
    <cellStyle name="$_Sovereign Bonds 060705 (version 1)_Orçamento 2009_Cash  Funding" xfId="113" xr:uid="{00000000-0005-0000-0000-00006D000000}"/>
    <cellStyle name="$_Sovereign Bonds 060705 (version 1)_Península" xfId="114" xr:uid="{00000000-0005-0000-0000-00006E000000}"/>
    <cellStyle name="$_Sovereign Bonds 060705 (version 1)_Peninsula_0510" xfId="115" xr:uid="{00000000-0005-0000-0000-00006F000000}"/>
    <cellStyle name="$_Sovereign Bonds 060705 (version 1)_Resumo Juros e Variações" xfId="116" xr:uid="{00000000-0005-0000-0000-000070000000}"/>
    <cellStyle name="$_Sovereign Bonds 060705 (version 1)_Resumo Juros e Variações_Indicadores" xfId="117" xr:uid="{00000000-0005-0000-0000-000071000000}"/>
    <cellStyle name="$_Sovereign Bonds 060705 (version 1)_São Bernardo 31-05-11" xfId="118" xr:uid="{00000000-0005-0000-0000-000072000000}"/>
    <cellStyle name="$_Sovereign Bonds 060705 (version 1)_SHOPPING CURITIBA.A. Resumo" xfId="119" xr:uid="{00000000-0005-0000-0000-000073000000}"/>
    <cellStyle name="$_Sovereign Bonds 060705 (version 1)_Tijuca_05032010_Upside_Ryfer_parcelado_v13_posdiligencia" xfId="120" xr:uid="{00000000-0005-0000-0000-000074000000}"/>
    <cellStyle name="$_Sovereign Bonds 060705 (version 1)_Valuation model_08 02 19 v6 10 anos (version 3) g alinhado2 (4)" xfId="121" xr:uid="{00000000-0005-0000-0000-000075000000}"/>
    <cellStyle name="$_Sovereign Bonds 060705 (version 1)_Valuation model_08 02 19 v6 10 anos (version 3) g alinhado2 (4)_Indicadores" xfId="122" xr:uid="{00000000-0005-0000-0000-000076000000}"/>
    <cellStyle name="$_Sovereign Bonds 060705_1" xfId="123" xr:uid="{00000000-0005-0000-0000-000077000000}"/>
    <cellStyle name="$_Sovereign Bonds 060705_1_01 NET DCF Model" xfId="124" xr:uid="{00000000-0005-0000-0000-000078000000}"/>
    <cellStyle name="$_Sovereign Bonds 060705_1_03 Embratel DCF Model_Loscos" xfId="125" xr:uid="{00000000-0005-0000-0000-000079000000}"/>
    <cellStyle name="$_Sovereign Bonds 060705_1_03 Embratel DCF Model_Loscos_Base 2008" xfId="126" xr:uid="{00000000-0005-0000-0000-00007A000000}"/>
    <cellStyle name="$_Sovereign Bonds 060705_1_03 Embratel DCF Model_Loscos_base DCF" xfId="127" xr:uid="{00000000-0005-0000-0000-00007B000000}"/>
    <cellStyle name="$_Sovereign Bonds 060705_1_03 Embratel DCF Model_Loscos_Corporate Model_base case" xfId="128" xr:uid="{00000000-0005-0000-0000-00007C000000}"/>
    <cellStyle name="$_Sovereign Bonds 060705_1_03 Embratel DCF Model_Loscos_Current Malls" xfId="129" xr:uid="{00000000-0005-0000-0000-00007D000000}"/>
    <cellStyle name="$_Sovereign Bonds 060705_1_03 Embratel DCF Model_Loscos_Debt Mensal" xfId="130" xr:uid="{00000000-0005-0000-0000-00007E000000}"/>
    <cellStyle name="$_Sovereign Bonds 060705_1_03 Embratel DCF Model_Loscos_Estação BH 31-05-11" xfId="131" xr:uid="{00000000-0005-0000-0000-00007F000000}"/>
    <cellStyle name="$_Sovereign Bonds 060705_1_03 Embratel DCF Model_Loscos_Estação BH 31-12-10" xfId="132" xr:uid="{00000000-0005-0000-0000-000080000000}"/>
    <cellStyle name="$_Sovereign Bonds 060705_1_03 Embratel DCF Model_Loscos_Estação BH 31-12-10_Estação BH 31-05-11" xfId="133" xr:uid="{00000000-0005-0000-0000-000081000000}"/>
    <cellStyle name="$_Sovereign Bonds 060705_1_03 Embratel DCF Model_Loscos_Estação BH 31-12-10_Mooca 31-05-11" xfId="134" xr:uid="{00000000-0005-0000-0000-000082000000}"/>
    <cellStyle name="$_Sovereign Bonds 060705_1_03 Embratel DCF Model_Loscos_Modelo BRMalls_Carraz" xfId="135" xr:uid="{00000000-0005-0000-0000-000083000000}"/>
    <cellStyle name="$_Sovereign Bonds 060705_1_03 Embratel DCF Model_Loscos_Modelo em construçào_FINANCIALS thiago" xfId="136" xr:uid="{00000000-0005-0000-0000-000084000000}"/>
    <cellStyle name="$_Sovereign Bonds 060705_1_03 Embratel DCF Model_Loscos_Orçamento 2009_Cash  Funding" xfId="137" xr:uid="{00000000-0005-0000-0000-000085000000}"/>
    <cellStyle name="$_Sovereign Bonds 060705_1_03 Embratel DCF Model_Loscos_São Bernardo 31-05-11" xfId="138" xr:uid="{00000000-0005-0000-0000-000086000000}"/>
    <cellStyle name="$_Sovereign Bonds 060705_1_03 Embratel DCF Model_Loscos_SHOPPING CURITIBA.A. Resumo" xfId="139" xr:uid="{00000000-0005-0000-0000-000087000000}"/>
    <cellStyle name="$_Sovereign Bonds 060705_1_03 Embratel DCF Model_Loscos_Tijuca_05032010_Upside_Ryfer_parcelado_v13_posdiligencia" xfId="140" xr:uid="{00000000-0005-0000-0000-000088000000}"/>
    <cellStyle name="$_Sovereign Bonds 060705_1_05 NET DCF Model" xfId="141" xr:uid="{00000000-0005-0000-0000-000089000000}"/>
    <cellStyle name="$_Sovereign Bonds 060705_1_05 TMX Brazil DCF Model" xfId="142" xr:uid="{00000000-0005-0000-0000-00008A000000}"/>
    <cellStyle name="$_Sovereign Bonds 060705_1_Base 2008" xfId="143" xr:uid="{00000000-0005-0000-0000-00008B000000}"/>
    <cellStyle name="$_Sovereign Bonds 060705_1_base DCF" xfId="144" xr:uid="{00000000-0005-0000-0000-00008C000000}"/>
    <cellStyle name="$_Sovereign Bonds 060705_1_BRMalls_valuation model_03 12 07" xfId="145" xr:uid="{00000000-0005-0000-0000-00008D000000}"/>
    <cellStyle name="$_Sovereign Bonds 060705_1_BRMalls_valuation model_03 12 07_Indicadores" xfId="146" xr:uid="{00000000-0005-0000-0000-00008E000000}"/>
    <cellStyle name="$_Sovereign Bonds 060705_1_BRMalls_valuation model_09 29 07_follow on_vfinal2" xfId="147" xr:uid="{00000000-0005-0000-0000-00008F000000}"/>
    <cellStyle name="$_Sovereign Bonds 060705_1_BRMalls_valuation model_09 29 07_follow on_vfinal2_Indicadores" xfId="148" xr:uid="{00000000-0005-0000-0000-000090000000}"/>
    <cellStyle name="$_Sovereign Bonds 060705_1_BRMalls_valuation model_240408v1" xfId="149" xr:uid="{00000000-0005-0000-0000-000091000000}"/>
    <cellStyle name="$_Sovereign Bonds 060705_1_BRMalls_valuation model_240408v1_Indicadores" xfId="150" xr:uid="{00000000-0005-0000-0000-000092000000}"/>
    <cellStyle name="$_Sovereign Bonds 060705_1_Consolidação" xfId="151" xr:uid="{00000000-0005-0000-0000-000093000000}"/>
    <cellStyle name="$_Sovereign Bonds 060705_1_Consolidação IMOB" xfId="152" xr:uid="{00000000-0005-0000-0000-000094000000}"/>
    <cellStyle name="$_Sovereign Bonds 060705_1_Consolidação IMOB_Indicadores" xfId="153" xr:uid="{00000000-0005-0000-0000-000095000000}"/>
    <cellStyle name="$_Sovereign Bonds 060705_1_Consolidação_Indicadores" xfId="154" xr:uid="{00000000-0005-0000-0000-000096000000}"/>
    <cellStyle name="$_Sovereign Bonds 060705_1_Corporate Model_base case" xfId="155" xr:uid="{00000000-0005-0000-0000-000097000000}"/>
    <cellStyle name="$_Sovereign Bonds 060705_1_Current Malls" xfId="156" xr:uid="{00000000-0005-0000-0000-000098000000}"/>
    <cellStyle name="$_Sovereign Bonds 060705_1_Debt Mensal" xfId="157" xr:uid="{00000000-0005-0000-0000-000099000000}"/>
    <cellStyle name="$_Sovereign Bonds 060705_1_Estação BH 31-05-11" xfId="158" xr:uid="{00000000-0005-0000-0000-00009A000000}"/>
    <cellStyle name="$_Sovereign Bonds 060705_1_Estação BH 31-12-10" xfId="159" xr:uid="{00000000-0005-0000-0000-00009B000000}"/>
    <cellStyle name="$_Sovereign Bonds 060705_1_Estação BH 31-12-10_Estação BH 31-05-11" xfId="160" xr:uid="{00000000-0005-0000-0000-00009C000000}"/>
    <cellStyle name="$_Sovereign Bonds 060705_1_Estação BH 31-12-10_Mooca 31-05-11" xfId="161" xr:uid="{00000000-0005-0000-0000-00009D000000}"/>
    <cellStyle name="$_Sovereign Bonds 060705_1_Estudo de Viabilidade -IMOB Henri" xfId="162" xr:uid="{00000000-0005-0000-0000-00009E000000}"/>
    <cellStyle name="$_Sovereign Bonds 060705_1_FP 100" xfId="163" xr:uid="{00000000-0005-0000-0000-00009F000000}"/>
    <cellStyle name="$_Sovereign Bonds 060705_1_FP 100_Indicadores" xfId="164" xr:uid="{00000000-0005-0000-0000-0000A0000000}"/>
    <cellStyle name="$_Sovereign Bonds 060705_1_Modelo BRMalls_Carraz" xfId="165" xr:uid="{00000000-0005-0000-0000-0000A1000000}"/>
    <cellStyle name="$_Sovereign Bonds 060705_1_Modelo em construçào_FINANCIALS thiago" xfId="166" xr:uid="{00000000-0005-0000-0000-0000A2000000}"/>
    <cellStyle name="$_Sovereign Bonds 060705_1_Orçamento 2009_Cash  Funding" xfId="167" xr:uid="{00000000-0005-0000-0000-0000A3000000}"/>
    <cellStyle name="$_Sovereign Bonds 060705_1_Península" xfId="168" xr:uid="{00000000-0005-0000-0000-0000A4000000}"/>
    <cellStyle name="$_Sovereign Bonds 060705_1_Peninsula_0510" xfId="169" xr:uid="{00000000-0005-0000-0000-0000A5000000}"/>
    <cellStyle name="$_Sovereign Bonds 060705_1_Resumo Juros e Variações" xfId="170" xr:uid="{00000000-0005-0000-0000-0000A6000000}"/>
    <cellStyle name="$_Sovereign Bonds 060705_1_Resumo Juros e Variações_Indicadores" xfId="171" xr:uid="{00000000-0005-0000-0000-0000A7000000}"/>
    <cellStyle name="$_Sovereign Bonds 060705_1_São Bernardo 31-05-11" xfId="172" xr:uid="{00000000-0005-0000-0000-0000A8000000}"/>
    <cellStyle name="$_Sovereign Bonds 060705_1_SHOPPING CURITIBA.A. Resumo" xfId="173" xr:uid="{00000000-0005-0000-0000-0000A9000000}"/>
    <cellStyle name="$_Sovereign Bonds 060705_1_Tijuca_05032010_Upside_Ryfer_parcelado_v13_posdiligencia" xfId="174" xr:uid="{00000000-0005-0000-0000-0000AA000000}"/>
    <cellStyle name="$_Sovereign Bonds 060705_1_Valuation model_08 02 19 v6 10 anos (version 3) g alinhado2 (4)" xfId="175" xr:uid="{00000000-0005-0000-0000-0000AB000000}"/>
    <cellStyle name="$_Sovereign Bonds 060705_1_Valuation model_08 02 19 v6 10 anos (version 3) g alinhado2 (4)_Indicadores" xfId="176" xr:uid="{00000000-0005-0000-0000-0000AC000000}"/>
    <cellStyle name="$_Sovereign Bonds 060705_Base 2008" xfId="177" xr:uid="{00000000-0005-0000-0000-0000AD000000}"/>
    <cellStyle name="$_Sovereign Bonds 060705_base DCF" xfId="178" xr:uid="{00000000-0005-0000-0000-0000AE000000}"/>
    <cellStyle name="$_Sovereign Bonds 060705_Corporate Model_base case" xfId="179" xr:uid="{00000000-0005-0000-0000-0000AF000000}"/>
    <cellStyle name="$_Sovereign Bonds 060705_Current Malls" xfId="180" xr:uid="{00000000-0005-0000-0000-0000B0000000}"/>
    <cellStyle name="$_Sovereign Bonds 060705_Debt Mensal" xfId="181" xr:uid="{00000000-0005-0000-0000-0000B1000000}"/>
    <cellStyle name="$_Sovereign Bonds 060705_Estação BH 31-05-11" xfId="182" xr:uid="{00000000-0005-0000-0000-0000B2000000}"/>
    <cellStyle name="$_Sovereign Bonds 060705_Estação BH 31-12-10" xfId="183" xr:uid="{00000000-0005-0000-0000-0000B3000000}"/>
    <cellStyle name="$_Sovereign Bonds 060705_Estação BH 31-12-10_Estação BH 31-05-11" xfId="184" xr:uid="{00000000-0005-0000-0000-0000B4000000}"/>
    <cellStyle name="$_Sovereign Bonds 060705_Estação BH 31-12-10_Mooca 31-05-11" xfId="185" xr:uid="{00000000-0005-0000-0000-0000B5000000}"/>
    <cellStyle name="$_Sovereign Bonds 060705_Modelo BRMalls_Carraz" xfId="186" xr:uid="{00000000-0005-0000-0000-0000B6000000}"/>
    <cellStyle name="$_Sovereign Bonds 060705_Modelo em construçào_FINANCIALS thiago" xfId="187" xr:uid="{00000000-0005-0000-0000-0000B7000000}"/>
    <cellStyle name="$_Sovereign Bonds 060705_Orçamento 2009_Cash  Funding" xfId="188" xr:uid="{00000000-0005-0000-0000-0000B8000000}"/>
    <cellStyle name="$_Sovereign Bonds 060705_São Bernardo 31-05-11" xfId="189" xr:uid="{00000000-0005-0000-0000-0000B9000000}"/>
    <cellStyle name="$_Sovereign Bonds 060705_SHOPPING CURITIBA.A. Resumo" xfId="190" xr:uid="{00000000-0005-0000-0000-0000BA000000}"/>
    <cellStyle name="$_Sovereign Bonds 060705_Tijuca_05032010_Upside_Ryfer_parcelado_v13_posdiligencia" xfId="191" xr:uid="{00000000-0005-0000-0000-0000BB000000}"/>
    <cellStyle name="$_Tijuca_05032010_Upside_Ryfer_parcelado_v13_posdiligencia" xfId="192" xr:uid="{00000000-0005-0000-0000-0000BC000000}"/>
    <cellStyle name="$0" xfId="193" xr:uid="{00000000-0005-0000-0000-0000BD000000}"/>
    <cellStyle name="$0,000" xfId="194" xr:uid="{00000000-0005-0000-0000-0000BE000000}"/>
    <cellStyle name="$0,000.0" xfId="195" xr:uid="{00000000-0005-0000-0000-0000BF000000}"/>
    <cellStyle name="$0,000.00" xfId="196" xr:uid="{00000000-0005-0000-0000-0000C0000000}"/>
    <cellStyle name="$0,000.000" xfId="197" xr:uid="{00000000-0005-0000-0000-0000C1000000}"/>
    <cellStyle name="$0,000.0000" xfId="198" xr:uid="{00000000-0005-0000-0000-0000C2000000}"/>
    <cellStyle name="$0,000_Base 2008" xfId="199" xr:uid="{00000000-0005-0000-0000-0000C3000000}"/>
    <cellStyle name="$0.00" xfId="200" xr:uid="{00000000-0005-0000-0000-0000C4000000}"/>
    <cellStyle name="$0.000" xfId="201" xr:uid="{00000000-0005-0000-0000-0000C5000000}"/>
    <cellStyle name="$0.0000" xfId="202" xr:uid="{00000000-0005-0000-0000-0000C6000000}"/>
    <cellStyle name="$0_Base 2008" xfId="203" xr:uid="{00000000-0005-0000-0000-0000C7000000}"/>
    <cellStyle name="_%(SignOnly)" xfId="204" xr:uid="{00000000-0005-0000-0000-0000C8000000}"/>
    <cellStyle name="_%(SignSpaceOnly)" xfId="205" xr:uid="{00000000-0005-0000-0000-0000C9000000}"/>
    <cellStyle name="_Comma" xfId="206" xr:uid="{00000000-0005-0000-0000-0000CA000000}"/>
    <cellStyle name="_Comma_01 AVP_ Project Infinitum" xfId="207" xr:uid="{00000000-0005-0000-0000-0000CB000000}"/>
    <cellStyle name="_Comma_02 Backup Charts" xfId="208" xr:uid="{00000000-0005-0000-0000-0000CC000000}"/>
    <cellStyle name="_Comma_avp" xfId="209" xr:uid="{00000000-0005-0000-0000-0000CD000000}"/>
    <cellStyle name="_Comma_AVP_ NewCo" xfId="210" xr:uid="{00000000-0005-0000-0000-0000CE000000}"/>
    <cellStyle name="_Comma_Brazil bond data" xfId="211" xr:uid="{00000000-0005-0000-0000-0000CF000000}"/>
    <cellStyle name="_Comma_dcf" xfId="212" xr:uid="{00000000-0005-0000-0000-0000D0000000}"/>
    <cellStyle name="_Comma_LA WACC Discount_1" xfId="213" xr:uid="{00000000-0005-0000-0000-0000D1000000}"/>
    <cellStyle name="_Comma_Oil &amp; Gas betas" xfId="214" xr:uid="{00000000-0005-0000-0000-0000D2000000}"/>
    <cellStyle name="_Comma_WACC Analysis" xfId="215" xr:uid="{00000000-0005-0000-0000-0000D3000000}"/>
    <cellStyle name="_Comma_WACC Analysis_4b_0827_2" xfId="216" xr:uid="{00000000-0005-0000-0000-0000D4000000}"/>
    <cellStyle name="_Currency" xfId="217" xr:uid="{00000000-0005-0000-0000-0000D5000000}"/>
    <cellStyle name="_Currency_01 AVP_ Project Infinitum" xfId="218" xr:uid="{00000000-0005-0000-0000-0000D6000000}"/>
    <cellStyle name="_Currency_01 AVP_ Project Infinitum_Base 2008" xfId="219" xr:uid="{00000000-0005-0000-0000-0000D7000000}"/>
    <cellStyle name="_Currency_01 AVP_ Project Infinitum_BRMalls_valuation model_03 12 07" xfId="220" xr:uid="{00000000-0005-0000-0000-0000D8000000}"/>
    <cellStyle name="_Currency_01 AVP_ Project Infinitum_BRMalls_valuation model_03 12 07_Indicadores" xfId="221" xr:uid="{00000000-0005-0000-0000-0000D9000000}"/>
    <cellStyle name="_Currency_01 AVP_ Project Infinitum_BRMalls_valuation model_09 29 07_follow on_vfinal2" xfId="222" xr:uid="{00000000-0005-0000-0000-0000DA000000}"/>
    <cellStyle name="_Currency_01 AVP_ Project Infinitum_BRMalls_valuation model_09 29 07_follow on_vfinal2_Indicadores" xfId="223" xr:uid="{00000000-0005-0000-0000-0000DB000000}"/>
    <cellStyle name="_Currency_01 AVP_ Project Infinitum_BRMalls_valuation model_240408v1" xfId="224" xr:uid="{00000000-0005-0000-0000-0000DC000000}"/>
    <cellStyle name="_Currency_01 AVP_ Project Infinitum_BRMalls_valuation model_240408v1_Indicadores" xfId="225" xr:uid="{00000000-0005-0000-0000-0000DD000000}"/>
    <cellStyle name="_Currency_01 AVP_ Project Infinitum_Consolidação" xfId="226" xr:uid="{00000000-0005-0000-0000-0000DE000000}"/>
    <cellStyle name="_Currency_01 AVP_ Project Infinitum_Consolidação IMOB" xfId="227" xr:uid="{00000000-0005-0000-0000-0000DF000000}"/>
    <cellStyle name="_Currency_01 AVP_ Project Infinitum_Consolidação IMOB_Indicadores" xfId="228" xr:uid="{00000000-0005-0000-0000-0000E0000000}"/>
    <cellStyle name="_Currency_01 AVP_ Project Infinitum_Consolidação_Indicadores" xfId="229" xr:uid="{00000000-0005-0000-0000-0000E1000000}"/>
    <cellStyle name="_Currency_01 AVP_ Project Infinitum_Estudo de Viabilidade -IMOB Henri" xfId="230" xr:uid="{00000000-0005-0000-0000-0000E2000000}"/>
    <cellStyle name="_Currency_01 AVP_ Project Infinitum_FP 100" xfId="231" xr:uid="{00000000-0005-0000-0000-0000E3000000}"/>
    <cellStyle name="_Currency_01 AVP_ Project Infinitum_FP 100_Indicadores" xfId="232" xr:uid="{00000000-0005-0000-0000-0000E4000000}"/>
    <cellStyle name="_Currency_01 AVP_ Project Infinitum_Península" xfId="233" xr:uid="{00000000-0005-0000-0000-0000E5000000}"/>
    <cellStyle name="_Currency_01 AVP_ Project Infinitum_Peninsula_0510" xfId="234" xr:uid="{00000000-0005-0000-0000-0000E6000000}"/>
    <cellStyle name="_Currency_01 AVP_ Project Infinitum_Resumo Juros e Variações" xfId="235" xr:uid="{00000000-0005-0000-0000-0000E7000000}"/>
    <cellStyle name="_Currency_01 AVP_ Project Infinitum_Resumo Juros e Variações_Indicadores" xfId="236" xr:uid="{00000000-0005-0000-0000-0000E8000000}"/>
    <cellStyle name="_Currency_01 AVP_ Project Infinitum_Valuation model_08 02 19 v6 10 anos (version 3) g alinhado2 (4)" xfId="237" xr:uid="{00000000-0005-0000-0000-0000E9000000}"/>
    <cellStyle name="_Currency_01 AVP_ Project Infinitum_Valuation model_08 02 19 v6 10 anos (version 3) g alinhado2 (4)_Indicadores" xfId="238" xr:uid="{00000000-0005-0000-0000-0000EA000000}"/>
    <cellStyle name="_Currency_01 TMX BR Revenue mix" xfId="239" xr:uid="{00000000-0005-0000-0000-0000EB000000}"/>
    <cellStyle name="_Currency_01 TMX BR Revenue mix_Base 2008" xfId="240" xr:uid="{00000000-0005-0000-0000-0000EC000000}"/>
    <cellStyle name="_Currency_01 TMX BR Revenue mix_BRMalls_valuation model_03 12 07" xfId="241" xr:uid="{00000000-0005-0000-0000-0000ED000000}"/>
    <cellStyle name="_Currency_01 TMX BR Revenue mix_BRMalls_valuation model_03 12 07_Indicadores" xfId="242" xr:uid="{00000000-0005-0000-0000-0000EE000000}"/>
    <cellStyle name="_Currency_01 TMX BR Revenue mix_BRMalls_valuation model_09 29 07_follow on_vfinal2" xfId="243" xr:uid="{00000000-0005-0000-0000-0000EF000000}"/>
    <cellStyle name="_Currency_01 TMX BR Revenue mix_BRMalls_valuation model_09 29 07_follow on_vfinal2_Indicadores" xfId="244" xr:uid="{00000000-0005-0000-0000-0000F0000000}"/>
    <cellStyle name="_Currency_01 TMX BR Revenue mix_BRMalls_valuation model_240408v1" xfId="245" xr:uid="{00000000-0005-0000-0000-0000F1000000}"/>
    <cellStyle name="_Currency_01 TMX BR Revenue mix_BRMalls_valuation model_240408v1_Indicadores" xfId="246" xr:uid="{00000000-0005-0000-0000-0000F2000000}"/>
    <cellStyle name="_Currency_01 TMX BR Revenue mix_Consolidação" xfId="247" xr:uid="{00000000-0005-0000-0000-0000F3000000}"/>
    <cellStyle name="_Currency_01 TMX BR Revenue mix_Consolidação IMOB" xfId="248" xr:uid="{00000000-0005-0000-0000-0000F4000000}"/>
    <cellStyle name="_Currency_01 TMX BR Revenue mix_Consolidação IMOB_Indicadores" xfId="249" xr:uid="{00000000-0005-0000-0000-0000F5000000}"/>
    <cellStyle name="_Currency_01 TMX BR Revenue mix_Consolidação_Indicadores" xfId="250" xr:uid="{00000000-0005-0000-0000-0000F6000000}"/>
    <cellStyle name="_Currency_01 TMX BR Revenue mix_Estudo de Viabilidade -IMOB Henri" xfId="251" xr:uid="{00000000-0005-0000-0000-0000F7000000}"/>
    <cellStyle name="_Currency_01 TMX BR Revenue mix_FP 100" xfId="252" xr:uid="{00000000-0005-0000-0000-0000F8000000}"/>
    <cellStyle name="_Currency_01 TMX BR Revenue mix_FP 100_Indicadores" xfId="253" xr:uid="{00000000-0005-0000-0000-0000F9000000}"/>
    <cellStyle name="_Currency_01 TMX BR Revenue mix_Península" xfId="254" xr:uid="{00000000-0005-0000-0000-0000FA000000}"/>
    <cellStyle name="_Currency_01 TMX BR Revenue mix_Peninsula_0510" xfId="255" xr:uid="{00000000-0005-0000-0000-0000FB000000}"/>
    <cellStyle name="_Currency_01 TMX BR Revenue mix_Resumo Juros e Variações" xfId="256" xr:uid="{00000000-0005-0000-0000-0000FC000000}"/>
    <cellStyle name="_Currency_01 TMX BR Revenue mix_Resumo Juros e Variações_Indicadores" xfId="257" xr:uid="{00000000-0005-0000-0000-0000FD000000}"/>
    <cellStyle name="_Currency_01 TMX BR Revenue mix_Valuation model_08 02 19 v6 10 anos (version 3) g alinhado2 (4)" xfId="258" xr:uid="{00000000-0005-0000-0000-0000FE000000}"/>
    <cellStyle name="_Currency_01 TMX BR Revenue mix_Valuation model_08 02 19 v6 10 anos (version 3) g alinhado2 (4)_Indicadores" xfId="259" xr:uid="{00000000-0005-0000-0000-0000FF000000}"/>
    <cellStyle name="_Currency_02 Backup Charts" xfId="260" xr:uid="{00000000-0005-0000-0000-000000010000}"/>
    <cellStyle name="_Currency_02 Backup Charts_Base 2008" xfId="261" xr:uid="{00000000-0005-0000-0000-000001010000}"/>
    <cellStyle name="_Currency_02 Backup Charts_BRMalls_valuation model_03 12 07" xfId="262" xr:uid="{00000000-0005-0000-0000-000002010000}"/>
    <cellStyle name="_Currency_02 Backup Charts_BRMalls_valuation model_03 12 07_Indicadores" xfId="263" xr:uid="{00000000-0005-0000-0000-000003010000}"/>
    <cellStyle name="_Currency_02 Backup Charts_BRMalls_valuation model_09 29 07_follow on_vfinal2" xfId="264" xr:uid="{00000000-0005-0000-0000-000004010000}"/>
    <cellStyle name="_Currency_02 Backup Charts_BRMalls_valuation model_09 29 07_follow on_vfinal2_Indicadores" xfId="265" xr:uid="{00000000-0005-0000-0000-000005010000}"/>
    <cellStyle name="_Currency_02 Backup Charts_BRMalls_valuation model_240408v1" xfId="266" xr:uid="{00000000-0005-0000-0000-000006010000}"/>
    <cellStyle name="_Currency_02 Backup Charts_BRMalls_valuation model_240408v1_Indicadores" xfId="267" xr:uid="{00000000-0005-0000-0000-000007010000}"/>
    <cellStyle name="_Currency_02 Backup Charts_Consolidação" xfId="268" xr:uid="{00000000-0005-0000-0000-000008010000}"/>
    <cellStyle name="_Currency_02 Backup Charts_Consolidação IMOB" xfId="269" xr:uid="{00000000-0005-0000-0000-000009010000}"/>
    <cellStyle name="_Currency_02 Backup Charts_Consolidação IMOB_Indicadores" xfId="270" xr:uid="{00000000-0005-0000-0000-00000A010000}"/>
    <cellStyle name="_Currency_02 Backup Charts_Consolidação_Indicadores" xfId="271" xr:uid="{00000000-0005-0000-0000-00000B010000}"/>
    <cellStyle name="_Currency_02 Backup Charts_Estudo de Viabilidade -IMOB Henri" xfId="272" xr:uid="{00000000-0005-0000-0000-00000C010000}"/>
    <cellStyle name="_Currency_02 Backup Charts_FP 100" xfId="273" xr:uid="{00000000-0005-0000-0000-00000D010000}"/>
    <cellStyle name="_Currency_02 Backup Charts_FP 100_Indicadores" xfId="274" xr:uid="{00000000-0005-0000-0000-00000E010000}"/>
    <cellStyle name="_Currency_02 Backup Charts_Península" xfId="275" xr:uid="{00000000-0005-0000-0000-00000F010000}"/>
    <cellStyle name="_Currency_02 Backup Charts_Peninsula_0510" xfId="276" xr:uid="{00000000-0005-0000-0000-000010010000}"/>
    <cellStyle name="_Currency_02 Backup Charts_Resumo Juros e Variações" xfId="277" xr:uid="{00000000-0005-0000-0000-000011010000}"/>
    <cellStyle name="_Currency_02 Backup Charts_Resumo Juros e Variações_Indicadores" xfId="278" xr:uid="{00000000-0005-0000-0000-000012010000}"/>
    <cellStyle name="_Currency_02 Backup Charts_Valuation model_08 02 19 v6 10 anos (version 3) g alinhado2 (4)" xfId="279" xr:uid="{00000000-0005-0000-0000-000013010000}"/>
    <cellStyle name="_Currency_02 Backup Charts_Valuation model_08 02 19 v6 10 anos (version 3) g alinhado2 (4)_Indicadores" xfId="280" xr:uid="{00000000-0005-0000-0000-000014010000}"/>
    <cellStyle name="_Currency_02 Blended and actual_Telmex_ buying_ NET" xfId="281" xr:uid="{00000000-0005-0000-0000-000015010000}"/>
    <cellStyle name="_Currency_02 Blended and actual_Telmex_ buying_ NET_Base 2008" xfId="282" xr:uid="{00000000-0005-0000-0000-000016010000}"/>
    <cellStyle name="_Currency_02 Blended and actual_Telmex_ buying_ NET_BRMalls_valuation model_03 12 07" xfId="283" xr:uid="{00000000-0005-0000-0000-000017010000}"/>
    <cellStyle name="_Currency_02 Blended and actual_Telmex_ buying_ NET_BRMalls_valuation model_03 12 07_Indicadores" xfId="284" xr:uid="{00000000-0005-0000-0000-000018010000}"/>
    <cellStyle name="_Currency_02 Blended and actual_Telmex_ buying_ NET_BRMalls_valuation model_09 29 07_follow on_vfinal2" xfId="285" xr:uid="{00000000-0005-0000-0000-000019010000}"/>
    <cellStyle name="_Currency_02 Blended and actual_Telmex_ buying_ NET_BRMalls_valuation model_09 29 07_follow on_vfinal2_Indicadores" xfId="286" xr:uid="{00000000-0005-0000-0000-00001A010000}"/>
    <cellStyle name="_Currency_02 Blended and actual_Telmex_ buying_ NET_BRMalls_valuation model_240408v1" xfId="287" xr:uid="{00000000-0005-0000-0000-00001B010000}"/>
    <cellStyle name="_Currency_02 Blended and actual_Telmex_ buying_ NET_BRMalls_valuation model_240408v1_Indicadores" xfId="288" xr:uid="{00000000-0005-0000-0000-00001C010000}"/>
    <cellStyle name="_Currency_02 Blended and actual_Telmex_ buying_ NET_Consolidação" xfId="289" xr:uid="{00000000-0005-0000-0000-00001D010000}"/>
    <cellStyle name="_Currency_02 Blended and actual_Telmex_ buying_ NET_Consolidação IMOB" xfId="290" xr:uid="{00000000-0005-0000-0000-00001E010000}"/>
    <cellStyle name="_Currency_02 Blended and actual_Telmex_ buying_ NET_Consolidação IMOB_Indicadores" xfId="291" xr:uid="{00000000-0005-0000-0000-00001F010000}"/>
    <cellStyle name="_Currency_02 Blended and actual_Telmex_ buying_ NET_Consolidação_Indicadores" xfId="292" xr:uid="{00000000-0005-0000-0000-000020010000}"/>
    <cellStyle name="_Currency_02 Blended and actual_Telmex_ buying_ NET_Estudo de Viabilidade -IMOB Henri" xfId="293" xr:uid="{00000000-0005-0000-0000-000021010000}"/>
    <cellStyle name="_Currency_02 Blended and actual_Telmex_ buying_ NET_FP 100" xfId="294" xr:uid="{00000000-0005-0000-0000-000022010000}"/>
    <cellStyle name="_Currency_02 Blended and actual_Telmex_ buying_ NET_FP 100_Indicadores" xfId="295" xr:uid="{00000000-0005-0000-0000-000023010000}"/>
    <cellStyle name="_Currency_02 Blended and actual_Telmex_ buying_ NET_Península" xfId="296" xr:uid="{00000000-0005-0000-0000-000024010000}"/>
    <cellStyle name="_Currency_02 Blended and actual_Telmex_ buying_ NET_Peninsula_0510" xfId="297" xr:uid="{00000000-0005-0000-0000-000025010000}"/>
    <cellStyle name="_Currency_02 Blended and actual_Telmex_ buying_ NET_Resumo Juros e Variações" xfId="298" xr:uid="{00000000-0005-0000-0000-000026010000}"/>
    <cellStyle name="_Currency_02 Blended and actual_Telmex_ buying_ NET_Resumo Juros e Variações_Indicadores" xfId="299" xr:uid="{00000000-0005-0000-0000-000027010000}"/>
    <cellStyle name="_Currency_02 Blended and actual_Telmex_ buying_ NET_Valuation model_08 02 19 v6 10 anos (version 3) g alinhado2 (4)" xfId="300" xr:uid="{00000000-0005-0000-0000-000028010000}"/>
    <cellStyle name="_Currency_02 Blended and actual_Telmex_ buying_ NET_Valuation model_08 02 19 v6 10 anos (version 3) g alinhado2 (4)_Indicadores" xfId="301" xr:uid="{00000000-0005-0000-0000-000029010000}"/>
    <cellStyle name="_Currency_02 TMX Brazil Management Projections_R$" xfId="302" xr:uid="{00000000-0005-0000-0000-00002A010000}"/>
    <cellStyle name="_Currency_02 TMX Brazil Management Projections_R$ 2" xfId="303" xr:uid="{00000000-0005-0000-0000-00002B010000}"/>
    <cellStyle name="_Currency_02 TMX Brazil Management Projections_R$_Base 2008" xfId="304" xr:uid="{00000000-0005-0000-0000-00002C010000}"/>
    <cellStyle name="_Currency_02 TMX Brazil Management Projections_R$_BRMalls_valuation model_03 12 07" xfId="305" xr:uid="{00000000-0005-0000-0000-00002D010000}"/>
    <cellStyle name="_Currency_02 TMX Brazil Management Projections_R$_BRMalls_valuation model_03 12 07_Indicadores" xfId="306" xr:uid="{00000000-0005-0000-0000-00002E010000}"/>
    <cellStyle name="_Currency_02 TMX Brazil Management Projections_R$_BRMalls_valuation model_09 29 07_follow on_vfinal2" xfId="307" xr:uid="{00000000-0005-0000-0000-00002F010000}"/>
    <cellStyle name="_Currency_02 TMX Brazil Management Projections_R$_BRMalls_valuation model_09 29 07_follow on_vfinal2_Indicadores" xfId="308" xr:uid="{00000000-0005-0000-0000-000030010000}"/>
    <cellStyle name="_Currency_02 TMX Brazil Management Projections_R$_BRMalls_valuation model_240408v1" xfId="309" xr:uid="{00000000-0005-0000-0000-000031010000}"/>
    <cellStyle name="_Currency_02 TMX Brazil Management Projections_R$_BRMalls_valuation model_240408v1_Indicadores" xfId="310" xr:uid="{00000000-0005-0000-0000-000032010000}"/>
    <cellStyle name="_Currency_02 TMX Brazil Management Projections_R$_Consolidação" xfId="311" xr:uid="{00000000-0005-0000-0000-000033010000}"/>
    <cellStyle name="_Currency_02 TMX Brazil Management Projections_R$_Consolidação IMOB" xfId="312" xr:uid="{00000000-0005-0000-0000-000034010000}"/>
    <cellStyle name="_Currency_02 TMX Brazil Management Projections_R$_Consolidação IMOB_Indicadores" xfId="313" xr:uid="{00000000-0005-0000-0000-000035010000}"/>
    <cellStyle name="_Currency_02 TMX Brazil Management Projections_R$_Consolidação_Indicadores" xfId="314" xr:uid="{00000000-0005-0000-0000-000036010000}"/>
    <cellStyle name="_Currency_02 TMX Brazil Management Projections_R$_Estudo de Viabilidade -IMOB Henri" xfId="315" xr:uid="{00000000-0005-0000-0000-000037010000}"/>
    <cellStyle name="_Currency_02 TMX Brazil Management Projections_R$_FP 100" xfId="316" xr:uid="{00000000-0005-0000-0000-000038010000}"/>
    <cellStyle name="_Currency_02 TMX Brazil Management Projections_R$_FP 100_Indicadores" xfId="317" xr:uid="{00000000-0005-0000-0000-000039010000}"/>
    <cellStyle name="_Currency_02 TMX Brazil Management Projections_R$_Península" xfId="318" xr:uid="{00000000-0005-0000-0000-00003A010000}"/>
    <cellStyle name="_Currency_02 TMX Brazil Management Projections_R$_Peninsula_0510" xfId="319" xr:uid="{00000000-0005-0000-0000-00003B010000}"/>
    <cellStyle name="_Currency_02 TMX Brazil Management Projections_R$_Resumo Juros e Variações" xfId="320" xr:uid="{00000000-0005-0000-0000-00003C010000}"/>
    <cellStyle name="_Currency_02 TMX Brazil Management Projections_R$_Resumo Juros e Variações_Indicadores" xfId="321" xr:uid="{00000000-0005-0000-0000-00003D010000}"/>
    <cellStyle name="_Currency_02 TMX Brazil Management Projections_R$_Valuation model_08 02 19 v6 10 anos (version 3) g alinhado2 (4)" xfId="322" xr:uid="{00000000-0005-0000-0000-00003E010000}"/>
    <cellStyle name="_Currency_02 TMX Brazil Management Projections_R$_Valuation model_08 02 19 v6 10 anos (version 3) g alinhado2 (4)_Indicadores" xfId="323" xr:uid="{00000000-0005-0000-0000-00003F010000}"/>
    <cellStyle name="_Currency_03 Projections Comparison - Infinitum" xfId="324" xr:uid="{00000000-0005-0000-0000-000040010000}"/>
    <cellStyle name="_Currency_03 Projections Comparison - Infinitum_Base 2008" xfId="325" xr:uid="{00000000-0005-0000-0000-000041010000}"/>
    <cellStyle name="_Currency_03 Projections Comparison - Infinitum_BRMalls_valuation model_03 12 07" xfId="326" xr:uid="{00000000-0005-0000-0000-000042010000}"/>
    <cellStyle name="_Currency_03 Projections Comparison - Infinitum_BRMalls_valuation model_03 12 07_Indicadores" xfId="327" xr:uid="{00000000-0005-0000-0000-000043010000}"/>
    <cellStyle name="_Currency_03 Projections Comparison - Infinitum_BRMalls_valuation model_09 29 07_follow on_vfinal2" xfId="328" xr:uid="{00000000-0005-0000-0000-000044010000}"/>
    <cellStyle name="_Currency_03 Projections Comparison - Infinitum_BRMalls_valuation model_09 29 07_follow on_vfinal2_Indicadores" xfId="329" xr:uid="{00000000-0005-0000-0000-000045010000}"/>
    <cellStyle name="_Currency_03 Projections Comparison - Infinitum_BRMalls_valuation model_240408v1" xfId="330" xr:uid="{00000000-0005-0000-0000-000046010000}"/>
    <cellStyle name="_Currency_03 Projections Comparison - Infinitum_BRMalls_valuation model_240408v1_Indicadores" xfId="331" xr:uid="{00000000-0005-0000-0000-000047010000}"/>
    <cellStyle name="_Currency_03 Projections Comparison - Infinitum_Consolidação" xfId="332" xr:uid="{00000000-0005-0000-0000-000048010000}"/>
    <cellStyle name="_Currency_03 Projections Comparison - Infinitum_Consolidação IMOB" xfId="333" xr:uid="{00000000-0005-0000-0000-000049010000}"/>
    <cellStyle name="_Currency_03 Projections Comparison - Infinitum_Consolidação IMOB_Indicadores" xfId="334" xr:uid="{00000000-0005-0000-0000-00004A010000}"/>
    <cellStyle name="_Currency_03 Projections Comparison - Infinitum_Consolidação_Indicadores" xfId="335" xr:uid="{00000000-0005-0000-0000-00004B010000}"/>
    <cellStyle name="_Currency_03 Projections Comparison - Infinitum_Estudo de Viabilidade -IMOB Henri" xfId="336" xr:uid="{00000000-0005-0000-0000-00004C010000}"/>
    <cellStyle name="_Currency_03 Projections Comparison - Infinitum_FP 100" xfId="337" xr:uid="{00000000-0005-0000-0000-00004D010000}"/>
    <cellStyle name="_Currency_03 Projections Comparison - Infinitum_FP 100_Indicadores" xfId="338" xr:uid="{00000000-0005-0000-0000-00004E010000}"/>
    <cellStyle name="_Currency_03 Projections Comparison - Infinitum_Península" xfId="339" xr:uid="{00000000-0005-0000-0000-00004F010000}"/>
    <cellStyle name="_Currency_03 Projections Comparison - Infinitum_Peninsula_0510" xfId="340" xr:uid="{00000000-0005-0000-0000-000050010000}"/>
    <cellStyle name="_Currency_03 Projections Comparison - Infinitum_Resumo Juros e Variações" xfId="341" xr:uid="{00000000-0005-0000-0000-000051010000}"/>
    <cellStyle name="_Currency_03 Projections Comparison - Infinitum_Resumo Juros e Variações_Indicadores" xfId="342" xr:uid="{00000000-0005-0000-0000-000052010000}"/>
    <cellStyle name="_Currency_03 Projections Comparison - Infinitum_Valuation model_08 02 19 v6 10 anos (version 3) g alinhado2 (4)" xfId="343" xr:uid="{00000000-0005-0000-0000-000053010000}"/>
    <cellStyle name="_Currency_03 Projections Comparison - Infinitum_Valuation model_08 02 19 v6 10 anos (version 3) g alinhado2 (4)_Indicadores" xfId="344" xr:uid="{00000000-0005-0000-0000-000054010000}"/>
    <cellStyle name="_Currency_04 WACC Vivax" xfId="345" xr:uid="{00000000-0005-0000-0000-000055010000}"/>
    <cellStyle name="_Currency_04 WACC Vivax_Base 2008" xfId="346" xr:uid="{00000000-0005-0000-0000-000056010000}"/>
    <cellStyle name="_Currency_04 WACC Vivax_BRMalls_valuation model_03 12 07" xfId="347" xr:uid="{00000000-0005-0000-0000-000057010000}"/>
    <cellStyle name="_Currency_04 WACC Vivax_BRMalls_valuation model_03 12 07_Indicadores" xfId="348" xr:uid="{00000000-0005-0000-0000-000058010000}"/>
    <cellStyle name="_Currency_04 WACC Vivax_BRMalls_valuation model_09 29 07_follow on_vfinal2" xfId="349" xr:uid="{00000000-0005-0000-0000-000059010000}"/>
    <cellStyle name="_Currency_04 WACC Vivax_BRMalls_valuation model_09 29 07_follow on_vfinal2_Indicadores" xfId="350" xr:uid="{00000000-0005-0000-0000-00005A010000}"/>
    <cellStyle name="_Currency_04 WACC Vivax_BRMalls_valuation model_240408v1" xfId="351" xr:uid="{00000000-0005-0000-0000-00005B010000}"/>
    <cellStyle name="_Currency_04 WACC Vivax_BRMalls_valuation model_240408v1_Indicadores" xfId="352" xr:uid="{00000000-0005-0000-0000-00005C010000}"/>
    <cellStyle name="_Currency_04 WACC Vivax_Consolidação" xfId="353" xr:uid="{00000000-0005-0000-0000-00005D010000}"/>
    <cellStyle name="_Currency_04 WACC Vivax_Consolidação IMOB" xfId="354" xr:uid="{00000000-0005-0000-0000-00005E010000}"/>
    <cellStyle name="_Currency_04 WACC Vivax_Consolidação IMOB_Indicadores" xfId="355" xr:uid="{00000000-0005-0000-0000-00005F010000}"/>
    <cellStyle name="_Currency_04 WACC Vivax_Consolidação_Indicadores" xfId="356" xr:uid="{00000000-0005-0000-0000-000060010000}"/>
    <cellStyle name="_Currency_04 WACC Vivax_Estudo de Viabilidade -IMOB Henri" xfId="357" xr:uid="{00000000-0005-0000-0000-000061010000}"/>
    <cellStyle name="_Currency_04 WACC Vivax_FP 100" xfId="358" xr:uid="{00000000-0005-0000-0000-000062010000}"/>
    <cellStyle name="_Currency_04 WACC Vivax_FP 100_Indicadores" xfId="359" xr:uid="{00000000-0005-0000-0000-000063010000}"/>
    <cellStyle name="_Currency_04 WACC Vivax_Península" xfId="360" xr:uid="{00000000-0005-0000-0000-000064010000}"/>
    <cellStyle name="_Currency_04 WACC Vivax_Peninsula_0510" xfId="361" xr:uid="{00000000-0005-0000-0000-000065010000}"/>
    <cellStyle name="_Currency_04 WACC Vivax_Resumo Juros e Variações" xfId="362" xr:uid="{00000000-0005-0000-0000-000066010000}"/>
    <cellStyle name="_Currency_04 WACC Vivax_Resumo Juros e Variações_Indicadores" xfId="363" xr:uid="{00000000-0005-0000-0000-000067010000}"/>
    <cellStyle name="_Currency_04 WACC Vivax_Valuation model_08 02 19 v6 10 anos (version 3) g alinhado2 (4)" xfId="364" xr:uid="{00000000-0005-0000-0000-000068010000}"/>
    <cellStyle name="_Currency_04 WACC Vivax_Valuation model_08 02 19 v6 10 anos (version 3) g alinhado2 (4)_Indicadores" xfId="365" xr:uid="{00000000-0005-0000-0000-000069010000}"/>
    <cellStyle name="_Currency_05 Embratel DCF Model_NEW" xfId="366" xr:uid="{00000000-0005-0000-0000-00006A010000}"/>
    <cellStyle name="_Currency_12 Blended and actual _Telmex_buying_Embratel" xfId="367" xr:uid="{00000000-0005-0000-0000-00006B010000}"/>
    <cellStyle name="_Currency_12 Blended and actual _Telmex_buying_Embratel_Base 2008" xfId="368" xr:uid="{00000000-0005-0000-0000-00006C010000}"/>
    <cellStyle name="_Currency_12 Blended and actual _Telmex_buying_Embratel_BRMalls_valuation model_03 12 07" xfId="369" xr:uid="{00000000-0005-0000-0000-00006D010000}"/>
    <cellStyle name="_Currency_12 Blended and actual _Telmex_buying_Embratel_BRMalls_valuation model_03 12 07_Indicadores" xfId="370" xr:uid="{00000000-0005-0000-0000-00006E010000}"/>
    <cellStyle name="_Currency_12 Blended and actual _Telmex_buying_Embratel_BRMalls_valuation model_09 29 07_follow on_vfinal2" xfId="371" xr:uid="{00000000-0005-0000-0000-00006F010000}"/>
    <cellStyle name="_Currency_12 Blended and actual _Telmex_buying_Embratel_BRMalls_valuation model_09 29 07_follow on_vfinal2_Indicadores" xfId="372" xr:uid="{00000000-0005-0000-0000-000070010000}"/>
    <cellStyle name="_Currency_12 Blended and actual _Telmex_buying_Embratel_BRMalls_valuation model_240408v1" xfId="373" xr:uid="{00000000-0005-0000-0000-000071010000}"/>
    <cellStyle name="_Currency_12 Blended and actual _Telmex_buying_Embratel_BRMalls_valuation model_240408v1_Indicadores" xfId="374" xr:uid="{00000000-0005-0000-0000-000072010000}"/>
    <cellStyle name="_Currency_12 Blended and actual _Telmex_buying_Embratel_Consolidação" xfId="375" xr:uid="{00000000-0005-0000-0000-000073010000}"/>
    <cellStyle name="_Currency_12 Blended and actual _Telmex_buying_Embratel_Consolidação IMOB" xfId="376" xr:uid="{00000000-0005-0000-0000-000074010000}"/>
    <cellStyle name="_Currency_12 Blended and actual _Telmex_buying_Embratel_Consolidação IMOB_Indicadores" xfId="377" xr:uid="{00000000-0005-0000-0000-000075010000}"/>
    <cellStyle name="_Currency_12 Blended and actual _Telmex_buying_Embratel_Consolidação_Indicadores" xfId="378" xr:uid="{00000000-0005-0000-0000-000076010000}"/>
    <cellStyle name="_Currency_12 Blended and actual _Telmex_buying_Embratel_Estudo de Viabilidade -IMOB Henri" xfId="379" xr:uid="{00000000-0005-0000-0000-000077010000}"/>
    <cellStyle name="_Currency_12 Blended and actual _Telmex_buying_Embratel_FP 100" xfId="380" xr:uid="{00000000-0005-0000-0000-000078010000}"/>
    <cellStyle name="_Currency_12 Blended and actual _Telmex_buying_Embratel_FP 100_Indicadores" xfId="381" xr:uid="{00000000-0005-0000-0000-000079010000}"/>
    <cellStyle name="_Currency_12 Blended and actual _Telmex_buying_Embratel_Península" xfId="382" xr:uid="{00000000-0005-0000-0000-00007A010000}"/>
    <cellStyle name="_Currency_12 Blended and actual _Telmex_buying_Embratel_Peninsula_0510" xfId="383" xr:uid="{00000000-0005-0000-0000-00007B010000}"/>
    <cellStyle name="_Currency_12 Blended and actual _Telmex_buying_Embratel_Resumo Juros e Variações" xfId="384" xr:uid="{00000000-0005-0000-0000-00007C010000}"/>
    <cellStyle name="_Currency_12 Blended and actual _Telmex_buying_Embratel_Resumo Juros e Variações_Indicadores" xfId="385" xr:uid="{00000000-0005-0000-0000-00007D010000}"/>
    <cellStyle name="_Currency_12 Blended and actual _Telmex_buying_Embratel_Valuation model_08 02 19 v6 10 anos (version 3) g alinhado2 (4)" xfId="386" xr:uid="{00000000-0005-0000-0000-00007E010000}"/>
    <cellStyle name="_Currency_12 Blended and actual _Telmex_buying_Embratel_Valuation model_08 02 19 v6 10 anos (version 3) g alinhado2 (4)_Indicadores" xfId="387" xr:uid="{00000000-0005-0000-0000-00007F010000}"/>
    <cellStyle name="_Currency_avp" xfId="388" xr:uid="{00000000-0005-0000-0000-000080010000}"/>
    <cellStyle name="_Currency_AVP_ NewCo" xfId="389" xr:uid="{00000000-0005-0000-0000-000081010000}"/>
    <cellStyle name="_Currency_AVP_ NewCo_Base 2008" xfId="390" xr:uid="{00000000-0005-0000-0000-000082010000}"/>
    <cellStyle name="_Currency_AVP_ NewCo_BRMalls_valuation model_03 12 07" xfId="391" xr:uid="{00000000-0005-0000-0000-000083010000}"/>
    <cellStyle name="_Currency_AVP_ NewCo_BRMalls_valuation model_03 12 07_Indicadores" xfId="392" xr:uid="{00000000-0005-0000-0000-000084010000}"/>
    <cellStyle name="_Currency_AVP_ NewCo_BRMalls_valuation model_09 29 07_follow on_vfinal2" xfId="393" xr:uid="{00000000-0005-0000-0000-000085010000}"/>
    <cellStyle name="_Currency_AVP_ NewCo_BRMalls_valuation model_09 29 07_follow on_vfinal2_Indicadores" xfId="394" xr:uid="{00000000-0005-0000-0000-000086010000}"/>
    <cellStyle name="_Currency_AVP_ NewCo_BRMalls_valuation model_240408v1" xfId="395" xr:uid="{00000000-0005-0000-0000-000087010000}"/>
    <cellStyle name="_Currency_AVP_ NewCo_BRMalls_valuation model_240408v1_Indicadores" xfId="396" xr:uid="{00000000-0005-0000-0000-000088010000}"/>
    <cellStyle name="_Currency_AVP_ NewCo_Consolidação" xfId="397" xr:uid="{00000000-0005-0000-0000-000089010000}"/>
    <cellStyle name="_Currency_AVP_ NewCo_Consolidação IMOB" xfId="398" xr:uid="{00000000-0005-0000-0000-00008A010000}"/>
    <cellStyle name="_Currency_AVP_ NewCo_Consolidação IMOB_Indicadores" xfId="399" xr:uid="{00000000-0005-0000-0000-00008B010000}"/>
    <cellStyle name="_Currency_AVP_ NewCo_Consolidação_Indicadores" xfId="400" xr:uid="{00000000-0005-0000-0000-00008C010000}"/>
    <cellStyle name="_Currency_AVP_ NewCo_Estudo de Viabilidade -IMOB Henri" xfId="401" xr:uid="{00000000-0005-0000-0000-00008D010000}"/>
    <cellStyle name="_Currency_AVP_ NewCo_FP 100" xfId="402" xr:uid="{00000000-0005-0000-0000-00008E010000}"/>
    <cellStyle name="_Currency_AVP_ NewCo_FP 100_Indicadores" xfId="403" xr:uid="{00000000-0005-0000-0000-00008F010000}"/>
    <cellStyle name="_Currency_AVP_ NewCo_Península" xfId="404" xr:uid="{00000000-0005-0000-0000-000090010000}"/>
    <cellStyle name="_Currency_AVP_ NewCo_Peninsula_0510" xfId="405" xr:uid="{00000000-0005-0000-0000-000091010000}"/>
    <cellStyle name="_Currency_AVP_ NewCo_Resumo Juros e Variações" xfId="406" xr:uid="{00000000-0005-0000-0000-000092010000}"/>
    <cellStyle name="_Currency_AVP_ NewCo_Resumo Juros e Variações_Indicadores" xfId="407" xr:uid="{00000000-0005-0000-0000-000093010000}"/>
    <cellStyle name="_Currency_AVP_ NewCo_Valuation model_08 02 19 v6 10 anos (version 3) g alinhado2 (4)" xfId="408" xr:uid="{00000000-0005-0000-0000-000094010000}"/>
    <cellStyle name="_Currency_AVP_ NewCo_Valuation model_08 02 19 v6 10 anos (version 3) g alinhado2 (4)_Indicadores" xfId="409" xr:uid="{00000000-0005-0000-0000-000095010000}"/>
    <cellStyle name="_Currency_avp_Base 2008" xfId="410" xr:uid="{00000000-0005-0000-0000-000096010000}"/>
    <cellStyle name="_Currency_avp_BRMalls_valuation model_03 12 07" xfId="411" xr:uid="{00000000-0005-0000-0000-000097010000}"/>
    <cellStyle name="_Currency_avp_BRMalls_valuation model_03 12 07_Indicadores" xfId="412" xr:uid="{00000000-0005-0000-0000-000098010000}"/>
    <cellStyle name="_Currency_avp_BRMalls_valuation model_09 29 07_follow on_vfinal2" xfId="413" xr:uid="{00000000-0005-0000-0000-000099010000}"/>
    <cellStyle name="_Currency_avp_BRMalls_valuation model_09 29 07_follow on_vfinal2_Indicadores" xfId="414" xr:uid="{00000000-0005-0000-0000-00009A010000}"/>
    <cellStyle name="_Currency_avp_BRMalls_valuation model_240408v1" xfId="415" xr:uid="{00000000-0005-0000-0000-00009B010000}"/>
    <cellStyle name="_Currency_avp_BRMalls_valuation model_240408v1_Indicadores" xfId="416" xr:uid="{00000000-0005-0000-0000-00009C010000}"/>
    <cellStyle name="_Currency_avp_Consolidação" xfId="417" xr:uid="{00000000-0005-0000-0000-00009D010000}"/>
    <cellStyle name="_Currency_avp_Consolidação IMOB" xfId="418" xr:uid="{00000000-0005-0000-0000-00009E010000}"/>
    <cellStyle name="_Currency_avp_Consolidação IMOB_Indicadores" xfId="419" xr:uid="{00000000-0005-0000-0000-00009F010000}"/>
    <cellStyle name="_Currency_avp_Consolidação_Indicadores" xfId="420" xr:uid="{00000000-0005-0000-0000-0000A0010000}"/>
    <cellStyle name="_Currency_avp_Estudo de Viabilidade -IMOB Henri" xfId="421" xr:uid="{00000000-0005-0000-0000-0000A1010000}"/>
    <cellStyle name="_Currency_avp_FP 100" xfId="422" xr:uid="{00000000-0005-0000-0000-0000A2010000}"/>
    <cellStyle name="_Currency_avp_FP 100_Indicadores" xfId="423" xr:uid="{00000000-0005-0000-0000-0000A3010000}"/>
    <cellStyle name="_Currency_avp_Península" xfId="424" xr:uid="{00000000-0005-0000-0000-0000A4010000}"/>
    <cellStyle name="_Currency_avp_Peninsula_0510" xfId="425" xr:uid="{00000000-0005-0000-0000-0000A5010000}"/>
    <cellStyle name="_Currency_avp_Resumo Juros e Variações" xfId="426" xr:uid="{00000000-0005-0000-0000-0000A6010000}"/>
    <cellStyle name="_Currency_avp_Resumo Juros e Variações_Indicadores" xfId="427" xr:uid="{00000000-0005-0000-0000-0000A7010000}"/>
    <cellStyle name="_Currency_avp_Valuation model_08 02 19 v6 10 anos (version 3) g alinhado2 (4)" xfId="428" xr:uid="{00000000-0005-0000-0000-0000A8010000}"/>
    <cellStyle name="_Currency_avp_Valuation model_08 02 19 v6 10 anos (version 3) g alinhado2 (4)_Indicadores" xfId="429" xr:uid="{00000000-0005-0000-0000-0000A9010000}"/>
    <cellStyle name="_Currency_Base 2008" xfId="430" xr:uid="{00000000-0005-0000-0000-0000AA010000}"/>
    <cellStyle name="_Currency_Brazil bond data" xfId="431" xr:uid="{00000000-0005-0000-0000-0000AB010000}"/>
    <cellStyle name="_Currency_Brazil bond data_Base 2008" xfId="432" xr:uid="{00000000-0005-0000-0000-0000AC010000}"/>
    <cellStyle name="_Currency_Brazil bond data_BRMalls_valuation model_03 12 07" xfId="433" xr:uid="{00000000-0005-0000-0000-0000AD010000}"/>
    <cellStyle name="_Currency_Brazil bond data_BRMalls_valuation model_03 12 07_Indicadores" xfId="434" xr:uid="{00000000-0005-0000-0000-0000AE010000}"/>
    <cellStyle name="_Currency_Brazil bond data_BRMalls_valuation model_09 29 07_follow on_vfinal2" xfId="435" xr:uid="{00000000-0005-0000-0000-0000AF010000}"/>
    <cellStyle name="_Currency_Brazil bond data_BRMalls_valuation model_09 29 07_follow on_vfinal2_Indicadores" xfId="436" xr:uid="{00000000-0005-0000-0000-0000B0010000}"/>
    <cellStyle name="_Currency_Brazil bond data_BRMalls_valuation model_240408v1" xfId="437" xr:uid="{00000000-0005-0000-0000-0000B1010000}"/>
    <cellStyle name="_Currency_Brazil bond data_BRMalls_valuation model_240408v1_Indicadores" xfId="438" xr:uid="{00000000-0005-0000-0000-0000B2010000}"/>
    <cellStyle name="_Currency_Brazil bond data_Consolidação" xfId="439" xr:uid="{00000000-0005-0000-0000-0000B3010000}"/>
    <cellStyle name="_Currency_Brazil bond data_Consolidação IMOB" xfId="440" xr:uid="{00000000-0005-0000-0000-0000B4010000}"/>
    <cellStyle name="_Currency_Brazil bond data_Consolidação IMOB_Indicadores" xfId="441" xr:uid="{00000000-0005-0000-0000-0000B5010000}"/>
    <cellStyle name="_Currency_Brazil bond data_Consolidação_Indicadores" xfId="442" xr:uid="{00000000-0005-0000-0000-0000B6010000}"/>
    <cellStyle name="_Currency_Brazil bond data_Estudo de Viabilidade -IMOB Henri" xfId="443" xr:uid="{00000000-0005-0000-0000-0000B7010000}"/>
    <cellStyle name="_Currency_Brazil bond data_FP 100" xfId="444" xr:uid="{00000000-0005-0000-0000-0000B8010000}"/>
    <cellStyle name="_Currency_Brazil bond data_FP 100_Indicadores" xfId="445" xr:uid="{00000000-0005-0000-0000-0000B9010000}"/>
    <cellStyle name="_Currency_Brazil bond data_Península" xfId="446" xr:uid="{00000000-0005-0000-0000-0000BA010000}"/>
    <cellStyle name="_Currency_Brazil bond data_Peninsula_0510" xfId="447" xr:uid="{00000000-0005-0000-0000-0000BB010000}"/>
    <cellStyle name="_Currency_Brazil bond data_Resumo Juros e Variações" xfId="448" xr:uid="{00000000-0005-0000-0000-0000BC010000}"/>
    <cellStyle name="_Currency_Brazil bond data_Resumo Juros e Variações_Indicadores" xfId="449" xr:uid="{00000000-0005-0000-0000-0000BD010000}"/>
    <cellStyle name="_Currency_Brazil bond data_Valuation model_08 02 19 v6 10 anos (version 3) g alinhado2 (4)" xfId="450" xr:uid="{00000000-0005-0000-0000-0000BE010000}"/>
    <cellStyle name="_Currency_Brazil bond data_Valuation model_08 02 19 v6 10 anos (version 3) g alinhado2 (4)_Indicadores" xfId="451" xr:uid="{00000000-0005-0000-0000-0000BF010000}"/>
    <cellStyle name="_Currency_BRMalls_valuation model_03 12 07" xfId="452" xr:uid="{00000000-0005-0000-0000-0000C0010000}"/>
    <cellStyle name="_Currency_BRMalls_valuation model_03 12 07_Indicadores" xfId="453" xr:uid="{00000000-0005-0000-0000-0000C1010000}"/>
    <cellStyle name="_Currency_BRMalls_valuation model_09 29 07_follow on_vfinal2" xfId="454" xr:uid="{00000000-0005-0000-0000-0000C2010000}"/>
    <cellStyle name="_Currency_BRMalls_valuation model_09 29 07_follow on_vfinal2_Indicadores" xfId="455" xr:uid="{00000000-0005-0000-0000-0000C3010000}"/>
    <cellStyle name="_Currency_BRMalls_valuation model_240408v1" xfId="456" xr:uid="{00000000-0005-0000-0000-0000C4010000}"/>
    <cellStyle name="_Currency_BRMalls_valuation model_240408v1_Indicadores" xfId="457" xr:uid="{00000000-0005-0000-0000-0000C5010000}"/>
    <cellStyle name="_Currency_Consolidação" xfId="458" xr:uid="{00000000-0005-0000-0000-0000C6010000}"/>
    <cellStyle name="_Currency_Consolidação IMOB" xfId="459" xr:uid="{00000000-0005-0000-0000-0000C7010000}"/>
    <cellStyle name="_Currency_Consolidação IMOB_Indicadores" xfId="460" xr:uid="{00000000-0005-0000-0000-0000C8010000}"/>
    <cellStyle name="_Currency_Consolidação_Indicadores" xfId="461" xr:uid="{00000000-0005-0000-0000-0000C9010000}"/>
    <cellStyle name="_Currency_dcf" xfId="462" xr:uid="{00000000-0005-0000-0000-0000CA010000}"/>
    <cellStyle name="_Currency_dcf_01_WACC Colombia_Analysis" xfId="463" xr:uid="{00000000-0005-0000-0000-0000CB010000}"/>
    <cellStyle name="_Currency_dcf_01_WACC Colombia_Analysis_Base 2008" xfId="464" xr:uid="{00000000-0005-0000-0000-0000CC010000}"/>
    <cellStyle name="_Currency_dcf_01_WACC Colombia_Analysis_BRMalls_valuation model_03 12 07" xfId="465" xr:uid="{00000000-0005-0000-0000-0000CD010000}"/>
    <cellStyle name="_Currency_dcf_01_WACC Colombia_Analysis_BRMalls_valuation model_03 12 07_Indicadores" xfId="466" xr:uid="{00000000-0005-0000-0000-0000CE010000}"/>
    <cellStyle name="_Currency_dcf_01_WACC Colombia_Analysis_BRMalls_valuation model_09 29 07_follow on_vfinal2" xfId="467" xr:uid="{00000000-0005-0000-0000-0000CF010000}"/>
    <cellStyle name="_Currency_dcf_01_WACC Colombia_Analysis_BRMalls_valuation model_09 29 07_follow on_vfinal2_Indicadores" xfId="468" xr:uid="{00000000-0005-0000-0000-0000D0010000}"/>
    <cellStyle name="_Currency_dcf_01_WACC Colombia_Analysis_BRMalls_valuation model_240408v1" xfId="469" xr:uid="{00000000-0005-0000-0000-0000D1010000}"/>
    <cellStyle name="_Currency_dcf_01_WACC Colombia_Analysis_BRMalls_valuation model_240408v1_Indicadores" xfId="470" xr:uid="{00000000-0005-0000-0000-0000D2010000}"/>
    <cellStyle name="_Currency_dcf_01_WACC Colombia_Analysis_Consolidação" xfId="471" xr:uid="{00000000-0005-0000-0000-0000D3010000}"/>
    <cellStyle name="_Currency_dcf_01_WACC Colombia_Analysis_Consolidação IMOB" xfId="472" xr:uid="{00000000-0005-0000-0000-0000D4010000}"/>
    <cellStyle name="_Currency_dcf_01_WACC Colombia_Analysis_Consolidação IMOB_Indicadores" xfId="473" xr:uid="{00000000-0005-0000-0000-0000D5010000}"/>
    <cellStyle name="_Currency_dcf_01_WACC Colombia_Analysis_Consolidação_Indicadores" xfId="474" xr:uid="{00000000-0005-0000-0000-0000D6010000}"/>
    <cellStyle name="_Currency_dcf_01_WACC Colombia_Analysis_Estudo de Viabilidade -IMOB Henri" xfId="475" xr:uid="{00000000-0005-0000-0000-0000D7010000}"/>
    <cellStyle name="_Currency_dcf_01_WACC Colombia_Analysis_FP 100" xfId="476" xr:uid="{00000000-0005-0000-0000-0000D8010000}"/>
    <cellStyle name="_Currency_dcf_01_WACC Colombia_Analysis_FP 100_Indicadores" xfId="477" xr:uid="{00000000-0005-0000-0000-0000D9010000}"/>
    <cellStyle name="_Currency_dcf_01_WACC Colombia_Analysis_Península" xfId="478" xr:uid="{00000000-0005-0000-0000-0000DA010000}"/>
    <cellStyle name="_Currency_dcf_01_WACC Colombia_Analysis_Peninsula_0510" xfId="479" xr:uid="{00000000-0005-0000-0000-0000DB010000}"/>
    <cellStyle name="_Currency_dcf_01_WACC Colombia_Analysis_Resumo Juros e Variações" xfId="480" xr:uid="{00000000-0005-0000-0000-0000DC010000}"/>
    <cellStyle name="_Currency_dcf_01_WACC Colombia_Analysis_Resumo Juros e Variações_Indicadores" xfId="481" xr:uid="{00000000-0005-0000-0000-0000DD010000}"/>
    <cellStyle name="_Currency_dcf_01_WACC Colombia_Analysis_Valuation model_08 02 19 v6 10 anos (version 3) g alinhado2 (4)" xfId="482" xr:uid="{00000000-0005-0000-0000-0000DE010000}"/>
    <cellStyle name="_Currency_dcf_01_WACC Colombia_Analysis_Valuation model_08 02 19 v6 10 anos (version 3) g alinhado2 (4)_Indicadores" xfId="483" xr:uid="{00000000-0005-0000-0000-0000DF010000}"/>
    <cellStyle name="_Currency_dcf_04 WACC Vivax" xfId="484" xr:uid="{00000000-0005-0000-0000-0000E0010000}"/>
    <cellStyle name="_Currency_dcf_04 WACC Vivax_Base 2008" xfId="485" xr:uid="{00000000-0005-0000-0000-0000E1010000}"/>
    <cellStyle name="_Currency_dcf_04 WACC Vivax_BRMalls_valuation model_03 12 07" xfId="486" xr:uid="{00000000-0005-0000-0000-0000E2010000}"/>
    <cellStyle name="_Currency_dcf_04 WACC Vivax_BRMalls_valuation model_03 12 07_Indicadores" xfId="487" xr:uid="{00000000-0005-0000-0000-0000E3010000}"/>
    <cellStyle name="_Currency_dcf_04 WACC Vivax_BRMalls_valuation model_09 29 07_follow on_vfinal2" xfId="488" xr:uid="{00000000-0005-0000-0000-0000E4010000}"/>
    <cellStyle name="_Currency_dcf_04 WACC Vivax_BRMalls_valuation model_09 29 07_follow on_vfinal2_Indicadores" xfId="489" xr:uid="{00000000-0005-0000-0000-0000E5010000}"/>
    <cellStyle name="_Currency_dcf_04 WACC Vivax_BRMalls_valuation model_240408v1" xfId="490" xr:uid="{00000000-0005-0000-0000-0000E6010000}"/>
    <cellStyle name="_Currency_dcf_04 WACC Vivax_BRMalls_valuation model_240408v1_Indicadores" xfId="491" xr:uid="{00000000-0005-0000-0000-0000E7010000}"/>
    <cellStyle name="_Currency_dcf_04 WACC Vivax_Consolidação" xfId="492" xr:uid="{00000000-0005-0000-0000-0000E8010000}"/>
    <cellStyle name="_Currency_dcf_04 WACC Vivax_Consolidação IMOB" xfId="493" xr:uid="{00000000-0005-0000-0000-0000E9010000}"/>
    <cellStyle name="_Currency_dcf_04 WACC Vivax_Consolidação IMOB_Indicadores" xfId="494" xr:uid="{00000000-0005-0000-0000-0000EA010000}"/>
    <cellStyle name="_Currency_dcf_04 WACC Vivax_Consolidação_Indicadores" xfId="495" xr:uid="{00000000-0005-0000-0000-0000EB010000}"/>
    <cellStyle name="_Currency_dcf_04 WACC Vivax_Estudo de Viabilidade -IMOB Henri" xfId="496" xr:uid="{00000000-0005-0000-0000-0000EC010000}"/>
    <cellStyle name="_Currency_dcf_04 WACC Vivax_FP 100" xfId="497" xr:uid="{00000000-0005-0000-0000-0000ED010000}"/>
    <cellStyle name="_Currency_dcf_04 WACC Vivax_FP 100_Indicadores" xfId="498" xr:uid="{00000000-0005-0000-0000-0000EE010000}"/>
    <cellStyle name="_Currency_dcf_04 WACC Vivax_Península" xfId="499" xr:uid="{00000000-0005-0000-0000-0000EF010000}"/>
    <cellStyle name="_Currency_dcf_04 WACC Vivax_Peninsula_0510" xfId="500" xr:uid="{00000000-0005-0000-0000-0000F0010000}"/>
    <cellStyle name="_Currency_dcf_04 WACC Vivax_Resumo Juros e Variações" xfId="501" xr:uid="{00000000-0005-0000-0000-0000F1010000}"/>
    <cellStyle name="_Currency_dcf_04 WACC Vivax_Resumo Juros e Variações_Indicadores" xfId="502" xr:uid="{00000000-0005-0000-0000-0000F2010000}"/>
    <cellStyle name="_Currency_dcf_04 WACC Vivax_Valuation model_08 02 19 v6 10 anos (version 3) g alinhado2 (4)" xfId="503" xr:uid="{00000000-0005-0000-0000-0000F3010000}"/>
    <cellStyle name="_Currency_dcf_04 WACC Vivax_Valuation model_08 02 19 v6 10 anos (version 3) g alinhado2 (4)_Indicadores" xfId="504" xr:uid="{00000000-0005-0000-0000-0000F4010000}"/>
    <cellStyle name="_Currency_dcf_Base 2008" xfId="505" xr:uid="{00000000-0005-0000-0000-0000F5010000}"/>
    <cellStyle name="_Currency_dcf_BRMalls_valuation model_03 12 07" xfId="506" xr:uid="{00000000-0005-0000-0000-0000F6010000}"/>
    <cellStyle name="_Currency_dcf_BRMalls_valuation model_09 29 07_follow on_vfinal2" xfId="507" xr:uid="{00000000-0005-0000-0000-0000F7010000}"/>
    <cellStyle name="_Currency_dcf_BRMalls_valuation model_240408v1" xfId="508" xr:uid="{00000000-0005-0000-0000-0000F8010000}"/>
    <cellStyle name="_Currency_dcf_Consolidação" xfId="509" xr:uid="{00000000-0005-0000-0000-0000F9010000}"/>
    <cellStyle name="_Currency_dcf_Consolidação IMOB" xfId="510" xr:uid="{00000000-0005-0000-0000-0000FA010000}"/>
    <cellStyle name="_Currency_dcf_Consolidação_Indicadores" xfId="511" xr:uid="{00000000-0005-0000-0000-0000FB010000}"/>
    <cellStyle name="_Currency_dcf_Cópia de Kit Release Consolidado_Quirino" xfId="512" xr:uid="{00000000-0005-0000-0000-0000FC010000}"/>
    <cellStyle name="_Currency_dcf_Dados por segmento julho 06" xfId="513" xr:uid="{00000000-0005-0000-0000-0000FD010000}"/>
    <cellStyle name="_Currency_dcf_Dados por segmento julho 06_Cópia de Kit Release Consolidado_Quirino" xfId="514" xr:uid="{00000000-0005-0000-0000-0000FE010000}"/>
    <cellStyle name="_Currency_dcf_Dados por segmento julho 06_Indicadores" xfId="515" xr:uid="{00000000-0005-0000-0000-0000FF010000}"/>
    <cellStyle name="_Currency_dcf_Estudo de Viabilidade - EXP BHS" xfId="516" xr:uid="{00000000-0005-0000-0000-000000020000}"/>
    <cellStyle name="_Currency_dcf_Estudo de Viabilidade - EXP BHS_Consolidação" xfId="517" xr:uid="{00000000-0005-0000-0000-000001020000}"/>
    <cellStyle name="_Currency_dcf_Estudo de Viabilidade - EXP BHS_Consolidação_Indicadores" xfId="518" xr:uid="{00000000-0005-0000-0000-000002020000}"/>
    <cellStyle name="_Currency_dcf_Estudo de Viabilidade - EXP BHS_Indicadores" xfId="519" xr:uid="{00000000-0005-0000-0000-000003020000}"/>
    <cellStyle name="_Currency_dcf_FP 100" xfId="520" xr:uid="{00000000-0005-0000-0000-000004020000}"/>
    <cellStyle name="_Currency_dcf_FP 100_Indicadores" xfId="521" xr:uid="{00000000-0005-0000-0000-000005020000}"/>
    <cellStyle name="_Currency_dcf_Kit Release Consolidado" xfId="522" xr:uid="{00000000-0005-0000-0000-000006020000}"/>
    <cellStyle name="_Currency_dcf_Planilha Master" xfId="523" xr:uid="{00000000-0005-0000-0000-000007020000}"/>
    <cellStyle name="_Currency_dcf_Resumo Juros e Variações" xfId="524" xr:uid="{00000000-0005-0000-0000-000008020000}"/>
    <cellStyle name="_Currency_dcf_Sovereign Bonds 060705" xfId="525" xr:uid="{00000000-0005-0000-0000-000009020000}"/>
    <cellStyle name="_Currency_dcf_Sovereign Bonds 060705 (version 1)" xfId="526" xr:uid="{00000000-0005-0000-0000-00000A020000}"/>
    <cellStyle name="_Currency_dcf_Sovereign Bonds 060705 (version 1)_01 NET DCF Model" xfId="527" xr:uid="{00000000-0005-0000-0000-00000B020000}"/>
    <cellStyle name="_Currency_dcf_Sovereign Bonds 060705 (version 1)_01 NET DCF Model_Base 2008" xfId="528" xr:uid="{00000000-0005-0000-0000-00000C020000}"/>
    <cellStyle name="_Currency_dcf_Sovereign Bonds 060705 (version 1)_01 NET DCF Model_BRMalls_valuation model_03 12 07" xfId="529" xr:uid="{00000000-0005-0000-0000-00000D020000}"/>
    <cellStyle name="_Currency_dcf_Sovereign Bonds 060705 (version 1)_01 NET DCF Model_BRMalls_valuation model_03 12 07_Indicadores" xfId="530" xr:uid="{00000000-0005-0000-0000-00000E020000}"/>
    <cellStyle name="_Currency_dcf_Sovereign Bonds 060705 (version 1)_01 NET DCF Model_BRMalls_valuation model_09 29 07_follow on_vfinal2" xfId="531" xr:uid="{00000000-0005-0000-0000-00000F020000}"/>
    <cellStyle name="_Currency_dcf_Sovereign Bonds 060705 (version 1)_01 NET DCF Model_BRMalls_valuation model_09 29 07_follow on_vfinal2_Indicadores" xfId="532" xr:uid="{00000000-0005-0000-0000-000010020000}"/>
    <cellStyle name="_Currency_dcf_Sovereign Bonds 060705 (version 1)_01 NET DCF Model_BRMalls_valuation model_240408v1" xfId="533" xr:uid="{00000000-0005-0000-0000-000011020000}"/>
    <cellStyle name="_Currency_dcf_Sovereign Bonds 060705 (version 1)_01 NET DCF Model_BRMalls_valuation model_240408v1_Indicadores" xfId="534" xr:uid="{00000000-0005-0000-0000-000012020000}"/>
    <cellStyle name="_Currency_dcf_Sovereign Bonds 060705 (version 1)_01 NET DCF Model_Consolidação" xfId="535" xr:uid="{00000000-0005-0000-0000-000013020000}"/>
    <cellStyle name="_Currency_dcf_Sovereign Bonds 060705 (version 1)_01 NET DCF Model_Consolidação IMOB" xfId="536" xr:uid="{00000000-0005-0000-0000-000014020000}"/>
    <cellStyle name="_Currency_dcf_Sovereign Bonds 060705 (version 1)_01 NET DCF Model_Consolidação IMOB_Indicadores" xfId="537" xr:uid="{00000000-0005-0000-0000-000015020000}"/>
    <cellStyle name="_Currency_dcf_Sovereign Bonds 060705 (version 1)_01 NET DCF Model_Consolidação_Indicadores" xfId="538" xr:uid="{00000000-0005-0000-0000-000016020000}"/>
    <cellStyle name="_Currency_dcf_Sovereign Bonds 060705 (version 1)_01 NET DCF Model_Estudo de Viabilidade -IMOB Henri" xfId="539" xr:uid="{00000000-0005-0000-0000-000017020000}"/>
    <cellStyle name="_Currency_dcf_Sovereign Bonds 060705 (version 1)_01 NET DCF Model_FP 100" xfId="540" xr:uid="{00000000-0005-0000-0000-000018020000}"/>
    <cellStyle name="_Currency_dcf_Sovereign Bonds 060705 (version 1)_01 NET DCF Model_FP 100_Indicadores" xfId="541" xr:uid="{00000000-0005-0000-0000-000019020000}"/>
    <cellStyle name="_Currency_dcf_Sovereign Bonds 060705 (version 1)_01 NET DCF Model_Península" xfId="542" xr:uid="{00000000-0005-0000-0000-00001A020000}"/>
    <cellStyle name="_Currency_dcf_Sovereign Bonds 060705 (version 1)_01 NET DCF Model_Peninsula_0510" xfId="543" xr:uid="{00000000-0005-0000-0000-00001B020000}"/>
    <cellStyle name="_Currency_dcf_Sovereign Bonds 060705 (version 1)_01 NET DCF Model_Resumo Juros e Variações" xfId="544" xr:uid="{00000000-0005-0000-0000-00001C020000}"/>
    <cellStyle name="_Currency_dcf_Sovereign Bonds 060705 (version 1)_01 NET DCF Model_Resumo Juros e Variações_Indicadores" xfId="545" xr:uid="{00000000-0005-0000-0000-00001D020000}"/>
    <cellStyle name="_Currency_dcf_Sovereign Bonds 060705 (version 1)_01 NET DCF Model_Valuation model_08 02 19 v6 10 anos (version 3) g alinhado2 (4)" xfId="546" xr:uid="{00000000-0005-0000-0000-00001E020000}"/>
    <cellStyle name="_Currency_dcf_Sovereign Bonds 060705 (version 1)_01 NET DCF Model_Valuation model_08 02 19 v6 10 anos (version 3) g alinhado2 (4)_Indicadores" xfId="547" xr:uid="{00000000-0005-0000-0000-00001F020000}"/>
    <cellStyle name="_Currency_dcf_Sovereign Bonds 060705 (version 1)_03 Embratel DCF Model_Loscos" xfId="548" xr:uid="{00000000-0005-0000-0000-000020020000}"/>
    <cellStyle name="_Currency_dcf_Sovereign Bonds 060705 (version 1)_05 NET DCF Model" xfId="549" xr:uid="{00000000-0005-0000-0000-000021020000}"/>
    <cellStyle name="_Currency_dcf_Sovereign Bonds 060705 (version 1)_05 NET DCF Model_Base 2008" xfId="550" xr:uid="{00000000-0005-0000-0000-000022020000}"/>
    <cellStyle name="_Currency_dcf_Sovereign Bonds 060705 (version 1)_05 NET DCF Model_BRMalls_valuation model_03 12 07" xfId="551" xr:uid="{00000000-0005-0000-0000-000023020000}"/>
    <cellStyle name="_Currency_dcf_Sovereign Bonds 060705 (version 1)_05 NET DCF Model_BRMalls_valuation model_03 12 07_Indicadores" xfId="552" xr:uid="{00000000-0005-0000-0000-000024020000}"/>
    <cellStyle name="_Currency_dcf_Sovereign Bonds 060705 (version 1)_05 NET DCF Model_BRMalls_valuation model_09 29 07_follow on_vfinal2" xfId="553" xr:uid="{00000000-0005-0000-0000-000025020000}"/>
    <cellStyle name="_Currency_dcf_Sovereign Bonds 060705 (version 1)_05 NET DCF Model_BRMalls_valuation model_09 29 07_follow on_vfinal2_Indicadores" xfId="554" xr:uid="{00000000-0005-0000-0000-000026020000}"/>
    <cellStyle name="_Currency_dcf_Sovereign Bonds 060705 (version 1)_05 NET DCF Model_BRMalls_valuation model_240408v1" xfId="555" xr:uid="{00000000-0005-0000-0000-000027020000}"/>
    <cellStyle name="_Currency_dcf_Sovereign Bonds 060705 (version 1)_05 NET DCF Model_BRMalls_valuation model_240408v1_Indicadores" xfId="556" xr:uid="{00000000-0005-0000-0000-000028020000}"/>
    <cellStyle name="_Currency_dcf_Sovereign Bonds 060705 (version 1)_05 NET DCF Model_Consolidação" xfId="557" xr:uid="{00000000-0005-0000-0000-000029020000}"/>
    <cellStyle name="_Currency_dcf_Sovereign Bonds 060705 (version 1)_05 NET DCF Model_Consolidação IMOB" xfId="558" xr:uid="{00000000-0005-0000-0000-00002A020000}"/>
    <cellStyle name="_Currency_dcf_Sovereign Bonds 060705 (version 1)_05 NET DCF Model_Consolidação IMOB_Indicadores" xfId="559" xr:uid="{00000000-0005-0000-0000-00002B020000}"/>
    <cellStyle name="_Currency_dcf_Sovereign Bonds 060705 (version 1)_05 NET DCF Model_Consolidação_Indicadores" xfId="560" xr:uid="{00000000-0005-0000-0000-00002C020000}"/>
    <cellStyle name="_Currency_dcf_Sovereign Bonds 060705 (version 1)_05 NET DCF Model_Estudo de Viabilidade -IMOB Henri" xfId="561" xr:uid="{00000000-0005-0000-0000-00002D020000}"/>
    <cellStyle name="_Currency_dcf_Sovereign Bonds 060705 (version 1)_05 NET DCF Model_FP 100" xfId="562" xr:uid="{00000000-0005-0000-0000-00002E020000}"/>
    <cellStyle name="_Currency_dcf_Sovereign Bonds 060705 (version 1)_05 NET DCF Model_FP 100_Indicadores" xfId="563" xr:uid="{00000000-0005-0000-0000-00002F020000}"/>
    <cellStyle name="_Currency_dcf_Sovereign Bonds 060705 (version 1)_05 NET DCF Model_Península" xfId="564" xr:uid="{00000000-0005-0000-0000-000030020000}"/>
    <cellStyle name="_Currency_dcf_Sovereign Bonds 060705 (version 1)_05 NET DCF Model_Peninsula_0510" xfId="565" xr:uid="{00000000-0005-0000-0000-000031020000}"/>
    <cellStyle name="_Currency_dcf_Sovereign Bonds 060705 (version 1)_05 NET DCF Model_Resumo Juros e Variações" xfId="566" xr:uid="{00000000-0005-0000-0000-000032020000}"/>
    <cellStyle name="_Currency_dcf_Sovereign Bonds 060705 (version 1)_05 NET DCF Model_Resumo Juros e Variações_Indicadores" xfId="567" xr:uid="{00000000-0005-0000-0000-000033020000}"/>
    <cellStyle name="_Currency_dcf_Sovereign Bonds 060705 (version 1)_05 NET DCF Model_Valuation model_08 02 19 v6 10 anos (version 3) g alinhado2 (4)" xfId="568" xr:uid="{00000000-0005-0000-0000-000034020000}"/>
    <cellStyle name="_Currency_dcf_Sovereign Bonds 060705 (version 1)_05 NET DCF Model_Valuation model_08 02 19 v6 10 anos (version 3) g alinhado2 (4)_Indicadores" xfId="569" xr:uid="{00000000-0005-0000-0000-000035020000}"/>
    <cellStyle name="_Currency_dcf_Sovereign Bonds 060705 (version 1)_05 TMX Brazil DCF Model" xfId="570" xr:uid="{00000000-0005-0000-0000-000036020000}"/>
    <cellStyle name="_Currency_dcf_Sovereign Bonds 060705 (version 1)_05 TMX Brazil DCF Model_Base 2008" xfId="571" xr:uid="{00000000-0005-0000-0000-000037020000}"/>
    <cellStyle name="_Currency_dcf_Sovereign Bonds 060705 (version 1)_05 TMX Brazil DCF Model_BRMalls_valuation model_03 12 07" xfId="572" xr:uid="{00000000-0005-0000-0000-000038020000}"/>
    <cellStyle name="_Currency_dcf_Sovereign Bonds 060705 (version 1)_05 TMX Brazil DCF Model_BRMalls_valuation model_03 12 07_Indicadores" xfId="573" xr:uid="{00000000-0005-0000-0000-000039020000}"/>
    <cellStyle name="_Currency_dcf_Sovereign Bonds 060705 (version 1)_05 TMX Brazil DCF Model_BRMalls_valuation model_09 29 07_follow on_vfinal2" xfId="574" xr:uid="{00000000-0005-0000-0000-00003A020000}"/>
    <cellStyle name="_Currency_dcf_Sovereign Bonds 060705 (version 1)_05 TMX Brazil DCF Model_BRMalls_valuation model_09 29 07_follow on_vfinal2_Indicadores" xfId="575" xr:uid="{00000000-0005-0000-0000-00003B020000}"/>
    <cellStyle name="_Currency_dcf_Sovereign Bonds 060705 (version 1)_05 TMX Brazil DCF Model_BRMalls_valuation model_240408v1" xfId="576" xr:uid="{00000000-0005-0000-0000-00003C020000}"/>
    <cellStyle name="_Currency_dcf_Sovereign Bonds 060705 (version 1)_05 TMX Brazil DCF Model_BRMalls_valuation model_240408v1_Indicadores" xfId="577" xr:uid="{00000000-0005-0000-0000-00003D020000}"/>
    <cellStyle name="_Currency_dcf_Sovereign Bonds 060705 (version 1)_05 TMX Brazil DCF Model_Consolidação" xfId="578" xr:uid="{00000000-0005-0000-0000-00003E020000}"/>
    <cellStyle name="_Currency_dcf_Sovereign Bonds 060705 (version 1)_05 TMX Brazil DCF Model_Consolidação IMOB" xfId="579" xr:uid="{00000000-0005-0000-0000-00003F020000}"/>
    <cellStyle name="_Currency_dcf_Sovereign Bonds 060705 (version 1)_05 TMX Brazil DCF Model_Consolidação IMOB_Indicadores" xfId="580" xr:uid="{00000000-0005-0000-0000-000040020000}"/>
    <cellStyle name="_Currency_dcf_Sovereign Bonds 060705 (version 1)_05 TMX Brazil DCF Model_Consolidação_Indicadores" xfId="581" xr:uid="{00000000-0005-0000-0000-000041020000}"/>
    <cellStyle name="_Currency_dcf_Sovereign Bonds 060705 (version 1)_05 TMX Brazil DCF Model_Estudo de Viabilidade -IMOB Henri" xfId="582" xr:uid="{00000000-0005-0000-0000-000042020000}"/>
    <cellStyle name="_Currency_dcf_Sovereign Bonds 060705 (version 1)_05 TMX Brazil DCF Model_FP 100" xfId="583" xr:uid="{00000000-0005-0000-0000-000043020000}"/>
    <cellStyle name="_Currency_dcf_Sovereign Bonds 060705 (version 1)_05 TMX Brazil DCF Model_FP 100_Indicadores" xfId="584" xr:uid="{00000000-0005-0000-0000-000044020000}"/>
    <cellStyle name="_Currency_dcf_Sovereign Bonds 060705 (version 1)_05 TMX Brazil DCF Model_Península" xfId="585" xr:uid="{00000000-0005-0000-0000-000045020000}"/>
    <cellStyle name="_Currency_dcf_Sovereign Bonds 060705 (version 1)_05 TMX Brazil DCF Model_Peninsula_0510" xfId="586" xr:uid="{00000000-0005-0000-0000-000046020000}"/>
    <cellStyle name="_Currency_dcf_Sovereign Bonds 060705 (version 1)_05 TMX Brazil DCF Model_Resumo Juros e Variações" xfId="587" xr:uid="{00000000-0005-0000-0000-000047020000}"/>
    <cellStyle name="_Currency_dcf_Sovereign Bonds 060705 (version 1)_05 TMX Brazil DCF Model_Resumo Juros e Variações_Indicadores" xfId="588" xr:uid="{00000000-0005-0000-0000-000048020000}"/>
    <cellStyle name="_Currency_dcf_Sovereign Bonds 060705 (version 1)_05 TMX Brazil DCF Model_Valuation model_08 02 19 v6 10 anos (version 3) g alinhado2 (4)" xfId="589" xr:uid="{00000000-0005-0000-0000-000049020000}"/>
    <cellStyle name="_Currency_dcf_Sovereign Bonds 060705 (version 1)_05 TMX Brazil DCF Model_Valuation model_08 02 19 v6 10 anos (version 3) g alinhado2 (4)_Indicadores" xfId="590" xr:uid="{00000000-0005-0000-0000-00004A020000}"/>
    <cellStyle name="_Currency_dcf_Sovereign Bonds 060705_01 NET DCF Model" xfId="591" xr:uid="{00000000-0005-0000-0000-00004B020000}"/>
    <cellStyle name="_Currency_dcf_Sovereign Bonds 060705_01 NET DCF Model_Base 2008" xfId="592" xr:uid="{00000000-0005-0000-0000-00004C020000}"/>
    <cellStyle name="_Currency_dcf_Sovereign Bonds 060705_01 NET DCF Model_BRMalls_valuation model_03 12 07" xfId="593" xr:uid="{00000000-0005-0000-0000-00004D020000}"/>
    <cellStyle name="_Currency_dcf_Sovereign Bonds 060705_01 NET DCF Model_BRMalls_valuation model_03 12 07_Indicadores" xfId="594" xr:uid="{00000000-0005-0000-0000-00004E020000}"/>
    <cellStyle name="_Currency_dcf_Sovereign Bonds 060705_01 NET DCF Model_BRMalls_valuation model_09 29 07_follow on_vfinal2" xfId="595" xr:uid="{00000000-0005-0000-0000-00004F020000}"/>
    <cellStyle name="_Currency_dcf_Sovereign Bonds 060705_01 NET DCF Model_BRMalls_valuation model_09 29 07_follow on_vfinal2_Indicadores" xfId="596" xr:uid="{00000000-0005-0000-0000-000050020000}"/>
    <cellStyle name="_Currency_dcf_Sovereign Bonds 060705_01 NET DCF Model_BRMalls_valuation model_240408v1" xfId="597" xr:uid="{00000000-0005-0000-0000-000051020000}"/>
    <cellStyle name="_Currency_dcf_Sovereign Bonds 060705_01 NET DCF Model_BRMalls_valuation model_240408v1_Indicadores" xfId="598" xr:uid="{00000000-0005-0000-0000-000052020000}"/>
    <cellStyle name="_Currency_dcf_Sovereign Bonds 060705_01 NET DCF Model_Consolidação" xfId="599" xr:uid="{00000000-0005-0000-0000-000053020000}"/>
    <cellStyle name="_Currency_dcf_Sovereign Bonds 060705_01 NET DCF Model_Consolidação IMOB" xfId="600" xr:uid="{00000000-0005-0000-0000-000054020000}"/>
    <cellStyle name="_Currency_dcf_Sovereign Bonds 060705_01 NET DCF Model_Consolidação IMOB_Indicadores" xfId="601" xr:uid="{00000000-0005-0000-0000-000055020000}"/>
    <cellStyle name="_Currency_dcf_Sovereign Bonds 060705_01 NET DCF Model_Consolidação_Indicadores" xfId="602" xr:uid="{00000000-0005-0000-0000-000056020000}"/>
    <cellStyle name="_Currency_dcf_Sovereign Bonds 060705_01 NET DCF Model_Estudo de Viabilidade -IMOB Henri" xfId="603" xr:uid="{00000000-0005-0000-0000-000057020000}"/>
    <cellStyle name="_Currency_dcf_Sovereign Bonds 060705_01 NET DCF Model_FP 100" xfId="604" xr:uid="{00000000-0005-0000-0000-000058020000}"/>
    <cellStyle name="_Currency_dcf_Sovereign Bonds 060705_01 NET DCF Model_FP 100_Indicadores" xfId="605" xr:uid="{00000000-0005-0000-0000-000059020000}"/>
    <cellStyle name="_Currency_dcf_Sovereign Bonds 060705_01 NET DCF Model_Península" xfId="606" xr:uid="{00000000-0005-0000-0000-00005A020000}"/>
    <cellStyle name="_Currency_dcf_Sovereign Bonds 060705_01 NET DCF Model_Peninsula_0510" xfId="607" xr:uid="{00000000-0005-0000-0000-00005B020000}"/>
    <cellStyle name="_Currency_dcf_Sovereign Bonds 060705_01 NET DCF Model_Resumo Juros e Variações" xfId="608" xr:uid="{00000000-0005-0000-0000-00005C020000}"/>
    <cellStyle name="_Currency_dcf_Sovereign Bonds 060705_01 NET DCF Model_Resumo Juros e Variações_Indicadores" xfId="609" xr:uid="{00000000-0005-0000-0000-00005D020000}"/>
    <cellStyle name="_Currency_dcf_Sovereign Bonds 060705_01 NET DCF Model_Valuation model_08 02 19 v6 10 anos (version 3) g alinhado2 (4)" xfId="610" xr:uid="{00000000-0005-0000-0000-00005E020000}"/>
    <cellStyle name="_Currency_dcf_Sovereign Bonds 060705_01 NET DCF Model_Valuation model_08 02 19 v6 10 anos (version 3) g alinhado2 (4)_Indicadores" xfId="611" xr:uid="{00000000-0005-0000-0000-00005F020000}"/>
    <cellStyle name="_Currency_dcf_Sovereign Bonds 060705_03 Embratel DCF Model_Loscos" xfId="612" xr:uid="{00000000-0005-0000-0000-000060020000}"/>
    <cellStyle name="_Currency_dcf_Sovereign Bonds 060705_05 NET DCF Model" xfId="613" xr:uid="{00000000-0005-0000-0000-000061020000}"/>
    <cellStyle name="_Currency_dcf_Sovereign Bonds 060705_05 NET DCF Model_Base 2008" xfId="614" xr:uid="{00000000-0005-0000-0000-000062020000}"/>
    <cellStyle name="_Currency_dcf_Sovereign Bonds 060705_05 NET DCF Model_BRMalls_valuation model_03 12 07" xfId="615" xr:uid="{00000000-0005-0000-0000-000063020000}"/>
    <cellStyle name="_Currency_dcf_Sovereign Bonds 060705_05 NET DCF Model_BRMalls_valuation model_03 12 07_Indicadores" xfId="616" xr:uid="{00000000-0005-0000-0000-000064020000}"/>
    <cellStyle name="_Currency_dcf_Sovereign Bonds 060705_05 NET DCF Model_BRMalls_valuation model_09 29 07_follow on_vfinal2" xfId="617" xr:uid="{00000000-0005-0000-0000-000065020000}"/>
    <cellStyle name="_Currency_dcf_Sovereign Bonds 060705_05 NET DCF Model_BRMalls_valuation model_09 29 07_follow on_vfinal2_Indicadores" xfId="618" xr:uid="{00000000-0005-0000-0000-000066020000}"/>
    <cellStyle name="_Currency_dcf_Sovereign Bonds 060705_05 NET DCF Model_BRMalls_valuation model_240408v1" xfId="619" xr:uid="{00000000-0005-0000-0000-000067020000}"/>
    <cellStyle name="_Currency_dcf_Sovereign Bonds 060705_05 NET DCF Model_BRMalls_valuation model_240408v1_Indicadores" xfId="620" xr:uid="{00000000-0005-0000-0000-000068020000}"/>
    <cellStyle name="_Currency_dcf_Sovereign Bonds 060705_05 NET DCF Model_Consolidação" xfId="621" xr:uid="{00000000-0005-0000-0000-000069020000}"/>
    <cellStyle name="_Currency_dcf_Sovereign Bonds 060705_05 NET DCF Model_Consolidação IMOB" xfId="622" xr:uid="{00000000-0005-0000-0000-00006A020000}"/>
    <cellStyle name="_Currency_dcf_Sovereign Bonds 060705_05 NET DCF Model_Consolidação IMOB_Indicadores" xfId="623" xr:uid="{00000000-0005-0000-0000-00006B020000}"/>
    <cellStyle name="_Currency_dcf_Sovereign Bonds 060705_05 NET DCF Model_Consolidação_Indicadores" xfId="624" xr:uid="{00000000-0005-0000-0000-00006C020000}"/>
    <cellStyle name="_Currency_dcf_Sovereign Bonds 060705_05 NET DCF Model_Estudo de Viabilidade -IMOB Henri" xfId="625" xr:uid="{00000000-0005-0000-0000-00006D020000}"/>
    <cellStyle name="_Currency_dcf_Sovereign Bonds 060705_05 NET DCF Model_FP 100" xfId="626" xr:uid="{00000000-0005-0000-0000-00006E020000}"/>
    <cellStyle name="_Currency_dcf_Sovereign Bonds 060705_05 NET DCF Model_FP 100_Indicadores" xfId="627" xr:uid="{00000000-0005-0000-0000-00006F020000}"/>
    <cellStyle name="_Currency_dcf_Sovereign Bonds 060705_05 NET DCF Model_Península" xfId="628" xr:uid="{00000000-0005-0000-0000-000070020000}"/>
    <cellStyle name="_Currency_dcf_Sovereign Bonds 060705_05 NET DCF Model_Peninsula_0510" xfId="629" xr:uid="{00000000-0005-0000-0000-000071020000}"/>
    <cellStyle name="_Currency_dcf_Sovereign Bonds 060705_05 NET DCF Model_Resumo Juros e Variações" xfId="630" xr:uid="{00000000-0005-0000-0000-000072020000}"/>
    <cellStyle name="_Currency_dcf_Sovereign Bonds 060705_05 NET DCF Model_Resumo Juros e Variações_Indicadores" xfId="631" xr:uid="{00000000-0005-0000-0000-000073020000}"/>
    <cellStyle name="_Currency_dcf_Sovereign Bonds 060705_05 NET DCF Model_Valuation model_08 02 19 v6 10 anos (version 3) g alinhado2 (4)" xfId="632" xr:uid="{00000000-0005-0000-0000-000074020000}"/>
    <cellStyle name="_Currency_dcf_Sovereign Bonds 060705_05 NET DCF Model_Valuation model_08 02 19 v6 10 anos (version 3) g alinhado2 (4)_Indicadores" xfId="633" xr:uid="{00000000-0005-0000-0000-000075020000}"/>
    <cellStyle name="_Currency_dcf_Sovereign Bonds 060705_05 TMX Brazil DCF Model" xfId="634" xr:uid="{00000000-0005-0000-0000-000076020000}"/>
    <cellStyle name="_Currency_dcf_Sovereign Bonds 060705_05 TMX Brazil DCF Model_Base 2008" xfId="635" xr:uid="{00000000-0005-0000-0000-000077020000}"/>
    <cellStyle name="_Currency_dcf_Sovereign Bonds 060705_05 TMX Brazil DCF Model_BRMalls_valuation model_03 12 07" xfId="636" xr:uid="{00000000-0005-0000-0000-000078020000}"/>
    <cellStyle name="_Currency_dcf_Sovereign Bonds 060705_05 TMX Brazil DCF Model_BRMalls_valuation model_03 12 07_Indicadores" xfId="637" xr:uid="{00000000-0005-0000-0000-000079020000}"/>
    <cellStyle name="_Currency_dcf_Sovereign Bonds 060705_05 TMX Brazil DCF Model_BRMalls_valuation model_09 29 07_follow on_vfinal2" xfId="638" xr:uid="{00000000-0005-0000-0000-00007A020000}"/>
    <cellStyle name="_Currency_dcf_Sovereign Bonds 060705_05 TMX Brazil DCF Model_BRMalls_valuation model_09 29 07_follow on_vfinal2_Indicadores" xfId="639" xr:uid="{00000000-0005-0000-0000-00007B020000}"/>
    <cellStyle name="_Currency_dcf_Sovereign Bonds 060705_05 TMX Brazil DCF Model_BRMalls_valuation model_240408v1" xfId="640" xr:uid="{00000000-0005-0000-0000-00007C020000}"/>
    <cellStyle name="_Currency_dcf_Sovereign Bonds 060705_05 TMX Brazil DCF Model_BRMalls_valuation model_240408v1_Indicadores" xfId="641" xr:uid="{00000000-0005-0000-0000-00007D020000}"/>
    <cellStyle name="_Currency_dcf_Sovereign Bonds 060705_05 TMX Brazil DCF Model_Consolidação" xfId="642" xr:uid="{00000000-0005-0000-0000-00007E020000}"/>
    <cellStyle name="_Currency_dcf_Sovereign Bonds 060705_05 TMX Brazil DCF Model_Consolidação IMOB" xfId="643" xr:uid="{00000000-0005-0000-0000-00007F020000}"/>
    <cellStyle name="_Currency_dcf_Sovereign Bonds 060705_05 TMX Brazil DCF Model_Consolidação IMOB_Indicadores" xfId="644" xr:uid="{00000000-0005-0000-0000-000080020000}"/>
    <cellStyle name="_Currency_dcf_Sovereign Bonds 060705_05 TMX Brazil DCF Model_Consolidação_Indicadores" xfId="645" xr:uid="{00000000-0005-0000-0000-000081020000}"/>
    <cellStyle name="_Currency_dcf_Sovereign Bonds 060705_05 TMX Brazil DCF Model_Estudo de Viabilidade -IMOB Henri" xfId="646" xr:uid="{00000000-0005-0000-0000-000082020000}"/>
    <cellStyle name="_Currency_dcf_Sovereign Bonds 060705_05 TMX Brazil DCF Model_FP 100" xfId="647" xr:uid="{00000000-0005-0000-0000-000083020000}"/>
    <cellStyle name="_Currency_dcf_Sovereign Bonds 060705_05 TMX Brazil DCF Model_FP 100_Indicadores" xfId="648" xr:uid="{00000000-0005-0000-0000-000084020000}"/>
    <cellStyle name="_Currency_dcf_Sovereign Bonds 060705_05 TMX Brazil DCF Model_Península" xfId="649" xr:uid="{00000000-0005-0000-0000-000085020000}"/>
    <cellStyle name="_Currency_dcf_Sovereign Bonds 060705_05 TMX Brazil DCF Model_Peninsula_0510" xfId="650" xr:uid="{00000000-0005-0000-0000-000086020000}"/>
    <cellStyle name="_Currency_dcf_Sovereign Bonds 060705_05 TMX Brazil DCF Model_Resumo Juros e Variações" xfId="651" xr:uid="{00000000-0005-0000-0000-000087020000}"/>
    <cellStyle name="_Currency_dcf_Sovereign Bonds 060705_05 TMX Brazil DCF Model_Resumo Juros e Variações_Indicadores" xfId="652" xr:uid="{00000000-0005-0000-0000-000088020000}"/>
    <cellStyle name="_Currency_dcf_Sovereign Bonds 060705_05 TMX Brazil DCF Model_Valuation model_08 02 19 v6 10 anos (version 3) g alinhado2 (4)" xfId="653" xr:uid="{00000000-0005-0000-0000-000089020000}"/>
    <cellStyle name="_Currency_dcf_Sovereign Bonds 060705_05 TMX Brazil DCF Model_Valuation model_08 02 19 v6 10 anos (version 3) g alinhado2 (4)_Indicadores" xfId="654" xr:uid="{00000000-0005-0000-0000-00008A020000}"/>
    <cellStyle name="_Currency_dcf_Valuation model_08 02 19 v6 10 anos (version 3) g alinhado2 (4)" xfId="655" xr:uid="{00000000-0005-0000-0000-00008B020000}"/>
    <cellStyle name="_Currency_EMT Management Assumptions_v2" xfId="656" xr:uid="{00000000-0005-0000-0000-00008C020000}"/>
    <cellStyle name="_Currency_EMT Management Assumptions_v2_Base 2008" xfId="657" xr:uid="{00000000-0005-0000-0000-00008D020000}"/>
    <cellStyle name="_Currency_EMT Management Assumptions_v2_BRMalls_valuation model_03 12 07" xfId="658" xr:uid="{00000000-0005-0000-0000-00008E020000}"/>
    <cellStyle name="_Currency_EMT Management Assumptions_v2_BRMalls_valuation model_03 12 07_Indicadores" xfId="659" xr:uid="{00000000-0005-0000-0000-00008F020000}"/>
    <cellStyle name="_Currency_EMT Management Assumptions_v2_BRMalls_valuation model_09 29 07_follow on_vfinal2" xfId="660" xr:uid="{00000000-0005-0000-0000-000090020000}"/>
    <cellStyle name="_Currency_EMT Management Assumptions_v2_BRMalls_valuation model_09 29 07_follow on_vfinal2_Indicadores" xfId="661" xr:uid="{00000000-0005-0000-0000-000091020000}"/>
    <cellStyle name="_Currency_EMT Management Assumptions_v2_BRMalls_valuation model_240408v1" xfId="662" xr:uid="{00000000-0005-0000-0000-000092020000}"/>
    <cellStyle name="_Currency_EMT Management Assumptions_v2_BRMalls_valuation model_240408v1_Indicadores" xfId="663" xr:uid="{00000000-0005-0000-0000-000093020000}"/>
    <cellStyle name="_Currency_EMT Management Assumptions_v2_Consolidação" xfId="664" xr:uid="{00000000-0005-0000-0000-000094020000}"/>
    <cellStyle name="_Currency_EMT Management Assumptions_v2_Consolidação IMOB" xfId="665" xr:uid="{00000000-0005-0000-0000-000095020000}"/>
    <cellStyle name="_Currency_EMT Management Assumptions_v2_Consolidação IMOB_Indicadores" xfId="666" xr:uid="{00000000-0005-0000-0000-000096020000}"/>
    <cellStyle name="_Currency_EMT Management Assumptions_v2_Consolidação_Indicadores" xfId="667" xr:uid="{00000000-0005-0000-0000-000097020000}"/>
    <cellStyle name="_Currency_EMT Management Assumptions_v2_Estudo de Viabilidade -IMOB Henri" xfId="668" xr:uid="{00000000-0005-0000-0000-000098020000}"/>
    <cellStyle name="_Currency_EMT Management Assumptions_v2_FP 100" xfId="669" xr:uid="{00000000-0005-0000-0000-000099020000}"/>
    <cellStyle name="_Currency_EMT Management Assumptions_v2_FP 100_Indicadores" xfId="670" xr:uid="{00000000-0005-0000-0000-00009A020000}"/>
    <cellStyle name="_Currency_EMT Management Assumptions_v2_Península" xfId="671" xr:uid="{00000000-0005-0000-0000-00009B020000}"/>
    <cellStyle name="_Currency_EMT Management Assumptions_v2_Peninsula_0510" xfId="672" xr:uid="{00000000-0005-0000-0000-00009C020000}"/>
    <cellStyle name="_Currency_EMT Management Assumptions_v2_Resumo Juros e Variações" xfId="673" xr:uid="{00000000-0005-0000-0000-00009D020000}"/>
    <cellStyle name="_Currency_EMT Management Assumptions_v2_Resumo Juros e Variações_Indicadores" xfId="674" xr:uid="{00000000-0005-0000-0000-00009E020000}"/>
    <cellStyle name="_Currency_EMT Management Assumptions_v2_Valuation model_08 02 19 v6 10 anos (version 3) g alinhado2 (4)" xfId="675" xr:uid="{00000000-0005-0000-0000-00009F020000}"/>
    <cellStyle name="_Currency_EMT Management Assumptions_v2_Valuation model_08 02 19 v6 10 anos (version 3) g alinhado2 (4)_Indicadores" xfId="676" xr:uid="{00000000-0005-0000-0000-0000A0020000}"/>
    <cellStyle name="_Currency_Estudo de Viabilidade -IMOB Henri" xfId="677" xr:uid="{00000000-0005-0000-0000-0000A1020000}"/>
    <cellStyle name="_Currency_FP 100" xfId="678" xr:uid="{00000000-0005-0000-0000-0000A2020000}"/>
    <cellStyle name="_Currency_FP 100_Indicadores" xfId="679" xr:uid="{00000000-0005-0000-0000-0000A3020000}"/>
    <cellStyle name="_Currency_LA WACC Discount_1" xfId="680" xr:uid="{00000000-0005-0000-0000-0000A4020000}"/>
    <cellStyle name="_Currency_LA WACC Discount_1_Base 2008" xfId="681" xr:uid="{00000000-0005-0000-0000-0000A5020000}"/>
    <cellStyle name="_Currency_LA WACC Discount_1_BRMalls_valuation model_03 12 07" xfId="682" xr:uid="{00000000-0005-0000-0000-0000A6020000}"/>
    <cellStyle name="_Currency_LA WACC Discount_1_BRMalls_valuation model_09 29 07_follow on_vfinal2" xfId="683" xr:uid="{00000000-0005-0000-0000-0000A7020000}"/>
    <cellStyle name="_Currency_LA WACC Discount_1_BRMalls_valuation model_240408v1" xfId="684" xr:uid="{00000000-0005-0000-0000-0000A8020000}"/>
    <cellStyle name="_Currency_LA WACC Discount_1_Consolidação" xfId="685" xr:uid="{00000000-0005-0000-0000-0000A9020000}"/>
    <cellStyle name="_Currency_LA WACC Discount_1_Consolidação IMOB" xfId="686" xr:uid="{00000000-0005-0000-0000-0000AA020000}"/>
    <cellStyle name="_Currency_LA WACC Discount_1_Consolidação_Indicadores" xfId="687" xr:uid="{00000000-0005-0000-0000-0000AB020000}"/>
    <cellStyle name="_Currency_LA WACC Discount_1_Cópia de Kit Release Consolidado_Quirino" xfId="688" xr:uid="{00000000-0005-0000-0000-0000AC020000}"/>
    <cellStyle name="_Currency_LA WACC Discount_1_Dados por segmento julho 06" xfId="689" xr:uid="{00000000-0005-0000-0000-0000AD020000}"/>
    <cellStyle name="_Currency_LA WACC Discount_1_Dados por segmento julho 06_Cópia de Kit Release Consolidado_Quirino" xfId="690" xr:uid="{00000000-0005-0000-0000-0000AE020000}"/>
    <cellStyle name="_Currency_LA WACC Discount_1_Dados por segmento julho 06_Indicadores" xfId="691" xr:uid="{00000000-0005-0000-0000-0000AF020000}"/>
    <cellStyle name="_Currency_LA WACC Discount_1_Estudo de Viabilidade - EXP BHS" xfId="692" xr:uid="{00000000-0005-0000-0000-0000B0020000}"/>
    <cellStyle name="_Currency_LA WACC Discount_1_Estudo de Viabilidade - EXP BHS_Consolidação" xfId="693" xr:uid="{00000000-0005-0000-0000-0000B1020000}"/>
    <cellStyle name="_Currency_LA WACC Discount_1_Estudo de Viabilidade - EXP BHS_Consolidação_Indicadores" xfId="694" xr:uid="{00000000-0005-0000-0000-0000B2020000}"/>
    <cellStyle name="_Currency_LA WACC Discount_1_Estudo de Viabilidade - EXP BHS_Indicadores" xfId="695" xr:uid="{00000000-0005-0000-0000-0000B3020000}"/>
    <cellStyle name="_Currency_LA WACC Discount_1_FP 100" xfId="696" xr:uid="{00000000-0005-0000-0000-0000B4020000}"/>
    <cellStyle name="_Currency_LA WACC Discount_1_FP 100_Indicadores" xfId="697" xr:uid="{00000000-0005-0000-0000-0000B5020000}"/>
    <cellStyle name="_Currency_LA WACC Discount_1_Kit Release Consolidado" xfId="698" xr:uid="{00000000-0005-0000-0000-0000B6020000}"/>
    <cellStyle name="_Currency_LA WACC Discount_1_Planilha Master" xfId="699" xr:uid="{00000000-0005-0000-0000-0000B7020000}"/>
    <cellStyle name="_Currency_LA WACC Discount_1_Resumo Juros e Variações" xfId="700" xr:uid="{00000000-0005-0000-0000-0000B8020000}"/>
    <cellStyle name="_Currency_LA WACC Discount_1_Sovereign Bonds 060705" xfId="701" xr:uid="{00000000-0005-0000-0000-0000B9020000}"/>
    <cellStyle name="_Currency_LA WACC Discount_1_Sovereign Bonds 060705 (version 1)" xfId="702" xr:uid="{00000000-0005-0000-0000-0000BA020000}"/>
    <cellStyle name="_Currency_LA WACC Discount_1_Sovereign Bonds 060705 (version 1)_01 NET DCF Model" xfId="703" xr:uid="{00000000-0005-0000-0000-0000BB020000}"/>
    <cellStyle name="_Currency_LA WACC Discount_1_Sovereign Bonds 060705 (version 1)_01 NET DCF Model_Base 2008" xfId="704" xr:uid="{00000000-0005-0000-0000-0000BC020000}"/>
    <cellStyle name="_Currency_LA WACC Discount_1_Sovereign Bonds 060705 (version 1)_01 NET DCF Model_BRMalls_valuation model_03 12 07" xfId="705" xr:uid="{00000000-0005-0000-0000-0000BD020000}"/>
    <cellStyle name="_Currency_LA WACC Discount_1_Sovereign Bonds 060705 (version 1)_01 NET DCF Model_BRMalls_valuation model_03 12 07_Indicadores" xfId="706" xr:uid="{00000000-0005-0000-0000-0000BE020000}"/>
    <cellStyle name="_Currency_LA WACC Discount_1_Sovereign Bonds 060705 (version 1)_01 NET DCF Model_BRMalls_valuation model_09 29 07_follow on_vfinal2" xfId="707" xr:uid="{00000000-0005-0000-0000-0000BF020000}"/>
    <cellStyle name="_Currency_LA WACC Discount_1_Sovereign Bonds 060705 (version 1)_01 NET DCF Model_BRMalls_valuation model_09 29 07_follow on_vfinal2_Indicadores" xfId="708" xr:uid="{00000000-0005-0000-0000-0000C0020000}"/>
    <cellStyle name="_Currency_LA WACC Discount_1_Sovereign Bonds 060705 (version 1)_01 NET DCF Model_BRMalls_valuation model_240408v1" xfId="709" xr:uid="{00000000-0005-0000-0000-0000C1020000}"/>
    <cellStyle name="_Currency_LA WACC Discount_1_Sovereign Bonds 060705 (version 1)_01 NET DCF Model_BRMalls_valuation model_240408v1_Indicadores" xfId="710" xr:uid="{00000000-0005-0000-0000-0000C2020000}"/>
    <cellStyle name="_Currency_LA WACC Discount_1_Sovereign Bonds 060705 (version 1)_01 NET DCF Model_Consolidação" xfId="711" xr:uid="{00000000-0005-0000-0000-0000C3020000}"/>
    <cellStyle name="_Currency_LA WACC Discount_1_Sovereign Bonds 060705 (version 1)_01 NET DCF Model_Consolidação IMOB" xfId="712" xr:uid="{00000000-0005-0000-0000-0000C4020000}"/>
    <cellStyle name="_Currency_LA WACC Discount_1_Sovereign Bonds 060705 (version 1)_01 NET DCF Model_Consolidação IMOB_Indicadores" xfId="713" xr:uid="{00000000-0005-0000-0000-0000C5020000}"/>
    <cellStyle name="_Currency_LA WACC Discount_1_Sovereign Bonds 060705 (version 1)_01 NET DCF Model_Consolidação_Indicadores" xfId="714" xr:uid="{00000000-0005-0000-0000-0000C6020000}"/>
    <cellStyle name="_Currency_LA WACC Discount_1_Sovereign Bonds 060705 (version 1)_01 NET DCF Model_Estudo de Viabilidade -IMOB Henri" xfId="715" xr:uid="{00000000-0005-0000-0000-0000C7020000}"/>
    <cellStyle name="_Currency_LA WACC Discount_1_Sovereign Bonds 060705 (version 1)_01 NET DCF Model_FP 100" xfId="716" xr:uid="{00000000-0005-0000-0000-0000C8020000}"/>
    <cellStyle name="_Currency_LA WACC Discount_1_Sovereign Bonds 060705 (version 1)_01 NET DCF Model_FP 100_Indicadores" xfId="717" xr:uid="{00000000-0005-0000-0000-0000C9020000}"/>
    <cellStyle name="_Currency_LA WACC Discount_1_Sovereign Bonds 060705 (version 1)_01 NET DCF Model_Península" xfId="718" xr:uid="{00000000-0005-0000-0000-0000CA020000}"/>
    <cellStyle name="_Currency_LA WACC Discount_1_Sovereign Bonds 060705 (version 1)_01 NET DCF Model_Peninsula_0510" xfId="719" xr:uid="{00000000-0005-0000-0000-0000CB020000}"/>
    <cellStyle name="_Currency_LA WACC Discount_1_Sovereign Bonds 060705 (version 1)_01 NET DCF Model_Resumo Juros e Variações" xfId="720" xr:uid="{00000000-0005-0000-0000-0000CC020000}"/>
    <cellStyle name="_Currency_LA WACC Discount_1_Sovereign Bonds 060705 (version 1)_01 NET DCF Model_Resumo Juros e Variações_Indicadores" xfId="721" xr:uid="{00000000-0005-0000-0000-0000CD020000}"/>
    <cellStyle name="_Currency_LA WACC Discount_1_Sovereign Bonds 060705 (version 1)_01 NET DCF Model_Valuation model_08 02 19 v6 10 anos (version 3) g alinhado2 (4)" xfId="722" xr:uid="{00000000-0005-0000-0000-0000CE020000}"/>
    <cellStyle name="_Currency_LA WACC Discount_1_Sovereign Bonds 060705 (version 1)_01 NET DCF Model_Valuation model_08 02 19 v6 10 anos (version 3) g alinhado2 (4)_Indicadores" xfId="723" xr:uid="{00000000-0005-0000-0000-0000CF020000}"/>
    <cellStyle name="_Currency_LA WACC Discount_1_Sovereign Bonds 060705 (version 1)_03 Embratel DCF Model_Loscos" xfId="724" xr:uid="{00000000-0005-0000-0000-0000D0020000}"/>
    <cellStyle name="_Currency_LA WACC Discount_1_Sovereign Bonds 060705 (version 1)_05 NET DCF Model" xfId="725" xr:uid="{00000000-0005-0000-0000-0000D1020000}"/>
    <cellStyle name="_Currency_LA WACC Discount_1_Sovereign Bonds 060705 (version 1)_05 NET DCF Model_Base 2008" xfId="726" xr:uid="{00000000-0005-0000-0000-0000D2020000}"/>
    <cellStyle name="_Currency_LA WACC Discount_1_Sovereign Bonds 060705 (version 1)_05 NET DCF Model_BRMalls_valuation model_03 12 07" xfId="727" xr:uid="{00000000-0005-0000-0000-0000D3020000}"/>
    <cellStyle name="_Currency_LA WACC Discount_1_Sovereign Bonds 060705 (version 1)_05 NET DCF Model_BRMalls_valuation model_03 12 07_Indicadores" xfId="728" xr:uid="{00000000-0005-0000-0000-0000D4020000}"/>
    <cellStyle name="_Currency_LA WACC Discount_1_Sovereign Bonds 060705 (version 1)_05 NET DCF Model_BRMalls_valuation model_09 29 07_follow on_vfinal2" xfId="729" xr:uid="{00000000-0005-0000-0000-0000D5020000}"/>
    <cellStyle name="_Currency_LA WACC Discount_1_Sovereign Bonds 060705 (version 1)_05 NET DCF Model_BRMalls_valuation model_09 29 07_follow on_vfinal2_Indicadores" xfId="730" xr:uid="{00000000-0005-0000-0000-0000D6020000}"/>
    <cellStyle name="_Currency_LA WACC Discount_1_Sovereign Bonds 060705 (version 1)_05 NET DCF Model_BRMalls_valuation model_240408v1" xfId="731" xr:uid="{00000000-0005-0000-0000-0000D7020000}"/>
    <cellStyle name="_Currency_LA WACC Discount_1_Sovereign Bonds 060705 (version 1)_05 NET DCF Model_BRMalls_valuation model_240408v1_Indicadores" xfId="732" xr:uid="{00000000-0005-0000-0000-0000D8020000}"/>
    <cellStyle name="_Currency_LA WACC Discount_1_Sovereign Bonds 060705 (version 1)_05 NET DCF Model_Consolidação" xfId="733" xr:uid="{00000000-0005-0000-0000-0000D9020000}"/>
    <cellStyle name="_Currency_LA WACC Discount_1_Sovereign Bonds 060705 (version 1)_05 NET DCF Model_Consolidação IMOB" xfId="734" xr:uid="{00000000-0005-0000-0000-0000DA020000}"/>
    <cellStyle name="_Currency_LA WACC Discount_1_Sovereign Bonds 060705 (version 1)_05 NET DCF Model_Consolidação IMOB_Indicadores" xfId="735" xr:uid="{00000000-0005-0000-0000-0000DB020000}"/>
    <cellStyle name="_Currency_LA WACC Discount_1_Sovereign Bonds 060705 (version 1)_05 NET DCF Model_Consolidação_Indicadores" xfId="736" xr:uid="{00000000-0005-0000-0000-0000DC020000}"/>
    <cellStyle name="_Currency_LA WACC Discount_1_Sovereign Bonds 060705 (version 1)_05 NET DCF Model_Estudo de Viabilidade -IMOB Henri" xfId="737" xr:uid="{00000000-0005-0000-0000-0000DD020000}"/>
    <cellStyle name="_Currency_LA WACC Discount_1_Sovereign Bonds 060705 (version 1)_05 NET DCF Model_FP 100" xfId="738" xr:uid="{00000000-0005-0000-0000-0000DE020000}"/>
    <cellStyle name="_Currency_LA WACC Discount_1_Sovereign Bonds 060705 (version 1)_05 NET DCF Model_FP 100_Indicadores" xfId="739" xr:uid="{00000000-0005-0000-0000-0000DF020000}"/>
    <cellStyle name="_Currency_LA WACC Discount_1_Sovereign Bonds 060705 (version 1)_05 NET DCF Model_Península" xfId="740" xr:uid="{00000000-0005-0000-0000-0000E0020000}"/>
    <cellStyle name="_Currency_LA WACC Discount_1_Sovereign Bonds 060705 (version 1)_05 NET DCF Model_Peninsula_0510" xfId="741" xr:uid="{00000000-0005-0000-0000-0000E1020000}"/>
    <cellStyle name="_Currency_LA WACC Discount_1_Sovereign Bonds 060705 (version 1)_05 NET DCF Model_Resumo Juros e Variações" xfId="742" xr:uid="{00000000-0005-0000-0000-0000E2020000}"/>
    <cellStyle name="_Currency_LA WACC Discount_1_Sovereign Bonds 060705 (version 1)_05 NET DCF Model_Resumo Juros e Variações_Indicadores" xfId="743" xr:uid="{00000000-0005-0000-0000-0000E3020000}"/>
    <cellStyle name="_Currency_LA WACC Discount_1_Sovereign Bonds 060705 (version 1)_05 NET DCF Model_Valuation model_08 02 19 v6 10 anos (version 3) g alinhado2 (4)" xfId="744" xr:uid="{00000000-0005-0000-0000-0000E4020000}"/>
    <cellStyle name="_Currency_LA WACC Discount_1_Sovereign Bonds 060705 (version 1)_05 NET DCF Model_Valuation model_08 02 19 v6 10 anos (version 3) g alinhado2 (4)_Indicadores" xfId="745" xr:uid="{00000000-0005-0000-0000-0000E5020000}"/>
    <cellStyle name="_Currency_LA WACC Discount_1_Sovereign Bonds 060705 (version 1)_05 TMX Brazil DCF Model" xfId="746" xr:uid="{00000000-0005-0000-0000-0000E6020000}"/>
    <cellStyle name="_Currency_LA WACC Discount_1_Sovereign Bonds 060705 (version 1)_05 TMX Brazil DCF Model_Base 2008" xfId="747" xr:uid="{00000000-0005-0000-0000-0000E7020000}"/>
    <cellStyle name="_Currency_LA WACC Discount_1_Sovereign Bonds 060705 (version 1)_05 TMX Brazil DCF Model_BRMalls_valuation model_03 12 07" xfId="748" xr:uid="{00000000-0005-0000-0000-0000E8020000}"/>
    <cellStyle name="_Currency_LA WACC Discount_1_Sovereign Bonds 060705 (version 1)_05 TMX Brazil DCF Model_BRMalls_valuation model_03 12 07_Indicadores" xfId="749" xr:uid="{00000000-0005-0000-0000-0000E9020000}"/>
    <cellStyle name="_Currency_LA WACC Discount_1_Sovereign Bonds 060705 (version 1)_05 TMX Brazil DCF Model_BRMalls_valuation model_09 29 07_follow on_vfinal2" xfId="750" xr:uid="{00000000-0005-0000-0000-0000EA020000}"/>
    <cellStyle name="_Currency_LA WACC Discount_1_Sovereign Bonds 060705 (version 1)_05 TMX Brazil DCF Model_BRMalls_valuation model_09 29 07_follow on_vfinal2_Indicadores" xfId="751" xr:uid="{00000000-0005-0000-0000-0000EB020000}"/>
    <cellStyle name="_Currency_LA WACC Discount_1_Sovereign Bonds 060705 (version 1)_05 TMX Brazil DCF Model_BRMalls_valuation model_240408v1" xfId="752" xr:uid="{00000000-0005-0000-0000-0000EC020000}"/>
    <cellStyle name="_Currency_LA WACC Discount_1_Sovereign Bonds 060705 (version 1)_05 TMX Brazil DCF Model_BRMalls_valuation model_240408v1_Indicadores" xfId="753" xr:uid="{00000000-0005-0000-0000-0000ED020000}"/>
    <cellStyle name="_Currency_LA WACC Discount_1_Sovereign Bonds 060705 (version 1)_05 TMX Brazil DCF Model_Consolidação" xfId="754" xr:uid="{00000000-0005-0000-0000-0000EE020000}"/>
    <cellStyle name="_Currency_LA WACC Discount_1_Sovereign Bonds 060705 (version 1)_05 TMX Brazil DCF Model_Consolidação IMOB" xfId="755" xr:uid="{00000000-0005-0000-0000-0000EF020000}"/>
    <cellStyle name="_Currency_LA WACC Discount_1_Sovereign Bonds 060705 (version 1)_05 TMX Brazil DCF Model_Consolidação IMOB_Indicadores" xfId="756" xr:uid="{00000000-0005-0000-0000-0000F0020000}"/>
    <cellStyle name="_Currency_LA WACC Discount_1_Sovereign Bonds 060705 (version 1)_05 TMX Brazil DCF Model_Consolidação_Indicadores" xfId="757" xr:uid="{00000000-0005-0000-0000-0000F1020000}"/>
    <cellStyle name="_Currency_LA WACC Discount_1_Sovereign Bonds 060705 (version 1)_05 TMX Brazil DCF Model_Estudo de Viabilidade -IMOB Henri" xfId="758" xr:uid="{00000000-0005-0000-0000-0000F2020000}"/>
    <cellStyle name="_Currency_LA WACC Discount_1_Sovereign Bonds 060705 (version 1)_05 TMX Brazil DCF Model_FP 100" xfId="759" xr:uid="{00000000-0005-0000-0000-0000F3020000}"/>
    <cellStyle name="_Currency_LA WACC Discount_1_Sovereign Bonds 060705 (version 1)_05 TMX Brazil DCF Model_FP 100_Indicadores" xfId="760" xr:uid="{00000000-0005-0000-0000-0000F4020000}"/>
    <cellStyle name="_Currency_LA WACC Discount_1_Sovereign Bonds 060705 (version 1)_05 TMX Brazil DCF Model_Península" xfId="761" xr:uid="{00000000-0005-0000-0000-0000F5020000}"/>
    <cellStyle name="_Currency_LA WACC Discount_1_Sovereign Bonds 060705 (version 1)_05 TMX Brazil DCF Model_Peninsula_0510" xfId="762" xr:uid="{00000000-0005-0000-0000-0000F6020000}"/>
    <cellStyle name="_Currency_LA WACC Discount_1_Sovereign Bonds 060705 (version 1)_05 TMX Brazil DCF Model_Resumo Juros e Variações" xfId="763" xr:uid="{00000000-0005-0000-0000-0000F7020000}"/>
    <cellStyle name="_Currency_LA WACC Discount_1_Sovereign Bonds 060705 (version 1)_05 TMX Brazil DCF Model_Resumo Juros e Variações_Indicadores" xfId="764" xr:uid="{00000000-0005-0000-0000-0000F8020000}"/>
    <cellStyle name="_Currency_LA WACC Discount_1_Sovereign Bonds 060705 (version 1)_05 TMX Brazil DCF Model_Valuation model_08 02 19 v6 10 anos (version 3) g alinhado2 (4)" xfId="765" xr:uid="{00000000-0005-0000-0000-0000F9020000}"/>
    <cellStyle name="_Currency_LA WACC Discount_1_Sovereign Bonds 060705 (version 1)_05 TMX Brazil DCF Model_Valuation model_08 02 19 v6 10 anos (version 3) g alinhado2 (4)_Indicadores" xfId="766" xr:uid="{00000000-0005-0000-0000-0000FA020000}"/>
    <cellStyle name="_Currency_LA WACC Discount_1_Sovereign Bonds 060705_01 NET DCF Model" xfId="767" xr:uid="{00000000-0005-0000-0000-0000FB020000}"/>
    <cellStyle name="_Currency_LA WACC Discount_1_Sovereign Bonds 060705_01 NET DCF Model_Base 2008" xfId="768" xr:uid="{00000000-0005-0000-0000-0000FC020000}"/>
    <cellStyle name="_Currency_LA WACC Discount_1_Sovereign Bonds 060705_01 NET DCF Model_BRMalls_valuation model_03 12 07" xfId="769" xr:uid="{00000000-0005-0000-0000-0000FD020000}"/>
    <cellStyle name="_Currency_LA WACC Discount_1_Sovereign Bonds 060705_01 NET DCF Model_BRMalls_valuation model_03 12 07_Indicadores" xfId="770" xr:uid="{00000000-0005-0000-0000-0000FE020000}"/>
    <cellStyle name="_Currency_LA WACC Discount_1_Sovereign Bonds 060705_01 NET DCF Model_BRMalls_valuation model_09 29 07_follow on_vfinal2" xfId="771" xr:uid="{00000000-0005-0000-0000-0000FF020000}"/>
    <cellStyle name="_Currency_LA WACC Discount_1_Sovereign Bonds 060705_01 NET DCF Model_BRMalls_valuation model_09 29 07_follow on_vfinal2_Indicadores" xfId="772" xr:uid="{00000000-0005-0000-0000-000000030000}"/>
    <cellStyle name="_Currency_LA WACC Discount_1_Sovereign Bonds 060705_01 NET DCF Model_BRMalls_valuation model_240408v1" xfId="773" xr:uid="{00000000-0005-0000-0000-000001030000}"/>
    <cellStyle name="_Currency_LA WACC Discount_1_Sovereign Bonds 060705_01 NET DCF Model_BRMalls_valuation model_240408v1_Indicadores" xfId="774" xr:uid="{00000000-0005-0000-0000-000002030000}"/>
    <cellStyle name="_Currency_LA WACC Discount_1_Sovereign Bonds 060705_01 NET DCF Model_Consolidação" xfId="775" xr:uid="{00000000-0005-0000-0000-000003030000}"/>
    <cellStyle name="_Currency_LA WACC Discount_1_Sovereign Bonds 060705_01 NET DCF Model_Consolidação IMOB" xfId="776" xr:uid="{00000000-0005-0000-0000-000004030000}"/>
    <cellStyle name="_Currency_LA WACC Discount_1_Sovereign Bonds 060705_01 NET DCF Model_Consolidação IMOB_Indicadores" xfId="777" xr:uid="{00000000-0005-0000-0000-000005030000}"/>
    <cellStyle name="_Currency_LA WACC Discount_1_Sovereign Bonds 060705_01 NET DCF Model_Consolidação_Indicadores" xfId="778" xr:uid="{00000000-0005-0000-0000-000006030000}"/>
    <cellStyle name="_Currency_LA WACC Discount_1_Sovereign Bonds 060705_01 NET DCF Model_Estudo de Viabilidade -IMOB Henri" xfId="779" xr:uid="{00000000-0005-0000-0000-000007030000}"/>
    <cellStyle name="_Currency_LA WACC Discount_1_Sovereign Bonds 060705_01 NET DCF Model_FP 100" xfId="780" xr:uid="{00000000-0005-0000-0000-000008030000}"/>
    <cellStyle name="_Currency_LA WACC Discount_1_Sovereign Bonds 060705_01 NET DCF Model_FP 100_Indicadores" xfId="781" xr:uid="{00000000-0005-0000-0000-000009030000}"/>
    <cellStyle name="_Currency_LA WACC Discount_1_Sovereign Bonds 060705_01 NET DCF Model_Península" xfId="782" xr:uid="{00000000-0005-0000-0000-00000A030000}"/>
    <cellStyle name="_Currency_LA WACC Discount_1_Sovereign Bonds 060705_01 NET DCF Model_Peninsula_0510" xfId="783" xr:uid="{00000000-0005-0000-0000-00000B030000}"/>
    <cellStyle name="_Currency_LA WACC Discount_1_Sovereign Bonds 060705_01 NET DCF Model_Resumo Juros e Variações" xfId="784" xr:uid="{00000000-0005-0000-0000-00000C030000}"/>
    <cellStyle name="_Currency_LA WACC Discount_1_Sovereign Bonds 060705_01 NET DCF Model_Resumo Juros e Variações_Indicadores" xfId="785" xr:uid="{00000000-0005-0000-0000-00000D030000}"/>
    <cellStyle name="_Currency_LA WACC Discount_1_Sovereign Bonds 060705_01 NET DCF Model_Valuation model_08 02 19 v6 10 anos (version 3) g alinhado2 (4)" xfId="786" xr:uid="{00000000-0005-0000-0000-00000E030000}"/>
    <cellStyle name="_Currency_LA WACC Discount_1_Sovereign Bonds 060705_01 NET DCF Model_Valuation model_08 02 19 v6 10 anos (version 3) g alinhado2 (4)_Indicadores" xfId="787" xr:uid="{00000000-0005-0000-0000-00000F030000}"/>
    <cellStyle name="_Currency_LA WACC Discount_1_Sovereign Bonds 060705_03 Embratel DCF Model_Loscos" xfId="788" xr:uid="{00000000-0005-0000-0000-000010030000}"/>
    <cellStyle name="_Currency_LA WACC Discount_1_Sovereign Bonds 060705_05 NET DCF Model" xfId="789" xr:uid="{00000000-0005-0000-0000-000011030000}"/>
    <cellStyle name="_Currency_LA WACC Discount_1_Sovereign Bonds 060705_05 NET DCF Model_Base 2008" xfId="790" xr:uid="{00000000-0005-0000-0000-000012030000}"/>
    <cellStyle name="_Currency_LA WACC Discount_1_Sovereign Bonds 060705_05 NET DCF Model_BRMalls_valuation model_03 12 07" xfId="791" xr:uid="{00000000-0005-0000-0000-000013030000}"/>
    <cellStyle name="_Currency_LA WACC Discount_1_Sovereign Bonds 060705_05 NET DCF Model_BRMalls_valuation model_03 12 07_Indicadores" xfId="792" xr:uid="{00000000-0005-0000-0000-000014030000}"/>
    <cellStyle name="_Currency_LA WACC Discount_1_Sovereign Bonds 060705_05 NET DCF Model_BRMalls_valuation model_09 29 07_follow on_vfinal2" xfId="793" xr:uid="{00000000-0005-0000-0000-000015030000}"/>
    <cellStyle name="_Currency_LA WACC Discount_1_Sovereign Bonds 060705_05 NET DCF Model_BRMalls_valuation model_09 29 07_follow on_vfinal2_Indicadores" xfId="794" xr:uid="{00000000-0005-0000-0000-000016030000}"/>
    <cellStyle name="_Currency_LA WACC Discount_1_Sovereign Bonds 060705_05 NET DCF Model_BRMalls_valuation model_240408v1" xfId="795" xr:uid="{00000000-0005-0000-0000-000017030000}"/>
    <cellStyle name="_Currency_LA WACC Discount_1_Sovereign Bonds 060705_05 NET DCF Model_BRMalls_valuation model_240408v1_Indicadores" xfId="796" xr:uid="{00000000-0005-0000-0000-000018030000}"/>
    <cellStyle name="_Currency_LA WACC Discount_1_Sovereign Bonds 060705_05 NET DCF Model_Consolidação" xfId="797" xr:uid="{00000000-0005-0000-0000-000019030000}"/>
    <cellStyle name="_Currency_LA WACC Discount_1_Sovereign Bonds 060705_05 NET DCF Model_Consolidação IMOB" xfId="798" xr:uid="{00000000-0005-0000-0000-00001A030000}"/>
    <cellStyle name="_Currency_LA WACC Discount_1_Sovereign Bonds 060705_05 NET DCF Model_Consolidação IMOB_Indicadores" xfId="799" xr:uid="{00000000-0005-0000-0000-00001B030000}"/>
    <cellStyle name="_Currency_LA WACC Discount_1_Sovereign Bonds 060705_05 NET DCF Model_Consolidação_Indicadores" xfId="800" xr:uid="{00000000-0005-0000-0000-00001C030000}"/>
    <cellStyle name="_Currency_LA WACC Discount_1_Sovereign Bonds 060705_05 NET DCF Model_Estudo de Viabilidade -IMOB Henri" xfId="801" xr:uid="{00000000-0005-0000-0000-00001D030000}"/>
    <cellStyle name="_Currency_LA WACC Discount_1_Sovereign Bonds 060705_05 NET DCF Model_FP 100" xfId="802" xr:uid="{00000000-0005-0000-0000-00001E030000}"/>
    <cellStyle name="_Currency_LA WACC Discount_1_Sovereign Bonds 060705_05 NET DCF Model_FP 100_Indicadores" xfId="803" xr:uid="{00000000-0005-0000-0000-00001F030000}"/>
    <cellStyle name="_Currency_LA WACC Discount_1_Sovereign Bonds 060705_05 NET DCF Model_Península" xfId="804" xr:uid="{00000000-0005-0000-0000-000020030000}"/>
    <cellStyle name="_Currency_LA WACC Discount_1_Sovereign Bonds 060705_05 NET DCF Model_Peninsula_0510" xfId="805" xr:uid="{00000000-0005-0000-0000-000021030000}"/>
    <cellStyle name="_Currency_LA WACC Discount_1_Sovereign Bonds 060705_05 NET DCF Model_Resumo Juros e Variações" xfId="806" xr:uid="{00000000-0005-0000-0000-000022030000}"/>
    <cellStyle name="_Currency_LA WACC Discount_1_Sovereign Bonds 060705_05 NET DCF Model_Resumo Juros e Variações_Indicadores" xfId="807" xr:uid="{00000000-0005-0000-0000-000023030000}"/>
    <cellStyle name="_Currency_LA WACC Discount_1_Sovereign Bonds 060705_05 NET DCF Model_Valuation model_08 02 19 v6 10 anos (version 3) g alinhado2 (4)" xfId="808" xr:uid="{00000000-0005-0000-0000-000024030000}"/>
    <cellStyle name="_Currency_LA WACC Discount_1_Sovereign Bonds 060705_05 NET DCF Model_Valuation model_08 02 19 v6 10 anos (version 3) g alinhado2 (4)_Indicadores" xfId="809" xr:uid="{00000000-0005-0000-0000-000025030000}"/>
    <cellStyle name="_Currency_LA WACC Discount_1_Sovereign Bonds 060705_05 TMX Brazil DCF Model" xfId="810" xr:uid="{00000000-0005-0000-0000-000026030000}"/>
    <cellStyle name="_Currency_LA WACC Discount_1_Sovereign Bonds 060705_05 TMX Brazil DCF Model_Base 2008" xfId="811" xr:uid="{00000000-0005-0000-0000-000027030000}"/>
    <cellStyle name="_Currency_LA WACC Discount_1_Sovereign Bonds 060705_05 TMX Brazil DCF Model_BRMalls_valuation model_03 12 07" xfId="812" xr:uid="{00000000-0005-0000-0000-000028030000}"/>
    <cellStyle name="_Currency_LA WACC Discount_1_Sovereign Bonds 060705_05 TMX Brazil DCF Model_BRMalls_valuation model_03 12 07_Indicadores" xfId="813" xr:uid="{00000000-0005-0000-0000-000029030000}"/>
    <cellStyle name="_Currency_LA WACC Discount_1_Sovereign Bonds 060705_05 TMX Brazil DCF Model_BRMalls_valuation model_09 29 07_follow on_vfinal2" xfId="814" xr:uid="{00000000-0005-0000-0000-00002A030000}"/>
    <cellStyle name="_Currency_LA WACC Discount_1_Sovereign Bonds 060705_05 TMX Brazil DCF Model_BRMalls_valuation model_09 29 07_follow on_vfinal2_Indicadores" xfId="815" xr:uid="{00000000-0005-0000-0000-00002B030000}"/>
    <cellStyle name="_Currency_LA WACC Discount_1_Sovereign Bonds 060705_05 TMX Brazil DCF Model_BRMalls_valuation model_240408v1" xfId="816" xr:uid="{00000000-0005-0000-0000-00002C030000}"/>
    <cellStyle name="_Currency_LA WACC Discount_1_Sovereign Bonds 060705_05 TMX Brazil DCF Model_BRMalls_valuation model_240408v1_Indicadores" xfId="817" xr:uid="{00000000-0005-0000-0000-00002D030000}"/>
    <cellStyle name="_Currency_LA WACC Discount_1_Sovereign Bonds 060705_05 TMX Brazil DCF Model_Consolidação" xfId="818" xr:uid="{00000000-0005-0000-0000-00002E030000}"/>
    <cellStyle name="_Currency_LA WACC Discount_1_Sovereign Bonds 060705_05 TMX Brazil DCF Model_Consolidação IMOB" xfId="819" xr:uid="{00000000-0005-0000-0000-00002F030000}"/>
    <cellStyle name="_Currency_LA WACC Discount_1_Sovereign Bonds 060705_05 TMX Brazil DCF Model_Consolidação IMOB_Indicadores" xfId="820" xr:uid="{00000000-0005-0000-0000-000030030000}"/>
    <cellStyle name="_Currency_LA WACC Discount_1_Sovereign Bonds 060705_05 TMX Brazil DCF Model_Consolidação_Indicadores" xfId="821" xr:uid="{00000000-0005-0000-0000-000031030000}"/>
    <cellStyle name="_Currency_LA WACC Discount_1_Sovereign Bonds 060705_05 TMX Brazil DCF Model_Estudo de Viabilidade -IMOB Henri" xfId="822" xr:uid="{00000000-0005-0000-0000-000032030000}"/>
    <cellStyle name="_Currency_LA WACC Discount_1_Sovereign Bonds 060705_05 TMX Brazil DCF Model_FP 100" xfId="823" xr:uid="{00000000-0005-0000-0000-000033030000}"/>
    <cellStyle name="_Currency_LA WACC Discount_1_Sovereign Bonds 060705_05 TMX Brazil DCF Model_FP 100_Indicadores" xfId="824" xr:uid="{00000000-0005-0000-0000-000034030000}"/>
    <cellStyle name="_Currency_LA WACC Discount_1_Sovereign Bonds 060705_05 TMX Brazil DCF Model_Península" xfId="825" xr:uid="{00000000-0005-0000-0000-000035030000}"/>
    <cellStyle name="_Currency_LA WACC Discount_1_Sovereign Bonds 060705_05 TMX Brazil DCF Model_Peninsula_0510" xfId="826" xr:uid="{00000000-0005-0000-0000-000036030000}"/>
    <cellStyle name="_Currency_LA WACC Discount_1_Sovereign Bonds 060705_05 TMX Brazil DCF Model_Resumo Juros e Variações" xfId="827" xr:uid="{00000000-0005-0000-0000-000037030000}"/>
    <cellStyle name="_Currency_LA WACC Discount_1_Sovereign Bonds 060705_05 TMX Brazil DCF Model_Resumo Juros e Variações_Indicadores" xfId="828" xr:uid="{00000000-0005-0000-0000-000038030000}"/>
    <cellStyle name="_Currency_LA WACC Discount_1_Sovereign Bonds 060705_05 TMX Brazil DCF Model_Valuation model_08 02 19 v6 10 anos (version 3) g alinhado2 (4)" xfId="829" xr:uid="{00000000-0005-0000-0000-000039030000}"/>
    <cellStyle name="_Currency_LA WACC Discount_1_Sovereign Bonds 060705_05 TMX Brazil DCF Model_Valuation model_08 02 19 v6 10 anos (version 3) g alinhado2 (4)_Indicadores" xfId="830" xr:uid="{00000000-0005-0000-0000-00003A030000}"/>
    <cellStyle name="_Currency_LA WACC Discount_1_Valuation model_08 02 19 v6 10 anos (version 3) g alinhado2 (4)" xfId="831" xr:uid="{00000000-0005-0000-0000-00003B030000}"/>
    <cellStyle name="_Currency_Net Management Projections_2" xfId="832" xr:uid="{00000000-0005-0000-0000-00003C030000}"/>
    <cellStyle name="_Currency_Net Management Projections_2_Base 2008" xfId="833" xr:uid="{00000000-0005-0000-0000-00003D030000}"/>
    <cellStyle name="_Currency_Net Management Projections_2_BRMalls_valuation model_03 12 07" xfId="834" xr:uid="{00000000-0005-0000-0000-00003E030000}"/>
    <cellStyle name="_Currency_Net Management Projections_2_BRMalls_valuation model_03 12 07_Indicadores" xfId="835" xr:uid="{00000000-0005-0000-0000-00003F030000}"/>
    <cellStyle name="_Currency_Net Management Projections_2_BRMalls_valuation model_09 29 07_follow on_vfinal2" xfId="836" xr:uid="{00000000-0005-0000-0000-000040030000}"/>
    <cellStyle name="_Currency_Net Management Projections_2_BRMalls_valuation model_09 29 07_follow on_vfinal2_Indicadores" xfId="837" xr:uid="{00000000-0005-0000-0000-000041030000}"/>
    <cellStyle name="_Currency_Net Management Projections_2_BRMalls_valuation model_240408v1" xfId="838" xr:uid="{00000000-0005-0000-0000-000042030000}"/>
    <cellStyle name="_Currency_Net Management Projections_2_BRMalls_valuation model_240408v1_Indicadores" xfId="839" xr:uid="{00000000-0005-0000-0000-000043030000}"/>
    <cellStyle name="_Currency_Net Management Projections_2_Consolidação" xfId="840" xr:uid="{00000000-0005-0000-0000-000044030000}"/>
    <cellStyle name="_Currency_Net Management Projections_2_Consolidação IMOB" xfId="841" xr:uid="{00000000-0005-0000-0000-000045030000}"/>
    <cellStyle name="_Currency_Net Management Projections_2_Consolidação IMOB_Indicadores" xfId="842" xr:uid="{00000000-0005-0000-0000-000046030000}"/>
    <cellStyle name="_Currency_Net Management Projections_2_Consolidação_Indicadores" xfId="843" xr:uid="{00000000-0005-0000-0000-000047030000}"/>
    <cellStyle name="_Currency_Net Management Projections_2_Estudo de Viabilidade -IMOB Henri" xfId="844" xr:uid="{00000000-0005-0000-0000-000048030000}"/>
    <cellStyle name="_Currency_Net Management Projections_2_FP 100" xfId="845" xr:uid="{00000000-0005-0000-0000-000049030000}"/>
    <cellStyle name="_Currency_Net Management Projections_2_FP 100_Indicadores" xfId="846" xr:uid="{00000000-0005-0000-0000-00004A030000}"/>
    <cellStyle name="_Currency_Net Management Projections_2_Península" xfId="847" xr:uid="{00000000-0005-0000-0000-00004B030000}"/>
    <cellStyle name="_Currency_Net Management Projections_2_Peninsula_0510" xfId="848" xr:uid="{00000000-0005-0000-0000-00004C030000}"/>
    <cellStyle name="_Currency_Net Management Projections_2_Resumo Juros e Variações" xfId="849" xr:uid="{00000000-0005-0000-0000-00004D030000}"/>
    <cellStyle name="_Currency_Net Management Projections_2_Resumo Juros e Variações_Indicadores" xfId="850" xr:uid="{00000000-0005-0000-0000-00004E030000}"/>
    <cellStyle name="_Currency_Net Management Projections_2_Valuation model_08 02 19 v6 10 anos (version 3) g alinhado2 (4)" xfId="851" xr:uid="{00000000-0005-0000-0000-00004F030000}"/>
    <cellStyle name="_Currency_Net Management Projections_2_Valuation model_08 02 19 v6 10 anos (version 3) g alinhado2 (4)_Indicadores" xfId="852" xr:uid="{00000000-0005-0000-0000-000050030000}"/>
    <cellStyle name="_Currency_Oil &amp; Gas betas" xfId="853" xr:uid="{00000000-0005-0000-0000-000051030000}"/>
    <cellStyle name="_Currency_Oil &amp; Gas betas_Base 2008" xfId="854" xr:uid="{00000000-0005-0000-0000-000052030000}"/>
    <cellStyle name="_Currency_Oil &amp; Gas betas_BRMalls_valuation model_03 12 07" xfId="855" xr:uid="{00000000-0005-0000-0000-000053030000}"/>
    <cellStyle name="_Currency_Oil &amp; Gas betas_BRMalls_valuation model_03 12 07_Indicadores" xfId="856" xr:uid="{00000000-0005-0000-0000-000054030000}"/>
    <cellStyle name="_Currency_Oil &amp; Gas betas_BRMalls_valuation model_09 29 07_follow on_vfinal2" xfId="857" xr:uid="{00000000-0005-0000-0000-000055030000}"/>
    <cellStyle name="_Currency_Oil &amp; Gas betas_BRMalls_valuation model_09 29 07_follow on_vfinal2_Indicadores" xfId="858" xr:uid="{00000000-0005-0000-0000-000056030000}"/>
    <cellStyle name="_Currency_Oil &amp; Gas betas_BRMalls_valuation model_240408v1" xfId="859" xr:uid="{00000000-0005-0000-0000-000057030000}"/>
    <cellStyle name="_Currency_Oil &amp; Gas betas_BRMalls_valuation model_240408v1_Indicadores" xfId="860" xr:uid="{00000000-0005-0000-0000-000058030000}"/>
    <cellStyle name="_Currency_Oil &amp; Gas betas_Consolidação" xfId="861" xr:uid="{00000000-0005-0000-0000-000059030000}"/>
    <cellStyle name="_Currency_Oil &amp; Gas betas_Consolidação IMOB" xfId="862" xr:uid="{00000000-0005-0000-0000-00005A030000}"/>
    <cellStyle name="_Currency_Oil &amp; Gas betas_Consolidação IMOB_Indicadores" xfId="863" xr:uid="{00000000-0005-0000-0000-00005B030000}"/>
    <cellStyle name="_Currency_Oil &amp; Gas betas_Consolidação_Indicadores" xfId="864" xr:uid="{00000000-0005-0000-0000-00005C030000}"/>
    <cellStyle name="_Currency_Oil &amp; Gas betas_Estudo de Viabilidade -IMOB Henri" xfId="865" xr:uid="{00000000-0005-0000-0000-00005D030000}"/>
    <cellStyle name="_Currency_Oil &amp; Gas betas_FP 100" xfId="866" xr:uid="{00000000-0005-0000-0000-00005E030000}"/>
    <cellStyle name="_Currency_Oil &amp; Gas betas_FP 100_Indicadores" xfId="867" xr:uid="{00000000-0005-0000-0000-00005F030000}"/>
    <cellStyle name="_Currency_Oil &amp; Gas betas_Península" xfId="868" xr:uid="{00000000-0005-0000-0000-000060030000}"/>
    <cellStyle name="_Currency_Oil &amp; Gas betas_Peninsula_0510" xfId="869" xr:uid="{00000000-0005-0000-0000-000061030000}"/>
    <cellStyle name="_Currency_Oil &amp; Gas betas_Resumo Juros e Variações" xfId="870" xr:uid="{00000000-0005-0000-0000-000062030000}"/>
    <cellStyle name="_Currency_Oil &amp; Gas betas_Resumo Juros e Variações_Indicadores" xfId="871" xr:uid="{00000000-0005-0000-0000-000063030000}"/>
    <cellStyle name="_Currency_Oil &amp; Gas betas_Valuation model_08 02 19 v6 10 anos (version 3) g alinhado2 (4)" xfId="872" xr:uid="{00000000-0005-0000-0000-000064030000}"/>
    <cellStyle name="_Currency_Oil &amp; Gas betas_Valuation model_08 02 19 v6 10 anos (version 3) g alinhado2 (4)_Indicadores" xfId="873" xr:uid="{00000000-0005-0000-0000-000065030000}"/>
    <cellStyle name="_Currency_Pay TV Subscribers" xfId="874" xr:uid="{00000000-0005-0000-0000-000066030000}"/>
    <cellStyle name="_Currency_Pay TV Subscribers_Base 2008" xfId="875" xr:uid="{00000000-0005-0000-0000-000067030000}"/>
    <cellStyle name="_Currency_Pay TV Subscribers_BRMalls_valuation model_03 12 07" xfId="876" xr:uid="{00000000-0005-0000-0000-000068030000}"/>
    <cellStyle name="_Currency_Pay TV Subscribers_BRMalls_valuation model_03 12 07_Indicadores" xfId="877" xr:uid="{00000000-0005-0000-0000-000069030000}"/>
    <cellStyle name="_Currency_Pay TV Subscribers_BRMalls_valuation model_09 29 07_follow on_vfinal2" xfId="878" xr:uid="{00000000-0005-0000-0000-00006A030000}"/>
    <cellStyle name="_Currency_Pay TV Subscribers_BRMalls_valuation model_09 29 07_follow on_vfinal2_Indicadores" xfId="879" xr:uid="{00000000-0005-0000-0000-00006B030000}"/>
    <cellStyle name="_Currency_Pay TV Subscribers_BRMalls_valuation model_240408v1" xfId="880" xr:uid="{00000000-0005-0000-0000-00006C030000}"/>
    <cellStyle name="_Currency_Pay TV Subscribers_BRMalls_valuation model_240408v1_Indicadores" xfId="881" xr:uid="{00000000-0005-0000-0000-00006D030000}"/>
    <cellStyle name="_Currency_Pay TV Subscribers_Consolidação" xfId="882" xr:uid="{00000000-0005-0000-0000-00006E030000}"/>
    <cellStyle name="_Currency_Pay TV Subscribers_Consolidação IMOB" xfId="883" xr:uid="{00000000-0005-0000-0000-00006F030000}"/>
    <cellStyle name="_Currency_Pay TV Subscribers_Consolidação IMOB_Indicadores" xfId="884" xr:uid="{00000000-0005-0000-0000-000070030000}"/>
    <cellStyle name="_Currency_Pay TV Subscribers_Consolidação_Indicadores" xfId="885" xr:uid="{00000000-0005-0000-0000-000071030000}"/>
    <cellStyle name="_Currency_Pay TV Subscribers_Estudo de Viabilidade -IMOB Henri" xfId="886" xr:uid="{00000000-0005-0000-0000-000072030000}"/>
    <cellStyle name="_Currency_Pay TV Subscribers_FP 100" xfId="887" xr:uid="{00000000-0005-0000-0000-000073030000}"/>
    <cellStyle name="_Currency_Pay TV Subscribers_FP 100_Indicadores" xfId="888" xr:uid="{00000000-0005-0000-0000-000074030000}"/>
    <cellStyle name="_Currency_Pay TV Subscribers_Península" xfId="889" xr:uid="{00000000-0005-0000-0000-000075030000}"/>
    <cellStyle name="_Currency_Pay TV Subscribers_Peninsula_0510" xfId="890" xr:uid="{00000000-0005-0000-0000-000076030000}"/>
    <cellStyle name="_Currency_Pay TV Subscribers_Resumo Juros e Variações" xfId="891" xr:uid="{00000000-0005-0000-0000-000077030000}"/>
    <cellStyle name="_Currency_Pay TV Subscribers_Resumo Juros e Variações_Indicadores" xfId="892" xr:uid="{00000000-0005-0000-0000-000078030000}"/>
    <cellStyle name="_Currency_Pay TV Subscribers_Valuation model_08 02 19 v6 10 anos (version 3) g alinhado2 (4)" xfId="893" xr:uid="{00000000-0005-0000-0000-000079030000}"/>
    <cellStyle name="_Currency_Pay TV Subscribers_Valuation model_08 02 19 v6 10 anos (version 3) g alinhado2 (4)_Indicadores" xfId="894" xr:uid="{00000000-0005-0000-0000-00007A030000}"/>
    <cellStyle name="_Currency_Península" xfId="895" xr:uid="{00000000-0005-0000-0000-00007B030000}"/>
    <cellStyle name="_Currency_Peninsula_0510" xfId="896" xr:uid="{00000000-0005-0000-0000-00007C030000}"/>
    <cellStyle name="_Currency_Resumo Juros e Variações" xfId="897" xr:uid="{00000000-0005-0000-0000-00007D030000}"/>
    <cellStyle name="_Currency_Resumo Juros e Variações_Indicadores" xfId="898" xr:uid="{00000000-0005-0000-0000-00007E030000}"/>
    <cellStyle name="_Currency_Revenue Mix Chart" xfId="899" xr:uid="{00000000-0005-0000-0000-00007F030000}"/>
    <cellStyle name="_Currency_Revenue Mix Chart_Base 2008" xfId="900" xr:uid="{00000000-0005-0000-0000-000080030000}"/>
    <cellStyle name="_Currency_Revenue Mix Chart_BRMalls_valuation model_03 12 07" xfId="901" xr:uid="{00000000-0005-0000-0000-000081030000}"/>
    <cellStyle name="_Currency_Revenue Mix Chart_BRMalls_valuation model_03 12 07_Indicadores" xfId="902" xr:uid="{00000000-0005-0000-0000-000082030000}"/>
    <cellStyle name="_Currency_Revenue Mix Chart_BRMalls_valuation model_09 29 07_follow on_vfinal2" xfId="903" xr:uid="{00000000-0005-0000-0000-000083030000}"/>
    <cellStyle name="_Currency_Revenue Mix Chart_BRMalls_valuation model_09 29 07_follow on_vfinal2_Indicadores" xfId="904" xr:uid="{00000000-0005-0000-0000-000084030000}"/>
    <cellStyle name="_Currency_Revenue Mix Chart_BRMalls_valuation model_240408v1" xfId="905" xr:uid="{00000000-0005-0000-0000-000085030000}"/>
    <cellStyle name="_Currency_Revenue Mix Chart_BRMalls_valuation model_240408v1_Indicadores" xfId="906" xr:uid="{00000000-0005-0000-0000-000086030000}"/>
    <cellStyle name="_Currency_Revenue Mix Chart_Consolidação" xfId="907" xr:uid="{00000000-0005-0000-0000-000087030000}"/>
    <cellStyle name="_Currency_Revenue Mix Chart_Consolidação IMOB" xfId="908" xr:uid="{00000000-0005-0000-0000-000088030000}"/>
    <cellStyle name="_Currency_Revenue Mix Chart_Consolidação IMOB_Indicadores" xfId="909" xr:uid="{00000000-0005-0000-0000-000089030000}"/>
    <cellStyle name="_Currency_Revenue Mix Chart_Consolidação_Indicadores" xfId="910" xr:uid="{00000000-0005-0000-0000-00008A030000}"/>
    <cellStyle name="_Currency_Revenue Mix Chart_Estudo de Viabilidade -IMOB Henri" xfId="911" xr:uid="{00000000-0005-0000-0000-00008B030000}"/>
    <cellStyle name="_Currency_Revenue Mix Chart_FP 100" xfId="912" xr:uid="{00000000-0005-0000-0000-00008C030000}"/>
    <cellStyle name="_Currency_Revenue Mix Chart_FP 100_Indicadores" xfId="913" xr:uid="{00000000-0005-0000-0000-00008D030000}"/>
    <cellStyle name="_Currency_Revenue Mix Chart_Península" xfId="914" xr:uid="{00000000-0005-0000-0000-00008E030000}"/>
    <cellStyle name="_Currency_Revenue Mix Chart_Peninsula_0510" xfId="915" xr:uid="{00000000-0005-0000-0000-00008F030000}"/>
    <cellStyle name="_Currency_Revenue Mix Chart_Resumo Juros e Variações" xfId="916" xr:uid="{00000000-0005-0000-0000-000090030000}"/>
    <cellStyle name="_Currency_Revenue Mix Chart_Resumo Juros e Variações_Indicadores" xfId="917" xr:uid="{00000000-0005-0000-0000-000091030000}"/>
    <cellStyle name="_Currency_Revenue Mix Chart_Valuation model_08 02 19 v6 10 anos (version 3) g alinhado2 (4)" xfId="918" xr:uid="{00000000-0005-0000-0000-000092030000}"/>
    <cellStyle name="_Currency_Revenue Mix Chart_Valuation model_08 02 19 v6 10 anos (version 3) g alinhado2 (4)_Indicadores" xfId="919" xr:uid="{00000000-0005-0000-0000-000093030000}"/>
    <cellStyle name="_Currency_Sovereign Bonds 060705" xfId="920" xr:uid="{00000000-0005-0000-0000-000094030000}"/>
    <cellStyle name="_Currency_Sovereign Bonds 060705 (version 1)" xfId="921" xr:uid="{00000000-0005-0000-0000-000095030000}"/>
    <cellStyle name="_Currency_Sovereign Bonds 060705 (version 1)_Base 2008" xfId="922" xr:uid="{00000000-0005-0000-0000-000096030000}"/>
    <cellStyle name="_Currency_Sovereign Bonds 060705 (version 1)_BRMalls_valuation model_03 12 07" xfId="923" xr:uid="{00000000-0005-0000-0000-000097030000}"/>
    <cellStyle name="_Currency_Sovereign Bonds 060705 (version 1)_BRMalls_valuation model_03 12 07_Indicadores" xfId="924" xr:uid="{00000000-0005-0000-0000-000098030000}"/>
    <cellStyle name="_Currency_Sovereign Bonds 060705 (version 1)_BRMalls_valuation model_09 29 07_follow on_vfinal2" xfId="925" xr:uid="{00000000-0005-0000-0000-000099030000}"/>
    <cellStyle name="_Currency_Sovereign Bonds 060705 (version 1)_BRMalls_valuation model_09 29 07_follow on_vfinal2_Indicadores" xfId="926" xr:uid="{00000000-0005-0000-0000-00009A030000}"/>
    <cellStyle name="_Currency_Sovereign Bonds 060705 (version 1)_BRMalls_valuation model_240408v1" xfId="927" xr:uid="{00000000-0005-0000-0000-00009B030000}"/>
    <cellStyle name="_Currency_Sovereign Bonds 060705 (version 1)_BRMalls_valuation model_240408v1_Indicadores" xfId="928" xr:uid="{00000000-0005-0000-0000-00009C030000}"/>
    <cellStyle name="_Currency_Sovereign Bonds 060705 (version 1)_Consolidação" xfId="929" xr:uid="{00000000-0005-0000-0000-00009D030000}"/>
    <cellStyle name="_Currency_Sovereign Bonds 060705 (version 1)_Consolidação IMOB" xfId="930" xr:uid="{00000000-0005-0000-0000-00009E030000}"/>
    <cellStyle name="_Currency_Sovereign Bonds 060705 (version 1)_Consolidação IMOB_Indicadores" xfId="931" xr:uid="{00000000-0005-0000-0000-00009F030000}"/>
    <cellStyle name="_Currency_Sovereign Bonds 060705 (version 1)_Consolidação_Indicadores" xfId="932" xr:uid="{00000000-0005-0000-0000-0000A0030000}"/>
    <cellStyle name="_Currency_Sovereign Bonds 060705 (version 1)_Estudo de Viabilidade -IMOB Henri" xfId="933" xr:uid="{00000000-0005-0000-0000-0000A1030000}"/>
    <cellStyle name="_Currency_Sovereign Bonds 060705 (version 1)_FP 100" xfId="934" xr:uid="{00000000-0005-0000-0000-0000A2030000}"/>
    <cellStyle name="_Currency_Sovereign Bonds 060705 (version 1)_FP 100_Indicadores" xfId="935" xr:uid="{00000000-0005-0000-0000-0000A3030000}"/>
    <cellStyle name="_Currency_Sovereign Bonds 060705 (version 1)_Península" xfId="936" xr:uid="{00000000-0005-0000-0000-0000A4030000}"/>
    <cellStyle name="_Currency_Sovereign Bonds 060705 (version 1)_Peninsula_0510" xfId="937" xr:uid="{00000000-0005-0000-0000-0000A5030000}"/>
    <cellStyle name="_Currency_Sovereign Bonds 060705 (version 1)_Resumo Juros e Variações" xfId="938" xr:uid="{00000000-0005-0000-0000-0000A6030000}"/>
    <cellStyle name="_Currency_Sovereign Bonds 060705 (version 1)_Resumo Juros e Variações_Indicadores" xfId="939" xr:uid="{00000000-0005-0000-0000-0000A7030000}"/>
    <cellStyle name="_Currency_Sovereign Bonds 060705 (version 1)_Valuation model_08 02 19 v6 10 anos (version 3) g alinhado2 (4)" xfId="940" xr:uid="{00000000-0005-0000-0000-0000A8030000}"/>
    <cellStyle name="_Currency_Sovereign Bonds 060705 (version 1)_Valuation model_08 02 19 v6 10 anos (version 3) g alinhado2 (4)_Indicadores" xfId="941" xr:uid="{00000000-0005-0000-0000-0000A9030000}"/>
    <cellStyle name="_Currency_Sovereign Bonds 060705_1" xfId="942" xr:uid="{00000000-0005-0000-0000-0000AA030000}"/>
    <cellStyle name="_Currency_Sovereign Bonds 060705_1_Base 2008" xfId="943" xr:uid="{00000000-0005-0000-0000-0000AB030000}"/>
    <cellStyle name="_Currency_Sovereign Bonds 060705_1_BRMalls_valuation model_03 12 07" xfId="944" xr:uid="{00000000-0005-0000-0000-0000AC030000}"/>
    <cellStyle name="_Currency_Sovereign Bonds 060705_1_BRMalls_valuation model_03 12 07_Indicadores" xfId="945" xr:uid="{00000000-0005-0000-0000-0000AD030000}"/>
    <cellStyle name="_Currency_Sovereign Bonds 060705_1_BRMalls_valuation model_09 29 07_follow on_vfinal2" xfId="946" xr:uid="{00000000-0005-0000-0000-0000AE030000}"/>
    <cellStyle name="_Currency_Sovereign Bonds 060705_1_BRMalls_valuation model_09 29 07_follow on_vfinal2_Indicadores" xfId="947" xr:uid="{00000000-0005-0000-0000-0000AF030000}"/>
    <cellStyle name="_Currency_Sovereign Bonds 060705_1_BRMalls_valuation model_240408v1" xfId="948" xr:uid="{00000000-0005-0000-0000-0000B0030000}"/>
    <cellStyle name="_Currency_Sovereign Bonds 060705_1_BRMalls_valuation model_240408v1_Indicadores" xfId="949" xr:uid="{00000000-0005-0000-0000-0000B1030000}"/>
    <cellStyle name="_Currency_Sovereign Bonds 060705_1_Consolidação" xfId="950" xr:uid="{00000000-0005-0000-0000-0000B2030000}"/>
    <cellStyle name="_Currency_Sovereign Bonds 060705_1_Consolidação IMOB" xfId="951" xr:uid="{00000000-0005-0000-0000-0000B3030000}"/>
    <cellStyle name="_Currency_Sovereign Bonds 060705_1_Consolidação IMOB_Indicadores" xfId="952" xr:uid="{00000000-0005-0000-0000-0000B4030000}"/>
    <cellStyle name="_Currency_Sovereign Bonds 060705_1_Consolidação_Indicadores" xfId="953" xr:uid="{00000000-0005-0000-0000-0000B5030000}"/>
    <cellStyle name="_Currency_Sovereign Bonds 060705_1_Estudo de Viabilidade -IMOB Henri" xfId="954" xr:uid="{00000000-0005-0000-0000-0000B6030000}"/>
    <cellStyle name="_Currency_Sovereign Bonds 060705_1_FP 100" xfId="955" xr:uid="{00000000-0005-0000-0000-0000B7030000}"/>
    <cellStyle name="_Currency_Sovereign Bonds 060705_1_FP 100_Indicadores" xfId="956" xr:uid="{00000000-0005-0000-0000-0000B8030000}"/>
    <cellStyle name="_Currency_Sovereign Bonds 060705_1_Península" xfId="957" xr:uid="{00000000-0005-0000-0000-0000B9030000}"/>
    <cellStyle name="_Currency_Sovereign Bonds 060705_1_Peninsula_0510" xfId="958" xr:uid="{00000000-0005-0000-0000-0000BA030000}"/>
    <cellStyle name="_Currency_Sovereign Bonds 060705_1_Resumo Juros e Variações" xfId="959" xr:uid="{00000000-0005-0000-0000-0000BB030000}"/>
    <cellStyle name="_Currency_Sovereign Bonds 060705_1_Resumo Juros e Variações_Indicadores" xfId="960" xr:uid="{00000000-0005-0000-0000-0000BC030000}"/>
    <cellStyle name="_Currency_Sovereign Bonds 060705_1_Valuation model_08 02 19 v6 10 anos (version 3) g alinhado2 (4)" xfId="961" xr:uid="{00000000-0005-0000-0000-0000BD030000}"/>
    <cellStyle name="_Currency_Sovereign Bonds 060705_1_Valuation model_08 02 19 v6 10 anos (version 3) g alinhado2 (4)_Indicadores" xfId="962" xr:uid="{00000000-0005-0000-0000-0000BE030000}"/>
    <cellStyle name="_Currency_Sovereign Bonds 060705_Consolidação" xfId="963" xr:uid="{00000000-0005-0000-0000-0000BF030000}"/>
    <cellStyle name="_Currency_Sovereign Bonds 060705_Consolidação_Indicadores" xfId="964" xr:uid="{00000000-0005-0000-0000-0000C0030000}"/>
    <cellStyle name="_Currency_Sovereign Bonds 060705_Dados por segmento julho 06" xfId="965" xr:uid="{00000000-0005-0000-0000-0000C1030000}"/>
    <cellStyle name="_Currency_Sovereign Bonds 060705_Dados por segmento julho 06_Cópia de Kit Release Consolidado_Quirino" xfId="966" xr:uid="{00000000-0005-0000-0000-0000C2030000}"/>
    <cellStyle name="_Currency_Sovereign Bonds 060705_Dados por segmento julho 06_Indicadores" xfId="967" xr:uid="{00000000-0005-0000-0000-0000C3030000}"/>
    <cellStyle name="_Currency_Sovereign Bonds 060705_Estudo de Viabilidade - EXP BHS" xfId="968" xr:uid="{00000000-0005-0000-0000-0000C4030000}"/>
    <cellStyle name="_Currency_Sovereign Bonds 060705_Estudo de Viabilidade - EXP BHS_Indicadores" xfId="969" xr:uid="{00000000-0005-0000-0000-0000C5030000}"/>
    <cellStyle name="_Currency_Sovereign Bonds 060705_FP 100" xfId="970" xr:uid="{00000000-0005-0000-0000-0000C6030000}"/>
    <cellStyle name="_Currency_Sovereign Bonds 060705_FP 100_Indicadores" xfId="971" xr:uid="{00000000-0005-0000-0000-0000C7030000}"/>
    <cellStyle name="_Currency_Sovereign Bonds 060705_Planilha Master" xfId="972" xr:uid="{00000000-0005-0000-0000-0000C8030000}"/>
    <cellStyle name="_Currency_Urca Final Model" xfId="973" xr:uid="{00000000-0005-0000-0000-0000C9030000}"/>
    <cellStyle name="_Currency_Urca Final Model_01_WACC Colombia_Analysis" xfId="974" xr:uid="{00000000-0005-0000-0000-0000CA030000}"/>
    <cellStyle name="_Currency_Urca Final Model_01_WACC Colombia_Analysis_Base 2008" xfId="975" xr:uid="{00000000-0005-0000-0000-0000CB030000}"/>
    <cellStyle name="_Currency_Urca Final Model_01_WACC Colombia_Analysis_BRMalls_valuation model_03 12 07" xfId="976" xr:uid="{00000000-0005-0000-0000-0000CC030000}"/>
    <cellStyle name="_Currency_Urca Final Model_01_WACC Colombia_Analysis_BRMalls_valuation model_03 12 07_Indicadores" xfId="977" xr:uid="{00000000-0005-0000-0000-0000CD030000}"/>
    <cellStyle name="_Currency_Urca Final Model_01_WACC Colombia_Analysis_BRMalls_valuation model_09 29 07_follow on_vfinal2" xfId="978" xr:uid="{00000000-0005-0000-0000-0000CE030000}"/>
    <cellStyle name="_Currency_Urca Final Model_01_WACC Colombia_Analysis_BRMalls_valuation model_09 29 07_follow on_vfinal2_Indicadores" xfId="979" xr:uid="{00000000-0005-0000-0000-0000CF030000}"/>
    <cellStyle name="_Currency_Urca Final Model_01_WACC Colombia_Analysis_BRMalls_valuation model_240408v1" xfId="980" xr:uid="{00000000-0005-0000-0000-0000D0030000}"/>
    <cellStyle name="_Currency_Urca Final Model_01_WACC Colombia_Analysis_BRMalls_valuation model_240408v1_Indicadores" xfId="981" xr:uid="{00000000-0005-0000-0000-0000D1030000}"/>
    <cellStyle name="_Currency_Urca Final Model_01_WACC Colombia_Analysis_Consolidação" xfId="982" xr:uid="{00000000-0005-0000-0000-0000D2030000}"/>
    <cellStyle name="_Currency_Urca Final Model_01_WACC Colombia_Analysis_Consolidação IMOB" xfId="983" xr:uid="{00000000-0005-0000-0000-0000D3030000}"/>
    <cellStyle name="_Currency_Urca Final Model_01_WACC Colombia_Analysis_Consolidação IMOB_Indicadores" xfId="984" xr:uid="{00000000-0005-0000-0000-0000D4030000}"/>
    <cellStyle name="_Currency_Urca Final Model_01_WACC Colombia_Analysis_Consolidação_Indicadores" xfId="985" xr:uid="{00000000-0005-0000-0000-0000D5030000}"/>
    <cellStyle name="_Currency_Urca Final Model_01_WACC Colombia_Analysis_Estudo de Viabilidade -IMOB Henri" xfId="986" xr:uid="{00000000-0005-0000-0000-0000D6030000}"/>
    <cellStyle name="_Currency_Urca Final Model_01_WACC Colombia_Analysis_FP 100" xfId="987" xr:uid="{00000000-0005-0000-0000-0000D7030000}"/>
    <cellStyle name="_Currency_Urca Final Model_01_WACC Colombia_Analysis_FP 100_Indicadores" xfId="988" xr:uid="{00000000-0005-0000-0000-0000D8030000}"/>
    <cellStyle name="_Currency_Urca Final Model_01_WACC Colombia_Analysis_Península" xfId="989" xr:uid="{00000000-0005-0000-0000-0000D9030000}"/>
    <cellStyle name="_Currency_Urca Final Model_01_WACC Colombia_Analysis_Peninsula_0510" xfId="990" xr:uid="{00000000-0005-0000-0000-0000DA030000}"/>
    <cellStyle name="_Currency_Urca Final Model_01_WACC Colombia_Analysis_Resumo Juros e Variações" xfId="991" xr:uid="{00000000-0005-0000-0000-0000DB030000}"/>
    <cellStyle name="_Currency_Urca Final Model_01_WACC Colombia_Analysis_Resumo Juros e Variações_Indicadores" xfId="992" xr:uid="{00000000-0005-0000-0000-0000DC030000}"/>
    <cellStyle name="_Currency_Urca Final Model_01_WACC Colombia_Analysis_Valuation model_08 02 19 v6 10 anos (version 3) g alinhado2 (4)" xfId="993" xr:uid="{00000000-0005-0000-0000-0000DD030000}"/>
    <cellStyle name="_Currency_Urca Final Model_01_WACC Colombia_Analysis_Valuation model_08 02 19 v6 10 anos (version 3) g alinhado2 (4)_Indicadores" xfId="994" xr:uid="{00000000-0005-0000-0000-0000DE030000}"/>
    <cellStyle name="_Currency_Urca Final Model_04 WACC Vivax" xfId="995" xr:uid="{00000000-0005-0000-0000-0000DF030000}"/>
    <cellStyle name="_Currency_Urca Final Model_04 WACC Vivax_Base 2008" xfId="996" xr:uid="{00000000-0005-0000-0000-0000E0030000}"/>
    <cellStyle name="_Currency_Urca Final Model_04 WACC Vivax_BRMalls_valuation model_03 12 07" xfId="997" xr:uid="{00000000-0005-0000-0000-0000E1030000}"/>
    <cellStyle name="_Currency_Urca Final Model_04 WACC Vivax_BRMalls_valuation model_03 12 07_Indicadores" xfId="998" xr:uid="{00000000-0005-0000-0000-0000E2030000}"/>
    <cellStyle name="_Currency_Urca Final Model_04 WACC Vivax_BRMalls_valuation model_09 29 07_follow on_vfinal2" xfId="999" xr:uid="{00000000-0005-0000-0000-0000E3030000}"/>
    <cellStyle name="_Currency_Urca Final Model_04 WACC Vivax_BRMalls_valuation model_09 29 07_follow on_vfinal2_Indicadores" xfId="1000" xr:uid="{00000000-0005-0000-0000-0000E4030000}"/>
    <cellStyle name="_Currency_Urca Final Model_04 WACC Vivax_BRMalls_valuation model_240408v1" xfId="1001" xr:uid="{00000000-0005-0000-0000-0000E5030000}"/>
    <cellStyle name="_Currency_Urca Final Model_04 WACC Vivax_BRMalls_valuation model_240408v1_Indicadores" xfId="1002" xr:uid="{00000000-0005-0000-0000-0000E6030000}"/>
    <cellStyle name="_Currency_Urca Final Model_04 WACC Vivax_Consolidação" xfId="1003" xr:uid="{00000000-0005-0000-0000-0000E7030000}"/>
    <cellStyle name="_Currency_Urca Final Model_04 WACC Vivax_Consolidação IMOB" xfId="1004" xr:uid="{00000000-0005-0000-0000-0000E8030000}"/>
    <cellStyle name="_Currency_Urca Final Model_04 WACC Vivax_Consolidação IMOB_Indicadores" xfId="1005" xr:uid="{00000000-0005-0000-0000-0000E9030000}"/>
    <cellStyle name="_Currency_Urca Final Model_04 WACC Vivax_Consolidação_Indicadores" xfId="1006" xr:uid="{00000000-0005-0000-0000-0000EA030000}"/>
    <cellStyle name="_Currency_Urca Final Model_04 WACC Vivax_Estudo de Viabilidade -IMOB Henri" xfId="1007" xr:uid="{00000000-0005-0000-0000-0000EB030000}"/>
    <cellStyle name="_Currency_Urca Final Model_04 WACC Vivax_FP 100" xfId="1008" xr:uid="{00000000-0005-0000-0000-0000EC030000}"/>
    <cellStyle name="_Currency_Urca Final Model_04 WACC Vivax_FP 100_Indicadores" xfId="1009" xr:uid="{00000000-0005-0000-0000-0000ED030000}"/>
    <cellStyle name="_Currency_Urca Final Model_04 WACC Vivax_Península" xfId="1010" xr:uid="{00000000-0005-0000-0000-0000EE030000}"/>
    <cellStyle name="_Currency_Urca Final Model_04 WACC Vivax_Peninsula_0510" xfId="1011" xr:uid="{00000000-0005-0000-0000-0000EF030000}"/>
    <cellStyle name="_Currency_Urca Final Model_04 WACC Vivax_Resumo Juros e Variações" xfId="1012" xr:uid="{00000000-0005-0000-0000-0000F0030000}"/>
    <cellStyle name="_Currency_Urca Final Model_04 WACC Vivax_Resumo Juros e Variações_Indicadores" xfId="1013" xr:uid="{00000000-0005-0000-0000-0000F1030000}"/>
    <cellStyle name="_Currency_Urca Final Model_04 WACC Vivax_Valuation model_08 02 19 v6 10 anos (version 3) g alinhado2 (4)" xfId="1014" xr:uid="{00000000-0005-0000-0000-0000F2030000}"/>
    <cellStyle name="_Currency_Urca Final Model_04 WACC Vivax_Valuation model_08 02 19 v6 10 anos (version 3) g alinhado2 (4)_Indicadores" xfId="1015" xr:uid="{00000000-0005-0000-0000-0000F3030000}"/>
    <cellStyle name="_Currency_Urca Final Model_Base 2008" xfId="1016" xr:uid="{00000000-0005-0000-0000-0000F4030000}"/>
    <cellStyle name="_Currency_Urca Final Model_BRMalls_valuation model_03 12 07" xfId="1017" xr:uid="{00000000-0005-0000-0000-0000F5030000}"/>
    <cellStyle name="_Currency_Urca Final Model_BRMalls_valuation model_09 29 07_follow on_vfinal2" xfId="1018" xr:uid="{00000000-0005-0000-0000-0000F6030000}"/>
    <cellStyle name="_Currency_Urca Final Model_BRMalls_valuation model_240408v1" xfId="1019" xr:uid="{00000000-0005-0000-0000-0000F7030000}"/>
    <cellStyle name="_Currency_Urca Final Model_Consolidação" xfId="1020" xr:uid="{00000000-0005-0000-0000-0000F8030000}"/>
    <cellStyle name="_Currency_Urca Final Model_Consolidação IMOB" xfId="1021" xr:uid="{00000000-0005-0000-0000-0000F9030000}"/>
    <cellStyle name="_Currency_Urca Final Model_Consolidação_Indicadores" xfId="1022" xr:uid="{00000000-0005-0000-0000-0000FA030000}"/>
    <cellStyle name="_Currency_Urca Final Model_Cópia de Kit Release Consolidado_Quirino" xfId="1023" xr:uid="{00000000-0005-0000-0000-0000FB030000}"/>
    <cellStyle name="_Currency_Urca Final Model_Dados por segmento julho 06" xfId="1024" xr:uid="{00000000-0005-0000-0000-0000FC030000}"/>
    <cellStyle name="_Currency_Urca Final Model_Dados por segmento julho 06_Cópia de Kit Release Consolidado_Quirino" xfId="1025" xr:uid="{00000000-0005-0000-0000-0000FD030000}"/>
    <cellStyle name="_Currency_Urca Final Model_Dados por segmento julho 06_Indicadores" xfId="1026" xr:uid="{00000000-0005-0000-0000-0000FE030000}"/>
    <cellStyle name="_Currency_Urca Final Model_Estudo de Viabilidade - EXP BHS" xfId="1027" xr:uid="{00000000-0005-0000-0000-0000FF030000}"/>
    <cellStyle name="_Currency_Urca Final Model_Estudo de Viabilidade - EXP BHS_Consolidação" xfId="1028" xr:uid="{00000000-0005-0000-0000-000000040000}"/>
    <cellStyle name="_Currency_Urca Final Model_Estudo de Viabilidade - EXP BHS_Consolidação_Indicadores" xfId="1029" xr:uid="{00000000-0005-0000-0000-000001040000}"/>
    <cellStyle name="_Currency_Urca Final Model_Estudo de Viabilidade - EXP BHS_Indicadores" xfId="1030" xr:uid="{00000000-0005-0000-0000-000002040000}"/>
    <cellStyle name="_Currency_Urca Final Model_FP 100" xfId="1031" xr:uid="{00000000-0005-0000-0000-000003040000}"/>
    <cellStyle name="_Currency_Urca Final Model_FP 100_Indicadores" xfId="1032" xr:uid="{00000000-0005-0000-0000-000004040000}"/>
    <cellStyle name="_Currency_Urca Final Model_Kit Release Consolidado" xfId="1033" xr:uid="{00000000-0005-0000-0000-000005040000}"/>
    <cellStyle name="_Currency_Urca Final Model_Planilha Master" xfId="1034" xr:uid="{00000000-0005-0000-0000-000006040000}"/>
    <cellStyle name="_Currency_Urca Final Model_Resumo Juros e Variações" xfId="1035" xr:uid="{00000000-0005-0000-0000-000007040000}"/>
    <cellStyle name="_Currency_Urca Final Model_Sovereign Bonds 060705" xfId="1036" xr:uid="{00000000-0005-0000-0000-000008040000}"/>
    <cellStyle name="_Currency_Urca Final Model_Sovereign Bonds 060705 (version 1)" xfId="1037" xr:uid="{00000000-0005-0000-0000-000009040000}"/>
    <cellStyle name="_Currency_Urca Final Model_Sovereign Bonds 060705 (version 1)_01 NET DCF Model" xfId="1038" xr:uid="{00000000-0005-0000-0000-00000A040000}"/>
    <cellStyle name="_Currency_Urca Final Model_Sovereign Bonds 060705 (version 1)_01 NET DCF Model_Base 2008" xfId="1039" xr:uid="{00000000-0005-0000-0000-00000B040000}"/>
    <cellStyle name="_Currency_Urca Final Model_Sovereign Bonds 060705 (version 1)_01 NET DCF Model_BRMalls_valuation model_03 12 07" xfId="1040" xr:uid="{00000000-0005-0000-0000-00000C040000}"/>
    <cellStyle name="_Currency_Urca Final Model_Sovereign Bonds 060705 (version 1)_01 NET DCF Model_BRMalls_valuation model_03 12 07_Indicadores" xfId="1041" xr:uid="{00000000-0005-0000-0000-00000D040000}"/>
    <cellStyle name="_Currency_Urca Final Model_Sovereign Bonds 060705 (version 1)_01 NET DCF Model_BRMalls_valuation model_09 29 07_follow on_vfinal2" xfId="1042" xr:uid="{00000000-0005-0000-0000-00000E040000}"/>
    <cellStyle name="_Currency_Urca Final Model_Sovereign Bonds 060705 (version 1)_01 NET DCF Model_BRMalls_valuation model_09 29 07_follow on_vfinal2_Indicadores" xfId="1043" xr:uid="{00000000-0005-0000-0000-00000F040000}"/>
    <cellStyle name="_Currency_Urca Final Model_Sovereign Bonds 060705 (version 1)_01 NET DCF Model_BRMalls_valuation model_240408v1" xfId="1044" xr:uid="{00000000-0005-0000-0000-000010040000}"/>
    <cellStyle name="_Currency_Urca Final Model_Sovereign Bonds 060705 (version 1)_01 NET DCF Model_BRMalls_valuation model_240408v1_Indicadores" xfId="1045" xr:uid="{00000000-0005-0000-0000-000011040000}"/>
    <cellStyle name="_Currency_Urca Final Model_Sovereign Bonds 060705 (version 1)_01 NET DCF Model_Consolidação" xfId="1046" xr:uid="{00000000-0005-0000-0000-000012040000}"/>
    <cellStyle name="_Currency_Urca Final Model_Sovereign Bonds 060705 (version 1)_01 NET DCF Model_Consolidação IMOB" xfId="1047" xr:uid="{00000000-0005-0000-0000-000013040000}"/>
    <cellStyle name="_Currency_Urca Final Model_Sovereign Bonds 060705 (version 1)_01 NET DCF Model_Consolidação IMOB_Indicadores" xfId="1048" xr:uid="{00000000-0005-0000-0000-000014040000}"/>
    <cellStyle name="_Currency_Urca Final Model_Sovereign Bonds 060705 (version 1)_01 NET DCF Model_Consolidação_Indicadores" xfId="1049" xr:uid="{00000000-0005-0000-0000-000015040000}"/>
    <cellStyle name="_Currency_Urca Final Model_Sovereign Bonds 060705 (version 1)_01 NET DCF Model_Estudo de Viabilidade -IMOB Henri" xfId="1050" xr:uid="{00000000-0005-0000-0000-000016040000}"/>
    <cellStyle name="_Currency_Urca Final Model_Sovereign Bonds 060705 (version 1)_01 NET DCF Model_FP 100" xfId="1051" xr:uid="{00000000-0005-0000-0000-000017040000}"/>
    <cellStyle name="_Currency_Urca Final Model_Sovereign Bonds 060705 (version 1)_01 NET DCF Model_FP 100_Indicadores" xfId="1052" xr:uid="{00000000-0005-0000-0000-000018040000}"/>
    <cellStyle name="_Currency_Urca Final Model_Sovereign Bonds 060705 (version 1)_01 NET DCF Model_Península" xfId="1053" xr:uid="{00000000-0005-0000-0000-000019040000}"/>
    <cellStyle name="_Currency_Urca Final Model_Sovereign Bonds 060705 (version 1)_01 NET DCF Model_Peninsula_0510" xfId="1054" xr:uid="{00000000-0005-0000-0000-00001A040000}"/>
    <cellStyle name="_Currency_Urca Final Model_Sovereign Bonds 060705 (version 1)_01 NET DCF Model_Resumo Juros e Variações" xfId="1055" xr:uid="{00000000-0005-0000-0000-00001B040000}"/>
    <cellStyle name="_Currency_Urca Final Model_Sovereign Bonds 060705 (version 1)_01 NET DCF Model_Resumo Juros e Variações_Indicadores" xfId="1056" xr:uid="{00000000-0005-0000-0000-00001C040000}"/>
    <cellStyle name="_Currency_Urca Final Model_Sovereign Bonds 060705 (version 1)_01 NET DCF Model_Valuation model_08 02 19 v6 10 anos (version 3) g alinhado2 (4)" xfId="1057" xr:uid="{00000000-0005-0000-0000-00001D040000}"/>
    <cellStyle name="_Currency_Urca Final Model_Sovereign Bonds 060705 (version 1)_01 NET DCF Model_Valuation model_08 02 19 v6 10 anos (version 3) g alinhado2 (4)_Indicadores" xfId="1058" xr:uid="{00000000-0005-0000-0000-00001E040000}"/>
    <cellStyle name="_Currency_Urca Final Model_Sovereign Bonds 060705 (version 1)_03 Embratel DCF Model_Loscos" xfId="1059" xr:uid="{00000000-0005-0000-0000-00001F040000}"/>
    <cellStyle name="_Currency_Urca Final Model_Sovereign Bonds 060705 (version 1)_05 NET DCF Model" xfId="1060" xr:uid="{00000000-0005-0000-0000-000020040000}"/>
    <cellStyle name="_Currency_Urca Final Model_Sovereign Bonds 060705 (version 1)_05 NET DCF Model_Base 2008" xfId="1061" xr:uid="{00000000-0005-0000-0000-000021040000}"/>
    <cellStyle name="_Currency_Urca Final Model_Sovereign Bonds 060705 (version 1)_05 NET DCF Model_BRMalls_valuation model_03 12 07" xfId="1062" xr:uid="{00000000-0005-0000-0000-000022040000}"/>
    <cellStyle name="_Currency_Urca Final Model_Sovereign Bonds 060705 (version 1)_05 NET DCF Model_BRMalls_valuation model_03 12 07_Indicadores" xfId="1063" xr:uid="{00000000-0005-0000-0000-000023040000}"/>
    <cellStyle name="_Currency_Urca Final Model_Sovereign Bonds 060705 (version 1)_05 NET DCF Model_BRMalls_valuation model_09 29 07_follow on_vfinal2" xfId="1064" xr:uid="{00000000-0005-0000-0000-000024040000}"/>
    <cellStyle name="_Currency_Urca Final Model_Sovereign Bonds 060705 (version 1)_05 NET DCF Model_BRMalls_valuation model_09 29 07_follow on_vfinal2_Indicadores" xfId="1065" xr:uid="{00000000-0005-0000-0000-000025040000}"/>
    <cellStyle name="_Currency_Urca Final Model_Sovereign Bonds 060705 (version 1)_05 NET DCF Model_BRMalls_valuation model_240408v1" xfId="1066" xr:uid="{00000000-0005-0000-0000-000026040000}"/>
    <cellStyle name="_Currency_Urca Final Model_Sovereign Bonds 060705 (version 1)_05 NET DCF Model_BRMalls_valuation model_240408v1_Indicadores" xfId="1067" xr:uid="{00000000-0005-0000-0000-000027040000}"/>
    <cellStyle name="_Currency_Urca Final Model_Sovereign Bonds 060705 (version 1)_05 NET DCF Model_Consolidação" xfId="1068" xr:uid="{00000000-0005-0000-0000-000028040000}"/>
    <cellStyle name="_Currency_Urca Final Model_Sovereign Bonds 060705 (version 1)_05 NET DCF Model_Consolidação IMOB" xfId="1069" xr:uid="{00000000-0005-0000-0000-000029040000}"/>
    <cellStyle name="_Currency_Urca Final Model_Sovereign Bonds 060705 (version 1)_05 NET DCF Model_Consolidação IMOB_Indicadores" xfId="1070" xr:uid="{00000000-0005-0000-0000-00002A040000}"/>
    <cellStyle name="_Currency_Urca Final Model_Sovereign Bonds 060705 (version 1)_05 NET DCF Model_Consolidação_Indicadores" xfId="1071" xr:uid="{00000000-0005-0000-0000-00002B040000}"/>
    <cellStyle name="_Currency_Urca Final Model_Sovereign Bonds 060705 (version 1)_05 NET DCF Model_Estudo de Viabilidade -IMOB Henri" xfId="1072" xr:uid="{00000000-0005-0000-0000-00002C040000}"/>
    <cellStyle name="_Currency_Urca Final Model_Sovereign Bonds 060705 (version 1)_05 NET DCF Model_FP 100" xfId="1073" xr:uid="{00000000-0005-0000-0000-00002D040000}"/>
    <cellStyle name="_Currency_Urca Final Model_Sovereign Bonds 060705 (version 1)_05 NET DCF Model_FP 100_Indicadores" xfId="1074" xr:uid="{00000000-0005-0000-0000-00002E040000}"/>
    <cellStyle name="_Currency_Urca Final Model_Sovereign Bonds 060705 (version 1)_05 NET DCF Model_Península" xfId="1075" xr:uid="{00000000-0005-0000-0000-00002F040000}"/>
    <cellStyle name="_Currency_Urca Final Model_Sovereign Bonds 060705 (version 1)_05 NET DCF Model_Peninsula_0510" xfId="1076" xr:uid="{00000000-0005-0000-0000-000030040000}"/>
    <cellStyle name="_Currency_Urca Final Model_Sovereign Bonds 060705 (version 1)_05 NET DCF Model_Resumo Juros e Variações" xfId="1077" xr:uid="{00000000-0005-0000-0000-000031040000}"/>
    <cellStyle name="_Currency_Urca Final Model_Sovereign Bonds 060705 (version 1)_05 NET DCF Model_Resumo Juros e Variações_Indicadores" xfId="1078" xr:uid="{00000000-0005-0000-0000-000032040000}"/>
    <cellStyle name="_Currency_Urca Final Model_Sovereign Bonds 060705 (version 1)_05 NET DCF Model_Valuation model_08 02 19 v6 10 anos (version 3) g alinhado2 (4)" xfId="1079" xr:uid="{00000000-0005-0000-0000-000033040000}"/>
    <cellStyle name="_Currency_Urca Final Model_Sovereign Bonds 060705 (version 1)_05 NET DCF Model_Valuation model_08 02 19 v6 10 anos (version 3) g alinhado2 (4)_Indicadores" xfId="1080" xr:uid="{00000000-0005-0000-0000-000034040000}"/>
    <cellStyle name="_Currency_Urca Final Model_Sovereign Bonds 060705 (version 1)_05 TMX Brazil DCF Model" xfId="1081" xr:uid="{00000000-0005-0000-0000-000035040000}"/>
    <cellStyle name="_Currency_Urca Final Model_Sovereign Bonds 060705 (version 1)_05 TMX Brazil DCF Model_Base 2008" xfId="1082" xr:uid="{00000000-0005-0000-0000-000036040000}"/>
    <cellStyle name="_Currency_Urca Final Model_Sovereign Bonds 060705 (version 1)_05 TMX Brazil DCF Model_BRMalls_valuation model_03 12 07" xfId="1083" xr:uid="{00000000-0005-0000-0000-000037040000}"/>
    <cellStyle name="_Currency_Urca Final Model_Sovereign Bonds 060705 (version 1)_05 TMX Brazil DCF Model_BRMalls_valuation model_03 12 07_Indicadores" xfId="1084" xr:uid="{00000000-0005-0000-0000-000038040000}"/>
    <cellStyle name="_Currency_Urca Final Model_Sovereign Bonds 060705 (version 1)_05 TMX Brazil DCF Model_BRMalls_valuation model_09 29 07_follow on_vfinal2" xfId="1085" xr:uid="{00000000-0005-0000-0000-000039040000}"/>
    <cellStyle name="_Currency_Urca Final Model_Sovereign Bonds 060705 (version 1)_05 TMX Brazil DCF Model_BRMalls_valuation model_09 29 07_follow on_vfinal2_Indicadores" xfId="1086" xr:uid="{00000000-0005-0000-0000-00003A040000}"/>
    <cellStyle name="_Currency_Urca Final Model_Sovereign Bonds 060705 (version 1)_05 TMX Brazil DCF Model_BRMalls_valuation model_240408v1" xfId="1087" xr:uid="{00000000-0005-0000-0000-00003B040000}"/>
    <cellStyle name="_Currency_Urca Final Model_Sovereign Bonds 060705 (version 1)_05 TMX Brazil DCF Model_BRMalls_valuation model_240408v1_Indicadores" xfId="1088" xr:uid="{00000000-0005-0000-0000-00003C040000}"/>
    <cellStyle name="_Currency_Urca Final Model_Sovereign Bonds 060705 (version 1)_05 TMX Brazil DCF Model_Consolidação" xfId="1089" xr:uid="{00000000-0005-0000-0000-00003D040000}"/>
    <cellStyle name="_Currency_Urca Final Model_Sovereign Bonds 060705 (version 1)_05 TMX Brazil DCF Model_Consolidação IMOB" xfId="1090" xr:uid="{00000000-0005-0000-0000-00003E040000}"/>
    <cellStyle name="_Currency_Urca Final Model_Sovereign Bonds 060705 (version 1)_05 TMX Brazil DCF Model_Consolidação IMOB_Indicadores" xfId="1091" xr:uid="{00000000-0005-0000-0000-00003F040000}"/>
    <cellStyle name="_Currency_Urca Final Model_Sovereign Bonds 060705 (version 1)_05 TMX Brazil DCF Model_Consolidação_Indicadores" xfId="1092" xr:uid="{00000000-0005-0000-0000-000040040000}"/>
    <cellStyle name="_Currency_Urca Final Model_Sovereign Bonds 060705 (version 1)_05 TMX Brazil DCF Model_Estudo de Viabilidade -IMOB Henri" xfId="1093" xr:uid="{00000000-0005-0000-0000-000041040000}"/>
    <cellStyle name="_Currency_Urca Final Model_Sovereign Bonds 060705 (version 1)_05 TMX Brazil DCF Model_FP 100" xfId="1094" xr:uid="{00000000-0005-0000-0000-000042040000}"/>
    <cellStyle name="_Currency_Urca Final Model_Sovereign Bonds 060705 (version 1)_05 TMX Brazil DCF Model_FP 100_Indicadores" xfId="1095" xr:uid="{00000000-0005-0000-0000-000043040000}"/>
    <cellStyle name="_Currency_Urca Final Model_Sovereign Bonds 060705 (version 1)_05 TMX Brazil DCF Model_Península" xfId="1096" xr:uid="{00000000-0005-0000-0000-000044040000}"/>
    <cellStyle name="_Currency_Urca Final Model_Sovereign Bonds 060705 (version 1)_05 TMX Brazil DCF Model_Peninsula_0510" xfId="1097" xr:uid="{00000000-0005-0000-0000-000045040000}"/>
    <cellStyle name="_Currency_Urca Final Model_Sovereign Bonds 060705 (version 1)_05 TMX Brazil DCF Model_Resumo Juros e Variações" xfId="1098" xr:uid="{00000000-0005-0000-0000-000046040000}"/>
    <cellStyle name="_Currency_Urca Final Model_Sovereign Bonds 060705 (version 1)_05 TMX Brazil DCF Model_Resumo Juros e Variações_Indicadores" xfId="1099" xr:uid="{00000000-0005-0000-0000-000047040000}"/>
    <cellStyle name="_Currency_Urca Final Model_Sovereign Bonds 060705 (version 1)_05 TMX Brazil DCF Model_Valuation model_08 02 19 v6 10 anos (version 3) g alinhado2 (4)" xfId="1100" xr:uid="{00000000-0005-0000-0000-000048040000}"/>
    <cellStyle name="_Currency_Urca Final Model_Sovereign Bonds 060705 (version 1)_05 TMX Brazil DCF Model_Valuation model_08 02 19 v6 10 anos (version 3) g alinhado2 (4)_Indicadores" xfId="1101" xr:uid="{00000000-0005-0000-0000-000049040000}"/>
    <cellStyle name="_Currency_Urca Final Model_Sovereign Bonds 060705_01 NET DCF Model" xfId="1102" xr:uid="{00000000-0005-0000-0000-00004A040000}"/>
    <cellStyle name="_Currency_Urca Final Model_Sovereign Bonds 060705_01 NET DCF Model_Base 2008" xfId="1103" xr:uid="{00000000-0005-0000-0000-00004B040000}"/>
    <cellStyle name="_Currency_Urca Final Model_Sovereign Bonds 060705_01 NET DCF Model_BRMalls_valuation model_03 12 07" xfId="1104" xr:uid="{00000000-0005-0000-0000-00004C040000}"/>
    <cellStyle name="_Currency_Urca Final Model_Sovereign Bonds 060705_01 NET DCF Model_BRMalls_valuation model_03 12 07_Indicadores" xfId="1105" xr:uid="{00000000-0005-0000-0000-00004D040000}"/>
    <cellStyle name="_Currency_Urca Final Model_Sovereign Bonds 060705_01 NET DCF Model_BRMalls_valuation model_09 29 07_follow on_vfinal2" xfId="1106" xr:uid="{00000000-0005-0000-0000-00004E040000}"/>
    <cellStyle name="_Currency_Urca Final Model_Sovereign Bonds 060705_01 NET DCF Model_BRMalls_valuation model_09 29 07_follow on_vfinal2_Indicadores" xfId="1107" xr:uid="{00000000-0005-0000-0000-00004F040000}"/>
    <cellStyle name="_Currency_Urca Final Model_Sovereign Bonds 060705_01 NET DCF Model_BRMalls_valuation model_240408v1" xfId="1108" xr:uid="{00000000-0005-0000-0000-000050040000}"/>
    <cellStyle name="_Currency_Urca Final Model_Sovereign Bonds 060705_01 NET DCF Model_BRMalls_valuation model_240408v1_Indicadores" xfId="1109" xr:uid="{00000000-0005-0000-0000-000051040000}"/>
    <cellStyle name="_Currency_Urca Final Model_Sovereign Bonds 060705_01 NET DCF Model_Consolidação" xfId="1110" xr:uid="{00000000-0005-0000-0000-000052040000}"/>
    <cellStyle name="_Currency_Urca Final Model_Sovereign Bonds 060705_01 NET DCF Model_Consolidação IMOB" xfId="1111" xr:uid="{00000000-0005-0000-0000-000053040000}"/>
    <cellStyle name="_Currency_Urca Final Model_Sovereign Bonds 060705_01 NET DCF Model_Consolidação IMOB_Indicadores" xfId="1112" xr:uid="{00000000-0005-0000-0000-000054040000}"/>
    <cellStyle name="_Currency_Urca Final Model_Sovereign Bonds 060705_01 NET DCF Model_Consolidação_Indicadores" xfId="1113" xr:uid="{00000000-0005-0000-0000-000055040000}"/>
    <cellStyle name="_Currency_Urca Final Model_Sovereign Bonds 060705_01 NET DCF Model_Estudo de Viabilidade -IMOB Henri" xfId="1114" xr:uid="{00000000-0005-0000-0000-000056040000}"/>
    <cellStyle name="_Currency_Urca Final Model_Sovereign Bonds 060705_01 NET DCF Model_FP 100" xfId="1115" xr:uid="{00000000-0005-0000-0000-000057040000}"/>
    <cellStyle name="_Currency_Urca Final Model_Sovereign Bonds 060705_01 NET DCF Model_FP 100_Indicadores" xfId="1116" xr:uid="{00000000-0005-0000-0000-000058040000}"/>
    <cellStyle name="_Currency_Urca Final Model_Sovereign Bonds 060705_01 NET DCF Model_Península" xfId="1117" xr:uid="{00000000-0005-0000-0000-000059040000}"/>
    <cellStyle name="_Currency_Urca Final Model_Sovereign Bonds 060705_01 NET DCF Model_Peninsula_0510" xfId="1118" xr:uid="{00000000-0005-0000-0000-00005A040000}"/>
    <cellStyle name="_Currency_Urca Final Model_Sovereign Bonds 060705_01 NET DCF Model_Resumo Juros e Variações" xfId="1119" xr:uid="{00000000-0005-0000-0000-00005B040000}"/>
    <cellStyle name="_Currency_Urca Final Model_Sovereign Bonds 060705_01 NET DCF Model_Resumo Juros e Variações_Indicadores" xfId="1120" xr:uid="{00000000-0005-0000-0000-00005C040000}"/>
    <cellStyle name="_Currency_Urca Final Model_Sovereign Bonds 060705_01 NET DCF Model_Valuation model_08 02 19 v6 10 anos (version 3) g alinhado2 (4)" xfId="1121" xr:uid="{00000000-0005-0000-0000-00005D040000}"/>
    <cellStyle name="_Currency_Urca Final Model_Sovereign Bonds 060705_01 NET DCF Model_Valuation model_08 02 19 v6 10 anos (version 3) g alinhado2 (4)_Indicadores" xfId="1122" xr:uid="{00000000-0005-0000-0000-00005E040000}"/>
    <cellStyle name="_Currency_Urca Final Model_Sovereign Bonds 060705_03 Embratel DCF Model_Loscos" xfId="1123" xr:uid="{00000000-0005-0000-0000-00005F040000}"/>
    <cellStyle name="_Currency_Urca Final Model_Sovereign Bonds 060705_05 NET DCF Model" xfId="1124" xr:uid="{00000000-0005-0000-0000-000060040000}"/>
    <cellStyle name="_Currency_Urca Final Model_Sovereign Bonds 060705_05 NET DCF Model_Base 2008" xfId="1125" xr:uid="{00000000-0005-0000-0000-000061040000}"/>
    <cellStyle name="_Currency_Urca Final Model_Sovereign Bonds 060705_05 NET DCF Model_BRMalls_valuation model_03 12 07" xfId="1126" xr:uid="{00000000-0005-0000-0000-000062040000}"/>
    <cellStyle name="_Currency_Urca Final Model_Sovereign Bonds 060705_05 NET DCF Model_BRMalls_valuation model_03 12 07_Indicadores" xfId="1127" xr:uid="{00000000-0005-0000-0000-000063040000}"/>
    <cellStyle name="_Currency_Urca Final Model_Sovereign Bonds 060705_05 NET DCF Model_BRMalls_valuation model_09 29 07_follow on_vfinal2" xfId="1128" xr:uid="{00000000-0005-0000-0000-000064040000}"/>
    <cellStyle name="_Currency_Urca Final Model_Sovereign Bonds 060705_05 NET DCF Model_BRMalls_valuation model_09 29 07_follow on_vfinal2_Indicadores" xfId="1129" xr:uid="{00000000-0005-0000-0000-000065040000}"/>
    <cellStyle name="_Currency_Urca Final Model_Sovereign Bonds 060705_05 NET DCF Model_BRMalls_valuation model_240408v1" xfId="1130" xr:uid="{00000000-0005-0000-0000-000066040000}"/>
    <cellStyle name="_Currency_Urca Final Model_Sovereign Bonds 060705_05 NET DCF Model_BRMalls_valuation model_240408v1_Indicadores" xfId="1131" xr:uid="{00000000-0005-0000-0000-000067040000}"/>
    <cellStyle name="_Currency_Urca Final Model_Sovereign Bonds 060705_05 NET DCF Model_Consolidação" xfId="1132" xr:uid="{00000000-0005-0000-0000-000068040000}"/>
    <cellStyle name="_Currency_Urca Final Model_Sovereign Bonds 060705_05 NET DCF Model_Consolidação IMOB" xfId="1133" xr:uid="{00000000-0005-0000-0000-000069040000}"/>
    <cellStyle name="_Currency_Urca Final Model_Sovereign Bonds 060705_05 NET DCF Model_Consolidação IMOB_Indicadores" xfId="1134" xr:uid="{00000000-0005-0000-0000-00006A040000}"/>
    <cellStyle name="_Currency_Urca Final Model_Sovereign Bonds 060705_05 NET DCF Model_Consolidação_Indicadores" xfId="1135" xr:uid="{00000000-0005-0000-0000-00006B040000}"/>
    <cellStyle name="_Currency_Urca Final Model_Sovereign Bonds 060705_05 NET DCF Model_Estudo de Viabilidade -IMOB Henri" xfId="1136" xr:uid="{00000000-0005-0000-0000-00006C040000}"/>
    <cellStyle name="_Currency_Urca Final Model_Sovereign Bonds 060705_05 NET DCF Model_FP 100" xfId="1137" xr:uid="{00000000-0005-0000-0000-00006D040000}"/>
    <cellStyle name="_Currency_Urca Final Model_Sovereign Bonds 060705_05 NET DCF Model_FP 100_Indicadores" xfId="1138" xr:uid="{00000000-0005-0000-0000-00006E040000}"/>
    <cellStyle name="_Currency_Urca Final Model_Sovereign Bonds 060705_05 NET DCF Model_Península" xfId="1139" xr:uid="{00000000-0005-0000-0000-00006F040000}"/>
    <cellStyle name="_Currency_Urca Final Model_Sovereign Bonds 060705_05 NET DCF Model_Peninsula_0510" xfId="1140" xr:uid="{00000000-0005-0000-0000-000070040000}"/>
    <cellStyle name="_Currency_Urca Final Model_Sovereign Bonds 060705_05 NET DCF Model_Resumo Juros e Variações" xfId="1141" xr:uid="{00000000-0005-0000-0000-000071040000}"/>
    <cellStyle name="_Currency_Urca Final Model_Sovereign Bonds 060705_05 NET DCF Model_Resumo Juros e Variações_Indicadores" xfId="1142" xr:uid="{00000000-0005-0000-0000-000072040000}"/>
    <cellStyle name="_Currency_Urca Final Model_Sovereign Bonds 060705_05 NET DCF Model_Valuation model_08 02 19 v6 10 anos (version 3) g alinhado2 (4)" xfId="1143" xr:uid="{00000000-0005-0000-0000-000073040000}"/>
    <cellStyle name="_Currency_Urca Final Model_Sovereign Bonds 060705_05 NET DCF Model_Valuation model_08 02 19 v6 10 anos (version 3) g alinhado2 (4)_Indicadores" xfId="1144" xr:uid="{00000000-0005-0000-0000-000074040000}"/>
    <cellStyle name="_Currency_Urca Final Model_Sovereign Bonds 060705_05 TMX Brazil DCF Model" xfId="1145" xr:uid="{00000000-0005-0000-0000-000075040000}"/>
    <cellStyle name="_Currency_Urca Final Model_Sovereign Bonds 060705_05 TMX Brazil DCF Model_Base 2008" xfId="1146" xr:uid="{00000000-0005-0000-0000-000076040000}"/>
    <cellStyle name="_Currency_Urca Final Model_Sovereign Bonds 060705_05 TMX Brazil DCF Model_BRMalls_valuation model_03 12 07" xfId="1147" xr:uid="{00000000-0005-0000-0000-000077040000}"/>
    <cellStyle name="_Currency_Urca Final Model_Sovereign Bonds 060705_05 TMX Brazil DCF Model_BRMalls_valuation model_03 12 07_Indicadores" xfId="1148" xr:uid="{00000000-0005-0000-0000-000078040000}"/>
    <cellStyle name="_Currency_Urca Final Model_Sovereign Bonds 060705_05 TMX Brazil DCF Model_BRMalls_valuation model_09 29 07_follow on_vfinal2" xfId="1149" xr:uid="{00000000-0005-0000-0000-000079040000}"/>
    <cellStyle name="_Currency_Urca Final Model_Sovereign Bonds 060705_05 TMX Brazil DCF Model_BRMalls_valuation model_09 29 07_follow on_vfinal2_Indicadores" xfId="1150" xr:uid="{00000000-0005-0000-0000-00007A040000}"/>
    <cellStyle name="_Currency_Urca Final Model_Sovereign Bonds 060705_05 TMX Brazil DCF Model_BRMalls_valuation model_240408v1" xfId="1151" xr:uid="{00000000-0005-0000-0000-00007B040000}"/>
    <cellStyle name="_Currency_Urca Final Model_Sovereign Bonds 060705_05 TMX Brazil DCF Model_BRMalls_valuation model_240408v1_Indicadores" xfId="1152" xr:uid="{00000000-0005-0000-0000-00007C040000}"/>
    <cellStyle name="_Currency_Urca Final Model_Sovereign Bonds 060705_05 TMX Brazil DCF Model_Consolidação" xfId="1153" xr:uid="{00000000-0005-0000-0000-00007D040000}"/>
    <cellStyle name="_Currency_Urca Final Model_Sovereign Bonds 060705_05 TMX Brazil DCF Model_Consolidação IMOB" xfId="1154" xr:uid="{00000000-0005-0000-0000-00007E040000}"/>
    <cellStyle name="_Currency_Urca Final Model_Sovereign Bonds 060705_05 TMX Brazil DCF Model_Consolidação IMOB_Indicadores" xfId="1155" xr:uid="{00000000-0005-0000-0000-00007F040000}"/>
    <cellStyle name="_Currency_Urca Final Model_Sovereign Bonds 060705_05 TMX Brazil DCF Model_Consolidação_Indicadores" xfId="1156" xr:uid="{00000000-0005-0000-0000-000080040000}"/>
    <cellStyle name="_Currency_Urca Final Model_Sovereign Bonds 060705_05 TMX Brazil DCF Model_Estudo de Viabilidade -IMOB Henri" xfId="1157" xr:uid="{00000000-0005-0000-0000-000081040000}"/>
    <cellStyle name="_Currency_Urca Final Model_Sovereign Bonds 060705_05 TMX Brazil DCF Model_FP 100" xfId="1158" xr:uid="{00000000-0005-0000-0000-000082040000}"/>
    <cellStyle name="_Currency_Urca Final Model_Sovereign Bonds 060705_05 TMX Brazil DCF Model_FP 100_Indicadores" xfId="1159" xr:uid="{00000000-0005-0000-0000-000083040000}"/>
    <cellStyle name="_Currency_Urca Final Model_Sovereign Bonds 060705_05 TMX Brazil DCF Model_Península" xfId="1160" xr:uid="{00000000-0005-0000-0000-000084040000}"/>
    <cellStyle name="_Currency_Urca Final Model_Sovereign Bonds 060705_05 TMX Brazil DCF Model_Peninsula_0510" xfId="1161" xr:uid="{00000000-0005-0000-0000-000085040000}"/>
    <cellStyle name="_Currency_Urca Final Model_Sovereign Bonds 060705_05 TMX Brazil DCF Model_Resumo Juros e Variações" xfId="1162" xr:uid="{00000000-0005-0000-0000-000086040000}"/>
    <cellStyle name="_Currency_Urca Final Model_Sovereign Bonds 060705_05 TMX Brazil DCF Model_Resumo Juros e Variações_Indicadores" xfId="1163" xr:uid="{00000000-0005-0000-0000-000087040000}"/>
    <cellStyle name="_Currency_Urca Final Model_Sovereign Bonds 060705_05 TMX Brazil DCF Model_Valuation model_08 02 19 v6 10 anos (version 3) g alinhado2 (4)" xfId="1164" xr:uid="{00000000-0005-0000-0000-000088040000}"/>
    <cellStyle name="_Currency_Urca Final Model_Sovereign Bonds 060705_05 TMX Brazil DCF Model_Valuation model_08 02 19 v6 10 anos (version 3) g alinhado2 (4)_Indicadores" xfId="1165" xr:uid="{00000000-0005-0000-0000-000089040000}"/>
    <cellStyle name="_Currency_Urca Final Model_Valuation model_08 02 19 v6 10 anos (version 3) g alinhado2 (4)" xfId="1166" xr:uid="{00000000-0005-0000-0000-00008A040000}"/>
    <cellStyle name="_Currency_Valuation model_08 02 19 v6 10 anos (version 3) g alinhado2 (4)" xfId="1167" xr:uid="{00000000-0005-0000-0000-00008B040000}"/>
    <cellStyle name="_Currency_Valuation model_08 02 19 v6 10 anos (version 3) g alinhado2 (4)_Indicadores" xfId="1168" xr:uid="{00000000-0005-0000-0000-00008C040000}"/>
    <cellStyle name="_Currency_WACC Analysis" xfId="1169" xr:uid="{00000000-0005-0000-0000-00008D040000}"/>
    <cellStyle name="_Currency_WACC Analysis_4b_0827_2" xfId="1170" xr:uid="{00000000-0005-0000-0000-00008E040000}"/>
    <cellStyle name="_Currency_WACC Analysis_4b_0827_2_Base 2008" xfId="1171" xr:uid="{00000000-0005-0000-0000-00008F040000}"/>
    <cellStyle name="_Currency_WACC Analysis_4b_0827_2_BRMalls_valuation model_03 12 07" xfId="1172" xr:uid="{00000000-0005-0000-0000-000090040000}"/>
    <cellStyle name="_Currency_WACC Analysis_4b_0827_2_BRMalls_valuation model_09 29 07_follow on_vfinal2" xfId="1173" xr:uid="{00000000-0005-0000-0000-000091040000}"/>
    <cellStyle name="_Currency_WACC Analysis_4b_0827_2_BRMalls_valuation model_240408v1" xfId="1174" xr:uid="{00000000-0005-0000-0000-000092040000}"/>
    <cellStyle name="_Currency_WACC Analysis_4b_0827_2_Consolidação" xfId="1175" xr:uid="{00000000-0005-0000-0000-000093040000}"/>
    <cellStyle name="_Currency_WACC Analysis_4b_0827_2_Consolidação IMOB" xfId="1176" xr:uid="{00000000-0005-0000-0000-000094040000}"/>
    <cellStyle name="_Currency_WACC Analysis_4b_0827_2_Consolidação_Indicadores" xfId="1177" xr:uid="{00000000-0005-0000-0000-000095040000}"/>
    <cellStyle name="_Currency_WACC Analysis_4b_0827_2_Cópia de Kit Release Consolidado_Quirino" xfId="1178" xr:uid="{00000000-0005-0000-0000-000096040000}"/>
    <cellStyle name="_Currency_WACC Analysis_4b_0827_2_Dados por segmento julho 06" xfId="1179" xr:uid="{00000000-0005-0000-0000-000097040000}"/>
    <cellStyle name="_Currency_WACC Analysis_4b_0827_2_Dados por segmento julho 06_Cópia de Kit Release Consolidado_Quirino" xfId="1180" xr:uid="{00000000-0005-0000-0000-000098040000}"/>
    <cellStyle name="_Currency_WACC Analysis_4b_0827_2_Dados por segmento julho 06_Indicadores" xfId="1181" xr:uid="{00000000-0005-0000-0000-000099040000}"/>
    <cellStyle name="_Currency_WACC Analysis_4b_0827_2_Estudo de Viabilidade - EXP BHS" xfId="1182" xr:uid="{00000000-0005-0000-0000-00009A040000}"/>
    <cellStyle name="_Currency_WACC Analysis_4b_0827_2_Estudo de Viabilidade - EXP BHS_Consolidação" xfId="1183" xr:uid="{00000000-0005-0000-0000-00009B040000}"/>
    <cellStyle name="_Currency_WACC Analysis_4b_0827_2_Estudo de Viabilidade - EXP BHS_Consolidação_Indicadores" xfId="1184" xr:uid="{00000000-0005-0000-0000-00009C040000}"/>
    <cellStyle name="_Currency_WACC Analysis_4b_0827_2_Estudo de Viabilidade - EXP BHS_Indicadores" xfId="1185" xr:uid="{00000000-0005-0000-0000-00009D040000}"/>
    <cellStyle name="_Currency_WACC Analysis_4b_0827_2_FP 100" xfId="1186" xr:uid="{00000000-0005-0000-0000-00009E040000}"/>
    <cellStyle name="_Currency_WACC Analysis_4b_0827_2_FP 100_Indicadores" xfId="1187" xr:uid="{00000000-0005-0000-0000-00009F040000}"/>
    <cellStyle name="_Currency_WACC Analysis_4b_0827_2_Kit Release Consolidado" xfId="1188" xr:uid="{00000000-0005-0000-0000-0000A0040000}"/>
    <cellStyle name="_Currency_WACC Analysis_4b_0827_2_Planilha Master" xfId="1189" xr:uid="{00000000-0005-0000-0000-0000A1040000}"/>
    <cellStyle name="_Currency_WACC Analysis_4b_0827_2_Resumo Juros e Variações" xfId="1190" xr:uid="{00000000-0005-0000-0000-0000A2040000}"/>
    <cellStyle name="_Currency_WACC Analysis_4b_0827_2_Sovereign Bonds 060705" xfId="1191" xr:uid="{00000000-0005-0000-0000-0000A3040000}"/>
    <cellStyle name="_Currency_WACC Analysis_4b_0827_2_Sovereign Bonds 060705 (version 1)" xfId="1192" xr:uid="{00000000-0005-0000-0000-0000A4040000}"/>
    <cellStyle name="_Currency_WACC Analysis_4b_0827_2_Sovereign Bonds 060705 (version 1)_01 NET DCF Model" xfId="1193" xr:uid="{00000000-0005-0000-0000-0000A5040000}"/>
    <cellStyle name="_Currency_WACC Analysis_4b_0827_2_Sovereign Bonds 060705 (version 1)_01 NET DCF Model_Base 2008" xfId="1194" xr:uid="{00000000-0005-0000-0000-0000A6040000}"/>
    <cellStyle name="_Currency_WACC Analysis_4b_0827_2_Sovereign Bonds 060705 (version 1)_01 NET DCF Model_BRMalls_valuation model_03 12 07" xfId="1195" xr:uid="{00000000-0005-0000-0000-0000A7040000}"/>
    <cellStyle name="_Currency_WACC Analysis_4b_0827_2_Sovereign Bonds 060705 (version 1)_01 NET DCF Model_BRMalls_valuation model_03 12 07_Indicadores" xfId="1196" xr:uid="{00000000-0005-0000-0000-0000A8040000}"/>
    <cellStyle name="_Currency_WACC Analysis_4b_0827_2_Sovereign Bonds 060705 (version 1)_01 NET DCF Model_BRMalls_valuation model_09 29 07_follow on_vfinal2" xfId="1197" xr:uid="{00000000-0005-0000-0000-0000A9040000}"/>
    <cellStyle name="_Currency_WACC Analysis_4b_0827_2_Sovereign Bonds 060705 (version 1)_01 NET DCF Model_BRMalls_valuation model_09 29 07_follow on_vfinal2_Indicadores" xfId="1198" xr:uid="{00000000-0005-0000-0000-0000AA040000}"/>
    <cellStyle name="_Currency_WACC Analysis_4b_0827_2_Sovereign Bonds 060705 (version 1)_01 NET DCF Model_BRMalls_valuation model_240408v1" xfId="1199" xr:uid="{00000000-0005-0000-0000-0000AB040000}"/>
    <cellStyle name="_Currency_WACC Analysis_4b_0827_2_Sovereign Bonds 060705 (version 1)_01 NET DCF Model_BRMalls_valuation model_240408v1_Indicadores" xfId="1200" xr:uid="{00000000-0005-0000-0000-0000AC040000}"/>
    <cellStyle name="_Currency_WACC Analysis_4b_0827_2_Sovereign Bonds 060705 (version 1)_01 NET DCF Model_Consolidação" xfId="1201" xr:uid="{00000000-0005-0000-0000-0000AD040000}"/>
    <cellStyle name="_Currency_WACC Analysis_4b_0827_2_Sovereign Bonds 060705 (version 1)_01 NET DCF Model_Consolidação IMOB" xfId="1202" xr:uid="{00000000-0005-0000-0000-0000AE040000}"/>
    <cellStyle name="_Currency_WACC Analysis_4b_0827_2_Sovereign Bonds 060705 (version 1)_01 NET DCF Model_Consolidação IMOB_Indicadores" xfId="1203" xr:uid="{00000000-0005-0000-0000-0000AF040000}"/>
    <cellStyle name="_Currency_WACC Analysis_4b_0827_2_Sovereign Bonds 060705 (version 1)_01 NET DCF Model_Consolidação_Indicadores" xfId="1204" xr:uid="{00000000-0005-0000-0000-0000B0040000}"/>
    <cellStyle name="_Currency_WACC Analysis_4b_0827_2_Sovereign Bonds 060705 (version 1)_01 NET DCF Model_Estudo de Viabilidade -IMOB Henri" xfId="1205" xr:uid="{00000000-0005-0000-0000-0000B1040000}"/>
    <cellStyle name="_Currency_WACC Analysis_4b_0827_2_Sovereign Bonds 060705 (version 1)_01 NET DCF Model_FP 100" xfId="1206" xr:uid="{00000000-0005-0000-0000-0000B2040000}"/>
    <cellStyle name="_Currency_WACC Analysis_4b_0827_2_Sovereign Bonds 060705 (version 1)_01 NET DCF Model_FP 100_Indicadores" xfId="1207" xr:uid="{00000000-0005-0000-0000-0000B3040000}"/>
    <cellStyle name="_Currency_WACC Analysis_4b_0827_2_Sovereign Bonds 060705 (version 1)_01 NET DCF Model_Península" xfId="1208" xr:uid="{00000000-0005-0000-0000-0000B4040000}"/>
    <cellStyle name="_Currency_WACC Analysis_4b_0827_2_Sovereign Bonds 060705 (version 1)_01 NET DCF Model_Peninsula_0510" xfId="1209" xr:uid="{00000000-0005-0000-0000-0000B5040000}"/>
    <cellStyle name="_Currency_WACC Analysis_4b_0827_2_Sovereign Bonds 060705 (version 1)_01 NET DCF Model_Resumo Juros e Variações" xfId="1210" xr:uid="{00000000-0005-0000-0000-0000B6040000}"/>
    <cellStyle name="_Currency_WACC Analysis_4b_0827_2_Sovereign Bonds 060705 (version 1)_01 NET DCF Model_Resumo Juros e Variações_Indicadores" xfId="1211" xr:uid="{00000000-0005-0000-0000-0000B7040000}"/>
    <cellStyle name="_Currency_WACC Analysis_4b_0827_2_Sovereign Bonds 060705 (version 1)_01 NET DCF Model_Valuation model_08 02 19 v6 10 anos (version 3) g alinhado2 (4)" xfId="1212" xr:uid="{00000000-0005-0000-0000-0000B8040000}"/>
    <cellStyle name="_Currency_WACC Analysis_4b_0827_2_Sovereign Bonds 060705 (version 1)_01 NET DCF Model_Valuation model_08 02 19 v6 10 anos (version 3) g alinhado2 (4)_Indicadores" xfId="1213" xr:uid="{00000000-0005-0000-0000-0000B9040000}"/>
    <cellStyle name="_Currency_WACC Analysis_4b_0827_2_Sovereign Bonds 060705 (version 1)_03 Embratel DCF Model_Loscos" xfId="1214" xr:uid="{00000000-0005-0000-0000-0000BA040000}"/>
    <cellStyle name="_Currency_WACC Analysis_4b_0827_2_Sovereign Bonds 060705 (version 1)_05 NET DCF Model" xfId="1215" xr:uid="{00000000-0005-0000-0000-0000BB040000}"/>
    <cellStyle name="_Currency_WACC Analysis_4b_0827_2_Sovereign Bonds 060705 (version 1)_05 NET DCF Model_Base 2008" xfId="1216" xr:uid="{00000000-0005-0000-0000-0000BC040000}"/>
    <cellStyle name="_Currency_WACC Analysis_4b_0827_2_Sovereign Bonds 060705 (version 1)_05 NET DCF Model_BRMalls_valuation model_03 12 07" xfId="1217" xr:uid="{00000000-0005-0000-0000-0000BD040000}"/>
    <cellStyle name="_Currency_WACC Analysis_4b_0827_2_Sovereign Bonds 060705 (version 1)_05 NET DCF Model_BRMalls_valuation model_03 12 07_Indicadores" xfId="1218" xr:uid="{00000000-0005-0000-0000-0000BE040000}"/>
    <cellStyle name="_Currency_WACC Analysis_4b_0827_2_Sovereign Bonds 060705 (version 1)_05 NET DCF Model_BRMalls_valuation model_09 29 07_follow on_vfinal2" xfId="1219" xr:uid="{00000000-0005-0000-0000-0000BF040000}"/>
    <cellStyle name="_Currency_WACC Analysis_4b_0827_2_Sovereign Bonds 060705 (version 1)_05 NET DCF Model_BRMalls_valuation model_09 29 07_follow on_vfinal2_Indicadores" xfId="1220" xr:uid="{00000000-0005-0000-0000-0000C0040000}"/>
    <cellStyle name="_Currency_WACC Analysis_4b_0827_2_Sovereign Bonds 060705 (version 1)_05 NET DCF Model_BRMalls_valuation model_240408v1" xfId="1221" xr:uid="{00000000-0005-0000-0000-0000C1040000}"/>
    <cellStyle name="_Currency_WACC Analysis_4b_0827_2_Sovereign Bonds 060705 (version 1)_05 NET DCF Model_BRMalls_valuation model_240408v1_Indicadores" xfId="1222" xr:uid="{00000000-0005-0000-0000-0000C2040000}"/>
    <cellStyle name="_Currency_WACC Analysis_4b_0827_2_Sovereign Bonds 060705 (version 1)_05 NET DCF Model_Consolidação" xfId="1223" xr:uid="{00000000-0005-0000-0000-0000C3040000}"/>
    <cellStyle name="_Currency_WACC Analysis_4b_0827_2_Sovereign Bonds 060705 (version 1)_05 NET DCF Model_Consolidação IMOB" xfId="1224" xr:uid="{00000000-0005-0000-0000-0000C4040000}"/>
    <cellStyle name="_Currency_WACC Analysis_4b_0827_2_Sovereign Bonds 060705 (version 1)_05 NET DCF Model_Consolidação IMOB_Indicadores" xfId="1225" xr:uid="{00000000-0005-0000-0000-0000C5040000}"/>
    <cellStyle name="_Currency_WACC Analysis_4b_0827_2_Sovereign Bonds 060705 (version 1)_05 NET DCF Model_Consolidação_Indicadores" xfId="1226" xr:uid="{00000000-0005-0000-0000-0000C6040000}"/>
    <cellStyle name="_Currency_WACC Analysis_4b_0827_2_Sovereign Bonds 060705 (version 1)_05 NET DCF Model_Estudo de Viabilidade -IMOB Henri" xfId="1227" xr:uid="{00000000-0005-0000-0000-0000C7040000}"/>
    <cellStyle name="_Currency_WACC Analysis_4b_0827_2_Sovereign Bonds 060705 (version 1)_05 NET DCF Model_FP 100" xfId="1228" xr:uid="{00000000-0005-0000-0000-0000C8040000}"/>
    <cellStyle name="_Currency_WACC Analysis_4b_0827_2_Sovereign Bonds 060705 (version 1)_05 NET DCF Model_FP 100_Indicadores" xfId="1229" xr:uid="{00000000-0005-0000-0000-0000C9040000}"/>
    <cellStyle name="_Currency_WACC Analysis_4b_0827_2_Sovereign Bonds 060705 (version 1)_05 NET DCF Model_Península" xfId="1230" xr:uid="{00000000-0005-0000-0000-0000CA040000}"/>
    <cellStyle name="_Currency_WACC Analysis_4b_0827_2_Sovereign Bonds 060705 (version 1)_05 NET DCF Model_Peninsula_0510" xfId="1231" xr:uid="{00000000-0005-0000-0000-0000CB040000}"/>
    <cellStyle name="_Currency_WACC Analysis_4b_0827_2_Sovereign Bonds 060705 (version 1)_05 NET DCF Model_Resumo Juros e Variações" xfId="1232" xr:uid="{00000000-0005-0000-0000-0000CC040000}"/>
    <cellStyle name="_Currency_WACC Analysis_4b_0827_2_Sovereign Bonds 060705 (version 1)_05 NET DCF Model_Resumo Juros e Variações_Indicadores" xfId="1233" xr:uid="{00000000-0005-0000-0000-0000CD040000}"/>
    <cellStyle name="_Currency_WACC Analysis_4b_0827_2_Sovereign Bonds 060705 (version 1)_05 NET DCF Model_Valuation model_08 02 19 v6 10 anos (version 3) g alinhado2 (4)" xfId="1234" xr:uid="{00000000-0005-0000-0000-0000CE040000}"/>
    <cellStyle name="_Currency_WACC Analysis_4b_0827_2_Sovereign Bonds 060705 (version 1)_05 NET DCF Model_Valuation model_08 02 19 v6 10 anos (version 3) g alinhado2 (4)_Indicadores" xfId="1235" xr:uid="{00000000-0005-0000-0000-0000CF040000}"/>
    <cellStyle name="_Currency_WACC Analysis_4b_0827_2_Sovereign Bonds 060705 (version 1)_05 TMX Brazil DCF Model" xfId="1236" xr:uid="{00000000-0005-0000-0000-0000D0040000}"/>
    <cellStyle name="_Currency_WACC Analysis_4b_0827_2_Sovereign Bonds 060705 (version 1)_05 TMX Brazil DCF Model_Base 2008" xfId="1237" xr:uid="{00000000-0005-0000-0000-0000D1040000}"/>
    <cellStyle name="_Currency_WACC Analysis_4b_0827_2_Sovereign Bonds 060705 (version 1)_05 TMX Brazil DCF Model_BRMalls_valuation model_03 12 07" xfId="1238" xr:uid="{00000000-0005-0000-0000-0000D2040000}"/>
    <cellStyle name="_Currency_WACC Analysis_4b_0827_2_Sovereign Bonds 060705 (version 1)_05 TMX Brazil DCF Model_BRMalls_valuation model_03 12 07_Indicadores" xfId="1239" xr:uid="{00000000-0005-0000-0000-0000D3040000}"/>
    <cellStyle name="_Currency_WACC Analysis_4b_0827_2_Sovereign Bonds 060705 (version 1)_05 TMX Brazil DCF Model_BRMalls_valuation model_09 29 07_follow on_vfinal2" xfId="1240" xr:uid="{00000000-0005-0000-0000-0000D4040000}"/>
    <cellStyle name="_Currency_WACC Analysis_4b_0827_2_Sovereign Bonds 060705 (version 1)_05 TMX Brazil DCF Model_BRMalls_valuation model_09 29 07_follow on_vfinal2_Indicadores" xfId="1241" xr:uid="{00000000-0005-0000-0000-0000D5040000}"/>
    <cellStyle name="_Currency_WACC Analysis_4b_0827_2_Sovereign Bonds 060705 (version 1)_05 TMX Brazil DCF Model_BRMalls_valuation model_240408v1" xfId="1242" xr:uid="{00000000-0005-0000-0000-0000D6040000}"/>
    <cellStyle name="_Currency_WACC Analysis_4b_0827_2_Sovereign Bonds 060705 (version 1)_05 TMX Brazil DCF Model_BRMalls_valuation model_240408v1_Indicadores" xfId="1243" xr:uid="{00000000-0005-0000-0000-0000D7040000}"/>
    <cellStyle name="_Currency_WACC Analysis_4b_0827_2_Sovereign Bonds 060705 (version 1)_05 TMX Brazil DCF Model_Consolidação" xfId="1244" xr:uid="{00000000-0005-0000-0000-0000D8040000}"/>
    <cellStyle name="_Currency_WACC Analysis_4b_0827_2_Sovereign Bonds 060705 (version 1)_05 TMX Brazil DCF Model_Consolidação IMOB" xfId="1245" xr:uid="{00000000-0005-0000-0000-0000D9040000}"/>
    <cellStyle name="_Currency_WACC Analysis_4b_0827_2_Sovereign Bonds 060705 (version 1)_05 TMX Brazil DCF Model_Consolidação IMOB_Indicadores" xfId="1246" xr:uid="{00000000-0005-0000-0000-0000DA040000}"/>
    <cellStyle name="_Currency_WACC Analysis_4b_0827_2_Sovereign Bonds 060705 (version 1)_05 TMX Brazil DCF Model_Consolidação_Indicadores" xfId="1247" xr:uid="{00000000-0005-0000-0000-0000DB040000}"/>
    <cellStyle name="_Currency_WACC Analysis_4b_0827_2_Sovereign Bonds 060705 (version 1)_05 TMX Brazil DCF Model_Estudo de Viabilidade -IMOB Henri" xfId="1248" xr:uid="{00000000-0005-0000-0000-0000DC040000}"/>
    <cellStyle name="_Currency_WACC Analysis_4b_0827_2_Sovereign Bonds 060705 (version 1)_05 TMX Brazil DCF Model_FP 100" xfId="1249" xr:uid="{00000000-0005-0000-0000-0000DD040000}"/>
    <cellStyle name="_Currency_WACC Analysis_4b_0827_2_Sovereign Bonds 060705 (version 1)_05 TMX Brazil DCF Model_FP 100_Indicadores" xfId="1250" xr:uid="{00000000-0005-0000-0000-0000DE040000}"/>
    <cellStyle name="_Currency_WACC Analysis_4b_0827_2_Sovereign Bonds 060705 (version 1)_05 TMX Brazil DCF Model_Península" xfId="1251" xr:uid="{00000000-0005-0000-0000-0000DF040000}"/>
    <cellStyle name="_Currency_WACC Analysis_4b_0827_2_Sovereign Bonds 060705 (version 1)_05 TMX Brazil DCF Model_Peninsula_0510" xfId="1252" xr:uid="{00000000-0005-0000-0000-0000E0040000}"/>
    <cellStyle name="_Currency_WACC Analysis_4b_0827_2_Sovereign Bonds 060705 (version 1)_05 TMX Brazil DCF Model_Resumo Juros e Variações" xfId="1253" xr:uid="{00000000-0005-0000-0000-0000E1040000}"/>
    <cellStyle name="_Currency_WACC Analysis_4b_0827_2_Sovereign Bonds 060705 (version 1)_05 TMX Brazil DCF Model_Resumo Juros e Variações_Indicadores" xfId="1254" xr:uid="{00000000-0005-0000-0000-0000E2040000}"/>
    <cellStyle name="_Currency_WACC Analysis_4b_0827_2_Sovereign Bonds 060705 (version 1)_05 TMX Brazil DCF Model_Valuation model_08 02 19 v6 10 anos (version 3) g alinhado2 (4)" xfId="1255" xr:uid="{00000000-0005-0000-0000-0000E3040000}"/>
    <cellStyle name="_Currency_WACC Analysis_4b_0827_2_Sovereign Bonds 060705 (version 1)_05 TMX Brazil DCF Model_Valuation model_08 02 19 v6 10 anos (version 3) g alinhado2 (4)_Indicadores" xfId="1256" xr:uid="{00000000-0005-0000-0000-0000E4040000}"/>
    <cellStyle name="_Currency_WACC Analysis_4b_0827_2_Sovereign Bonds 060705_01 NET DCF Model" xfId="1257" xr:uid="{00000000-0005-0000-0000-0000E5040000}"/>
    <cellStyle name="_Currency_WACC Analysis_4b_0827_2_Sovereign Bonds 060705_01 NET DCF Model_Base 2008" xfId="1258" xr:uid="{00000000-0005-0000-0000-0000E6040000}"/>
    <cellStyle name="_Currency_WACC Analysis_4b_0827_2_Sovereign Bonds 060705_01 NET DCF Model_BRMalls_valuation model_03 12 07" xfId="1259" xr:uid="{00000000-0005-0000-0000-0000E7040000}"/>
    <cellStyle name="_Currency_WACC Analysis_4b_0827_2_Sovereign Bonds 060705_01 NET DCF Model_BRMalls_valuation model_03 12 07_Indicadores" xfId="1260" xr:uid="{00000000-0005-0000-0000-0000E8040000}"/>
    <cellStyle name="_Currency_WACC Analysis_4b_0827_2_Sovereign Bonds 060705_01 NET DCF Model_BRMalls_valuation model_09 29 07_follow on_vfinal2" xfId="1261" xr:uid="{00000000-0005-0000-0000-0000E9040000}"/>
    <cellStyle name="_Currency_WACC Analysis_4b_0827_2_Sovereign Bonds 060705_01 NET DCF Model_BRMalls_valuation model_09 29 07_follow on_vfinal2_Indicadores" xfId="1262" xr:uid="{00000000-0005-0000-0000-0000EA040000}"/>
    <cellStyle name="_Currency_WACC Analysis_4b_0827_2_Sovereign Bonds 060705_01 NET DCF Model_BRMalls_valuation model_240408v1" xfId="1263" xr:uid="{00000000-0005-0000-0000-0000EB040000}"/>
    <cellStyle name="_Currency_WACC Analysis_4b_0827_2_Sovereign Bonds 060705_01 NET DCF Model_BRMalls_valuation model_240408v1_Indicadores" xfId="1264" xr:uid="{00000000-0005-0000-0000-0000EC040000}"/>
    <cellStyle name="_Currency_WACC Analysis_4b_0827_2_Sovereign Bonds 060705_01 NET DCF Model_Consolidação" xfId="1265" xr:uid="{00000000-0005-0000-0000-0000ED040000}"/>
    <cellStyle name="_Currency_WACC Analysis_4b_0827_2_Sovereign Bonds 060705_01 NET DCF Model_Consolidação IMOB" xfId="1266" xr:uid="{00000000-0005-0000-0000-0000EE040000}"/>
    <cellStyle name="_Currency_WACC Analysis_4b_0827_2_Sovereign Bonds 060705_01 NET DCF Model_Consolidação IMOB_Indicadores" xfId="1267" xr:uid="{00000000-0005-0000-0000-0000EF040000}"/>
    <cellStyle name="_Currency_WACC Analysis_4b_0827_2_Sovereign Bonds 060705_01 NET DCF Model_Consolidação_Indicadores" xfId="1268" xr:uid="{00000000-0005-0000-0000-0000F0040000}"/>
    <cellStyle name="_Currency_WACC Analysis_4b_0827_2_Sovereign Bonds 060705_01 NET DCF Model_Estudo de Viabilidade -IMOB Henri" xfId="1269" xr:uid="{00000000-0005-0000-0000-0000F1040000}"/>
    <cellStyle name="_Currency_WACC Analysis_4b_0827_2_Sovereign Bonds 060705_01 NET DCF Model_FP 100" xfId="1270" xr:uid="{00000000-0005-0000-0000-0000F2040000}"/>
    <cellStyle name="_Currency_WACC Analysis_4b_0827_2_Sovereign Bonds 060705_01 NET DCF Model_FP 100_Indicadores" xfId="1271" xr:uid="{00000000-0005-0000-0000-0000F3040000}"/>
    <cellStyle name="_Currency_WACC Analysis_4b_0827_2_Sovereign Bonds 060705_01 NET DCF Model_Península" xfId="1272" xr:uid="{00000000-0005-0000-0000-0000F4040000}"/>
    <cellStyle name="_Currency_WACC Analysis_4b_0827_2_Sovereign Bonds 060705_01 NET DCF Model_Peninsula_0510" xfId="1273" xr:uid="{00000000-0005-0000-0000-0000F5040000}"/>
    <cellStyle name="_Currency_WACC Analysis_4b_0827_2_Sovereign Bonds 060705_01 NET DCF Model_Resumo Juros e Variações" xfId="1274" xr:uid="{00000000-0005-0000-0000-0000F6040000}"/>
    <cellStyle name="_Currency_WACC Analysis_4b_0827_2_Sovereign Bonds 060705_01 NET DCF Model_Resumo Juros e Variações_Indicadores" xfId="1275" xr:uid="{00000000-0005-0000-0000-0000F7040000}"/>
    <cellStyle name="_Currency_WACC Analysis_4b_0827_2_Sovereign Bonds 060705_01 NET DCF Model_Valuation model_08 02 19 v6 10 anos (version 3) g alinhado2 (4)" xfId="1276" xr:uid="{00000000-0005-0000-0000-0000F8040000}"/>
    <cellStyle name="_Currency_WACC Analysis_4b_0827_2_Sovereign Bonds 060705_01 NET DCF Model_Valuation model_08 02 19 v6 10 anos (version 3) g alinhado2 (4)_Indicadores" xfId="1277" xr:uid="{00000000-0005-0000-0000-0000F9040000}"/>
    <cellStyle name="_Currency_WACC Analysis_4b_0827_2_Sovereign Bonds 060705_03 Embratel DCF Model_Loscos" xfId="1278" xr:uid="{00000000-0005-0000-0000-0000FA040000}"/>
    <cellStyle name="_Currency_WACC Analysis_4b_0827_2_Sovereign Bonds 060705_05 NET DCF Model" xfId="1279" xr:uid="{00000000-0005-0000-0000-0000FB040000}"/>
    <cellStyle name="_Currency_WACC Analysis_4b_0827_2_Sovereign Bonds 060705_05 NET DCF Model_Base 2008" xfId="1280" xr:uid="{00000000-0005-0000-0000-0000FC040000}"/>
    <cellStyle name="_Currency_WACC Analysis_4b_0827_2_Sovereign Bonds 060705_05 NET DCF Model_BRMalls_valuation model_03 12 07" xfId="1281" xr:uid="{00000000-0005-0000-0000-0000FD040000}"/>
    <cellStyle name="_Currency_WACC Analysis_4b_0827_2_Sovereign Bonds 060705_05 NET DCF Model_BRMalls_valuation model_03 12 07_Indicadores" xfId="1282" xr:uid="{00000000-0005-0000-0000-0000FE040000}"/>
    <cellStyle name="_Currency_WACC Analysis_4b_0827_2_Sovereign Bonds 060705_05 NET DCF Model_BRMalls_valuation model_09 29 07_follow on_vfinal2" xfId="1283" xr:uid="{00000000-0005-0000-0000-0000FF040000}"/>
    <cellStyle name="_Currency_WACC Analysis_4b_0827_2_Sovereign Bonds 060705_05 NET DCF Model_BRMalls_valuation model_09 29 07_follow on_vfinal2_Indicadores" xfId="1284" xr:uid="{00000000-0005-0000-0000-000000050000}"/>
    <cellStyle name="_Currency_WACC Analysis_4b_0827_2_Sovereign Bonds 060705_05 NET DCF Model_BRMalls_valuation model_240408v1" xfId="1285" xr:uid="{00000000-0005-0000-0000-000001050000}"/>
    <cellStyle name="_Currency_WACC Analysis_4b_0827_2_Sovereign Bonds 060705_05 NET DCF Model_BRMalls_valuation model_240408v1_Indicadores" xfId="1286" xr:uid="{00000000-0005-0000-0000-000002050000}"/>
    <cellStyle name="_Currency_WACC Analysis_4b_0827_2_Sovereign Bonds 060705_05 NET DCF Model_Consolidação" xfId="1287" xr:uid="{00000000-0005-0000-0000-000003050000}"/>
    <cellStyle name="_Currency_WACC Analysis_4b_0827_2_Sovereign Bonds 060705_05 NET DCF Model_Consolidação IMOB" xfId="1288" xr:uid="{00000000-0005-0000-0000-000004050000}"/>
    <cellStyle name="_Currency_WACC Analysis_4b_0827_2_Sovereign Bonds 060705_05 NET DCF Model_Consolidação IMOB_Indicadores" xfId="1289" xr:uid="{00000000-0005-0000-0000-000005050000}"/>
    <cellStyle name="_Currency_WACC Analysis_4b_0827_2_Sovereign Bonds 060705_05 NET DCF Model_Consolidação_Indicadores" xfId="1290" xr:uid="{00000000-0005-0000-0000-000006050000}"/>
    <cellStyle name="_Currency_WACC Analysis_4b_0827_2_Sovereign Bonds 060705_05 NET DCF Model_Estudo de Viabilidade -IMOB Henri" xfId="1291" xr:uid="{00000000-0005-0000-0000-000007050000}"/>
    <cellStyle name="_Currency_WACC Analysis_4b_0827_2_Sovereign Bonds 060705_05 NET DCF Model_FP 100" xfId="1292" xr:uid="{00000000-0005-0000-0000-000008050000}"/>
    <cellStyle name="_Currency_WACC Analysis_4b_0827_2_Sovereign Bonds 060705_05 NET DCF Model_FP 100_Indicadores" xfId="1293" xr:uid="{00000000-0005-0000-0000-000009050000}"/>
    <cellStyle name="_Currency_WACC Analysis_4b_0827_2_Sovereign Bonds 060705_05 NET DCF Model_Península" xfId="1294" xr:uid="{00000000-0005-0000-0000-00000A050000}"/>
    <cellStyle name="_Currency_WACC Analysis_4b_0827_2_Sovereign Bonds 060705_05 NET DCF Model_Peninsula_0510" xfId="1295" xr:uid="{00000000-0005-0000-0000-00000B050000}"/>
    <cellStyle name="_Currency_WACC Analysis_4b_0827_2_Sovereign Bonds 060705_05 NET DCF Model_Resumo Juros e Variações" xfId="1296" xr:uid="{00000000-0005-0000-0000-00000C050000}"/>
    <cellStyle name="_Currency_WACC Analysis_4b_0827_2_Sovereign Bonds 060705_05 NET DCF Model_Resumo Juros e Variações_Indicadores" xfId="1297" xr:uid="{00000000-0005-0000-0000-00000D050000}"/>
    <cellStyle name="_Currency_WACC Analysis_4b_0827_2_Sovereign Bonds 060705_05 NET DCF Model_Valuation model_08 02 19 v6 10 anos (version 3) g alinhado2 (4)" xfId="1298" xr:uid="{00000000-0005-0000-0000-00000E050000}"/>
    <cellStyle name="_Currency_WACC Analysis_4b_0827_2_Sovereign Bonds 060705_05 NET DCF Model_Valuation model_08 02 19 v6 10 anos (version 3) g alinhado2 (4)_Indicadores" xfId="1299" xr:uid="{00000000-0005-0000-0000-00000F050000}"/>
    <cellStyle name="_Currency_WACC Analysis_4b_0827_2_Sovereign Bonds 060705_05 TMX Brazil DCF Model" xfId="1300" xr:uid="{00000000-0005-0000-0000-000010050000}"/>
    <cellStyle name="_Currency_WACC Analysis_4b_0827_2_Sovereign Bonds 060705_05 TMX Brazil DCF Model_Base 2008" xfId="1301" xr:uid="{00000000-0005-0000-0000-000011050000}"/>
    <cellStyle name="_Currency_WACC Analysis_4b_0827_2_Sovereign Bonds 060705_05 TMX Brazil DCF Model_BRMalls_valuation model_03 12 07" xfId="1302" xr:uid="{00000000-0005-0000-0000-000012050000}"/>
    <cellStyle name="_Currency_WACC Analysis_4b_0827_2_Sovereign Bonds 060705_05 TMX Brazil DCF Model_BRMalls_valuation model_03 12 07_Indicadores" xfId="1303" xr:uid="{00000000-0005-0000-0000-000013050000}"/>
    <cellStyle name="_Currency_WACC Analysis_4b_0827_2_Sovereign Bonds 060705_05 TMX Brazil DCF Model_BRMalls_valuation model_09 29 07_follow on_vfinal2" xfId="1304" xr:uid="{00000000-0005-0000-0000-000014050000}"/>
    <cellStyle name="_Currency_WACC Analysis_4b_0827_2_Sovereign Bonds 060705_05 TMX Brazil DCF Model_BRMalls_valuation model_09 29 07_follow on_vfinal2_Indicadores" xfId="1305" xr:uid="{00000000-0005-0000-0000-000015050000}"/>
    <cellStyle name="_Currency_WACC Analysis_4b_0827_2_Sovereign Bonds 060705_05 TMX Brazil DCF Model_BRMalls_valuation model_240408v1" xfId="1306" xr:uid="{00000000-0005-0000-0000-000016050000}"/>
    <cellStyle name="_Currency_WACC Analysis_4b_0827_2_Sovereign Bonds 060705_05 TMX Brazil DCF Model_BRMalls_valuation model_240408v1_Indicadores" xfId="1307" xr:uid="{00000000-0005-0000-0000-000017050000}"/>
    <cellStyle name="_Currency_WACC Analysis_4b_0827_2_Sovereign Bonds 060705_05 TMX Brazil DCF Model_Consolidação" xfId="1308" xr:uid="{00000000-0005-0000-0000-000018050000}"/>
    <cellStyle name="_Currency_WACC Analysis_4b_0827_2_Sovereign Bonds 060705_05 TMX Brazil DCF Model_Consolidação IMOB" xfId="1309" xr:uid="{00000000-0005-0000-0000-000019050000}"/>
    <cellStyle name="_Currency_WACC Analysis_4b_0827_2_Sovereign Bonds 060705_05 TMX Brazil DCF Model_Consolidação IMOB_Indicadores" xfId="1310" xr:uid="{00000000-0005-0000-0000-00001A050000}"/>
    <cellStyle name="_Currency_WACC Analysis_4b_0827_2_Sovereign Bonds 060705_05 TMX Brazil DCF Model_Consolidação_Indicadores" xfId="1311" xr:uid="{00000000-0005-0000-0000-00001B050000}"/>
    <cellStyle name="_Currency_WACC Analysis_4b_0827_2_Sovereign Bonds 060705_05 TMX Brazil DCF Model_Estudo de Viabilidade -IMOB Henri" xfId="1312" xr:uid="{00000000-0005-0000-0000-00001C050000}"/>
    <cellStyle name="_Currency_WACC Analysis_4b_0827_2_Sovereign Bonds 060705_05 TMX Brazil DCF Model_FP 100" xfId="1313" xr:uid="{00000000-0005-0000-0000-00001D050000}"/>
    <cellStyle name="_Currency_WACC Analysis_4b_0827_2_Sovereign Bonds 060705_05 TMX Brazil DCF Model_FP 100_Indicadores" xfId="1314" xr:uid="{00000000-0005-0000-0000-00001E050000}"/>
    <cellStyle name="_Currency_WACC Analysis_4b_0827_2_Sovereign Bonds 060705_05 TMX Brazil DCF Model_Península" xfId="1315" xr:uid="{00000000-0005-0000-0000-00001F050000}"/>
    <cellStyle name="_Currency_WACC Analysis_4b_0827_2_Sovereign Bonds 060705_05 TMX Brazil DCF Model_Peninsula_0510" xfId="1316" xr:uid="{00000000-0005-0000-0000-000020050000}"/>
    <cellStyle name="_Currency_WACC Analysis_4b_0827_2_Sovereign Bonds 060705_05 TMX Brazil DCF Model_Resumo Juros e Variações" xfId="1317" xr:uid="{00000000-0005-0000-0000-000021050000}"/>
    <cellStyle name="_Currency_WACC Analysis_4b_0827_2_Sovereign Bonds 060705_05 TMX Brazil DCF Model_Resumo Juros e Variações_Indicadores" xfId="1318" xr:uid="{00000000-0005-0000-0000-000022050000}"/>
    <cellStyle name="_Currency_WACC Analysis_4b_0827_2_Sovereign Bonds 060705_05 TMX Brazil DCF Model_Valuation model_08 02 19 v6 10 anos (version 3) g alinhado2 (4)" xfId="1319" xr:uid="{00000000-0005-0000-0000-000023050000}"/>
    <cellStyle name="_Currency_WACC Analysis_4b_0827_2_Sovereign Bonds 060705_05 TMX Brazil DCF Model_Valuation model_08 02 19 v6 10 anos (version 3) g alinhado2 (4)_Indicadores" xfId="1320" xr:uid="{00000000-0005-0000-0000-000024050000}"/>
    <cellStyle name="_Currency_WACC Analysis_4b_0827_2_Valuation model_08 02 19 v6 10 anos (version 3) g alinhado2 (4)" xfId="1321" xr:uid="{00000000-0005-0000-0000-000025050000}"/>
    <cellStyle name="_Currency_WACC Analysis_Base 2008" xfId="1322" xr:uid="{00000000-0005-0000-0000-000026050000}"/>
    <cellStyle name="_Currency_WACC Analysis_BRMalls_valuation model_03 12 07" xfId="1323" xr:uid="{00000000-0005-0000-0000-000027050000}"/>
    <cellStyle name="_Currency_WACC Analysis_BRMalls_valuation model_03 12 07_Indicadores" xfId="1324" xr:uid="{00000000-0005-0000-0000-000028050000}"/>
    <cellStyle name="_Currency_WACC Analysis_BRMalls_valuation model_09 29 07_follow on_vfinal2" xfId="1325" xr:uid="{00000000-0005-0000-0000-000029050000}"/>
    <cellStyle name="_Currency_WACC Analysis_BRMalls_valuation model_09 29 07_follow on_vfinal2_Indicadores" xfId="1326" xr:uid="{00000000-0005-0000-0000-00002A050000}"/>
    <cellStyle name="_Currency_WACC Analysis_BRMalls_valuation model_240408v1" xfId="1327" xr:uid="{00000000-0005-0000-0000-00002B050000}"/>
    <cellStyle name="_Currency_WACC Analysis_BRMalls_valuation model_240408v1_Indicadores" xfId="1328" xr:uid="{00000000-0005-0000-0000-00002C050000}"/>
    <cellStyle name="_Currency_WACC Analysis_Consolidação" xfId="1329" xr:uid="{00000000-0005-0000-0000-00002D050000}"/>
    <cellStyle name="_Currency_WACC Analysis_Consolidação IMOB" xfId="1330" xr:uid="{00000000-0005-0000-0000-00002E050000}"/>
    <cellStyle name="_Currency_WACC Analysis_Consolidação IMOB_Indicadores" xfId="1331" xr:uid="{00000000-0005-0000-0000-00002F050000}"/>
    <cellStyle name="_Currency_WACC Analysis_Consolidação_Indicadores" xfId="1332" xr:uid="{00000000-0005-0000-0000-000030050000}"/>
    <cellStyle name="_Currency_WACC Analysis_Estudo de Viabilidade -IMOB Henri" xfId="1333" xr:uid="{00000000-0005-0000-0000-000031050000}"/>
    <cellStyle name="_Currency_WACC Analysis_FP 100" xfId="1334" xr:uid="{00000000-0005-0000-0000-000032050000}"/>
    <cellStyle name="_Currency_WACC Analysis_FP 100_Indicadores" xfId="1335" xr:uid="{00000000-0005-0000-0000-000033050000}"/>
    <cellStyle name="_Currency_WACC Analysis_Península" xfId="1336" xr:uid="{00000000-0005-0000-0000-000034050000}"/>
    <cellStyle name="_Currency_WACC Analysis_Peninsula_0510" xfId="1337" xr:uid="{00000000-0005-0000-0000-000035050000}"/>
    <cellStyle name="_Currency_WACC Analysis_Resumo Juros e Variações" xfId="1338" xr:uid="{00000000-0005-0000-0000-000036050000}"/>
    <cellStyle name="_Currency_WACC Analysis_Resumo Juros e Variações_Indicadores" xfId="1339" xr:uid="{00000000-0005-0000-0000-000037050000}"/>
    <cellStyle name="_Currency_WACC Analysis_Valuation model_08 02 19 v6 10 anos (version 3) g alinhado2 (4)" xfId="1340" xr:uid="{00000000-0005-0000-0000-000038050000}"/>
    <cellStyle name="_Currency_WACC Analysis_Valuation model_08 02 19 v6 10 anos (version 3) g alinhado2 (4)_Indicadores" xfId="1341" xr:uid="{00000000-0005-0000-0000-000039050000}"/>
    <cellStyle name="_CurrencySpace" xfId="1342" xr:uid="{00000000-0005-0000-0000-00003A050000}"/>
    <cellStyle name="_CurrencySpace_01 AVP_ Project Infinitum" xfId="1343" xr:uid="{00000000-0005-0000-0000-00003B050000}"/>
    <cellStyle name="_CurrencySpace_01 TMX BR Revenue mix" xfId="1344" xr:uid="{00000000-0005-0000-0000-00003C050000}"/>
    <cellStyle name="_CurrencySpace_02 Backup Charts" xfId="1345" xr:uid="{00000000-0005-0000-0000-00003D050000}"/>
    <cellStyle name="_CurrencySpace_02 Blended and actual_Telmex_ buying_ NET" xfId="1346" xr:uid="{00000000-0005-0000-0000-00003E050000}"/>
    <cellStyle name="_CurrencySpace_02 TMX Brazil Management Projections_R$" xfId="1347" xr:uid="{00000000-0005-0000-0000-00003F050000}"/>
    <cellStyle name="_CurrencySpace_02 TMX Brazil Management Projections_R$ 2" xfId="1348" xr:uid="{00000000-0005-0000-0000-000040050000}"/>
    <cellStyle name="_CurrencySpace_03 Projections Comparison - Infinitum" xfId="1349" xr:uid="{00000000-0005-0000-0000-000041050000}"/>
    <cellStyle name="_CurrencySpace_04 WACC Vivax" xfId="1350" xr:uid="{00000000-0005-0000-0000-000042050000}"/>
    <cellStyle name="_CurrencySpace_05 Embratel DCF Model_NEW" xfId="1351" xr:uid="{00000000-0005-0000-0000-000043050000}"/>
    <cellStyle name="_CurrencySpace_12 Blended and actual _Telmex_buying_Embratel" xfId="1352" xr:uid="{00000000-0005-0000-0000-000044050000}"/>
    <cellStyle name="_CurrencySpace_avp" xfId="1353" xr:uid="{00000000-0005-0000-0000-000045050000}"/>
    <cellStyle name="_CurrencySpace_AVP_ NewCo" xfId="1354" xr:uid="{00000000-0005-0000-0000-000046050000}"/>
    <cellStyle name="_CurrencySpace_Brazil bond data" xfId="1355" xr:uid="{00000000-0005-0000-0000-000047050000}"/>
    <cellStyle name="_CurrencySpace_dcf" xfId="1356" xr:uid="{00000000-0005-0000-0000-000048050000}"/>
    <cellStyle name="_CurrencySpace_EMT Management Assumptions_v2" xfId="1357" xr:uid="{00000000-0005-0000-0000-000049050000}"/>
    <cellStyle name="_CurrencySpace_LA WACC Discount_1" xfId="1358" xr:uid="{00000000-0005-0000-0000-00004A050000}"/>
    <cellStyle name="_CurrencySpace_merval_argent_correl" xfId="1359" xr:uid="{00000000-0005-0000-0000-00004B050000}"/>
    <cellStyle name="_CurrencySpace_Net Management Projections_2" xfId="1360" xr:uid="{00000000-0005-0000-0000-00004C050000}"/>
    <cellStyle name="_CurrencySpace_Oil &amp; Gas betas" xfId="1361" xr:uid="{00000000-0005-0000-0000-00004D050000}"/>
    <cellStyle name="_CurrencySpace_Pay TV Subscribers" xfId="1362" xr:uid="{00000000-0005-0000-0000-00004E050000}"/>
    <cellStyle name="_CurrencySpace_Revenue Mix Chart" xfId="1363" xr:uid="{00000000-0005-0000-0000-00004F050000}"/>
    <cellStyle name="_CurrencySpace_Sovereign Bonds 060705" xfId="1364" xr:uid="{00000000-0005-0000-0000-000050050000}"/>
    <cellStyle name="_CurrencySpace_Sovereign Bonds 060705 (version 1)" xfId="1365" xr:uid="{00000000-0005-0000-0000-000051050000}"/>
    <cellStyle name="_CurrencySpace_Sovereign Bonds 060705_1" xfId="1366" xr:uid="{00000000-0005-0000-0000-000052050000}"/>
    <cellStyle name="_CurrencySpace_Sovereign Bonds 060705_Consolidação" xfId="1367" xr:uid="{00000000-0005-0000-0000-000053050000}"/>
    <cellStyle name="_CurrencySpace_Sovereign Bonds 060705_Consolidação_Indicadores" xfId="1368" xr:uid="{00000000-0005-0000-0000-000054050000}"/>
    <cellStyle name="_CurrencySpace_Sovereign Bonds 060705_Dados por segmento julho 06" xfId="1369" xr:uid="{00000000-0005-0000-0000-000055050000}"/>
    <cellStyle name="_CurrencySpace_Sovereign Bonds 060705_Dados por segmento julho 06_Cópia de Kit Release Consolidado_Quirino" xfId="1370" xr:uid="{00000000-0005-0000-0000-000056050000}"/>
    <cellStyle name="_CurrencySpace_Sovereign Bonds 060705_Dados por segmento julho 06_Indicadores" xfId="1371" xr:uid="{00000000-0005-0000-0000-000057050000}"/>
    <cellStyle name="_CurrencySpace_Sovereign Bonds 060705_Estudo de Viabilidade - EXP BHS" xfId="1372" xr:uid="{00000000-0005-0000-0000-000058050000}"/>
    <cellStyle name="_CurrencySpace_Sovereign Bonds 060705_Estudo de Viabilidade - EXP BHS_Indicadores" xfId="1373" xr:uid="{00000000-0005-0000-0000-000059050000}"/>
    <cellStyle name="_CurrencySpace_Sovereign Bonds 060705_FP 100" xfId="1374" xr:uid="{00000000-0005-0000-0000-00005A050000}"/>
    <cellStyle name="_CurrencySpace_Sovereign Bonds 060705_FP 100_Indicadores" xfId="1375" xr:uid="{00000000-0005-0000-0000-00005B050000}"/>
    <cellStyle name="_CurrencySpace_Sovereign Bonds 060705_Planilha Master" xfId="1376" xr:uid="{00000000-0005-0000-0000-00005C050000}"/>
    <cellStyle name="_CurrencySpace_WACC Analysis" xfId="1377" xr:uid="{00000000-0005-0000-0000-00005D050000}"/>
    <cellStyle name="_CurrencySpace_WACC Analysis_4b_0827_2" xfId="1378" xr:uid="{00000000-0005-0000-0000-00005E050000}"/>
    <cellStyle name="_Euro" xfId="1379" xr:uid="{00000000-0005-0000-0000-00005F050000}"/>
    <cellStyle name="_Euro_01 AVP_ Project Infinitum" xfId="1380" xr:uid="{00000000-0005-0000-0000-000060050000}"/>
    <cellStyle name="_Euro_01 TMX BR Revenue mix" xfId="1381" xr:uid="{00000000-0005-0000-0000-000061050000}"/>
    <cellStyle name="_Euro_02 Blended and actual_Telmex_ buying_ NET" xfId="1382" xr:uid="{00000000-0005-0000-0000-000062050000}"/>
    <cellStyle name="_Euro_02 TMX Brazil Management Projections_R$" xfId="1383" xr:uid="{00000000-0005-0000-0000-000063050000}"/>
    <cellStyle name="_Euro_02 TMX Brazil Management Projections_R$ 2" xfId="1384" xr:uid="{00000000-0005-0000-0000-000064050000}"/>
    <cellStyle name="_Euro_03 Projections Comparison - Infinitum" xfId="1385" xr:uid="{00000000-0005-0000-0000-000065050000}"/>
    <cellStyle name="_Euro_04 WACC Vivax" xfId="1386" xr:uid="{00000000-0005-0000-0000-000066050000}"/>
    <cellStyle name="_Euro_05 Embratel DCF Model_NEW" xfId="1387" xr:uid="{00000000-0005-0000-0000-000067050000}"/>
    <cellStyle name="_Euro_12 Blended and actual _Telmex_buying_Embratel" xfId="1388" xr:uid="{00000000-0005-0000-0000-000068050000}"/>
    <cellStyle name="_Euro_EMT Management Assumptions_v2" xfId="1389" xr:uid="{00000000-0005-0000-0000-000069050000}"/>
    <cellStyle name="_Euro_Net Management Projections_2" xfId="1390" xr:uid="{00000000-0005-0000-0000-00006A050000}"/>
    <cellStyle name="_Euro_Pay TV Subscribers" xfId="1391" xr:uid="{00000000-0005-0000-0000-00006B050000}"/>
    <cellStyle name="_Euro_Revenue Mix Chart" xfId="1392" xr:uid="{00000000-0005-0000-0000-00006C050000}"/>
    <cellStyle name="_Euro_Sovereign Bonds 060705" xfId="1393" xr:uid="{00000000-0005-0000-0000-00006D050000}"/>
    <cellStyle name="_Euro_Sovereign Bonds 060705 (version 1)" xfId="1394" xr:uid="{00000000-0005-0000-0000-00006E050000}"/>
    <cellStyle name="_Euro_Sovereign Bonds 060705_1" xfId="1395" xr:uid="{00000000-0005-0000-0000-00006F050000}"/>
    <cellStyle name="_Euro_Sovereign Bonds 060705_Consolidação" xfId="1396" xr:uid="{00000000-0005-0000-0000-000070050000}"/>
    <cellStyle name="_Euro_Sovereign Bonds 060705_Consolidação_Indicadores" xfId="1397" xr:uid="{00000000-0005-0000-0000-000071050000}"/>
    <cellStyle name="_Euro_Sovereign Bonds 060705_Dados por segmento julho 06" xfId="1398" xr:uid="{00000000-0005-0000-0000-000072050000}"/>
    <cellStyle name="_Euro_Sovereign Bonds 060705_Dados por segmento julho 06_Cópia de Kit Release Consolidado_Quirino" xfId="1399" xr:uid="{00000000-0005-0000-0000-000073050000}"/>
    <cellStyle name="_Euro_Sovereign Bonds 060705_Dados por segmento julho 06_Indicadores" xfId="1400" xr:uid="{00000000-0005-0000-0000-000074050000}"/>
    <cellStyle name="_Euro_Sovereign Bonds 060705_Estudo de Viabilidade - EXP BHS" xfId="1401" xr:uid="{00000000-0005-0000-0000-000075050000}"/>
    <cellStyle name="_Euro_Sovereign Bonds 060705_Estudo de Viabilidade - EXP BHS_Indicadores" xfId="1402" xr:uid="{00000000-0005-0000-0000-000076050000}"/>
    <cellStyle name="_Euro_Sovereign Bonds 060705_FP 100" xfId="1403" xr:uid="{00000000-0005-0000-0000-000077050000}"/>
    <cellStyle name="_Euro_Sovereign Bonds 060705_FP 100_Indicadores" xfId="1404" xr:uid="{00000000-0005-0000-0000-000078050000}"/>
    <cellStyle name="_Euro_Sovereign Bonds 060705_Planilha Master" xfId="1405" xr:uid="{00000000-0005-0000-0000-000079050000}"/>
    <cellStyle name="_Heading" xfId="1406" xr:uid="{00000000-0005-0000-0000-00007A050000}"/>
    <cellStyle name="_Heading_02 TMX Brazil Management Projections_R$" xfId="1407" xr:uid="{00000000-0005-0000-0000-00007B050000}"/>
    <cellStyle name="_Heading_02 TMX Brazil Management Projections_R$ 2" xfId="1408" xr:uid="{00000000-0005-0000-0000-00007C050000}"/>
    <cellStyle name="_Heading_02 TMX Brazil Management Projections_R$_Estação BH 31-05-11" xfId="1409" xr:uid="{00000000-0005-0000-0000-00007D050000}"/>
    <cellStyle name="_Heading_02 TMX Brazil Management Projections_R$_Estação BH 31-12-10" xfId="1410" xr:uid="{00000000-0005-0000-0000-00007E050000}"/>
    <cellStyle name="_Heading_02 TMX Brazil Management Projections_R$_Modelo Orçamento" xfId="1411" xr:uid="{00000000-0005-0000-0000-00007F050000}"/>
    <cellStyle name="_Heading_02 TMX Brazil Management Projections_R$_Mooca - 31-12-2009" xfId="1412" xr:uid="{00000000-0005-0000-0000-000080050000}"/>
    <cellStyle name="_Heading_02 TMX Brazil Management Projections_R$_Mooca 30-11-09" xfId="1413" xr:uid="{00000000-0005-0000-0000-000081050000}"/>
    <cellStyle name="_Heading_02 TMX Brazil Management Projections_R$_Mooca 31-05-11" xfId="1414" xr:uid="{00000000-0005-0000-0000-000082050000}"/>
    <cellStyle name="_Heading_02 TMX Brazil Management Projections_R$_São Bernardo 31-05-11" xfId="1415" xr:uid="{00000000-0005-0000-0000-000083050000}"/>
    <cellStyle name="_Heading_02 WACC" xfId="1416" xr:uid="{00000000-0005-0000-0000-000084050000}"/>
    <cellStyle name="_Heading_02 WACC 2" xfId="1417" xr:uid="{00000000-0005-0000-0000-000085050000}"/>
    <cellStyle name="_Heading_02 WACC_Estação BH 31-05-11" xfId="1418" xr:uid="{00000000-0005-0000-0000-000086050000}"/>
    <cellStyle name="_Heading_02 WACC_Estação BH 31-12-10" xfId="1419" xr:uid="{00000000-0005-0000-0000-000087050000}"/>
    <cellStyle name="_Heading_02 WACC_Modelo Orçamento" xfId="1420" xr:uid="{00000000-0005-0000-0000-000088050000}"/>
    <cellStyle name="_Heading_02 WACC_Mooca - 31-12-2009" xfId="1421" xr:uid="{00000000-0005-0000-0000-000089050000}"/>
    <cellStyle name="_Heading_02 WACC_Mooca 30-11-09" xfId="1422" xr:uid="{00000000-0005-0000-0000-00008A050000}"/>
    <cellStyle name="_Heading_02 WACC_Mooca 31-05-11" xfId="1423" xr:uid="{00000000-0005-0000-0000-00008B050000}"/>
    <cellStyle name="_Heading_02 WACC_São Bernardo 31-05-11" xfId="1424" xr:uid="{00000000-0005-0000-0000-00008C050000}"/>
    <cellStyle name="_Heading_05 WACC" xfId="1425" xr:uid="{00000000-0005-0000-0000-00008D050000}"/>
    <cellStyle name="_Heading_05 WACC 2" xfId="1426" xr:uid="{00000000-0005-0000-0000-00008E050000}"/>
    <cellStyle name="_Heading_05 WACC_Estação BH 31-05-11" xfId="1427" xr:uid="{00000000-0005-0000-0000-00008F050000}"/>
    <cellStyle name="_Heading_05 WACC_Estação BH 31-12-10" xfId="1428" xr:uid="{00000000-0005-0000-0000-000090050000}"/>
    <cellStyle name="_Heading_05 WACC_Modelo Orçamento" xfId="1429" xr:uid="{00000000-0005-0000-0000-000091050000}"/>
    <cellStyle name="_Heading_05 WACC_Mooca - 31-12-2009" xfId="1430" xr:uid="{00000000-0005-0000-0000-000092050000}"/>
    <cellStyle name="_Heading_05 WACC_Mooca 30-11-09" xfId="1431" xr:uid="{00000000-0005-0000-0000-000093050000}"/>
    <cellStyle name="_Heading_05 WACC_Mooca 31-05-11" xfId="1432" xr:uid="{00000000-0005-0000-0000-000094050000}"/>
    <cellStyle name="_Heading_05 WACC_São Bernardo 31-05-11" xfId="1433" xr:uid="{00000000-0005-0000-0000-000095050000}"/>
    <cellStyle name="_Heading_10 yr UST data" xfId="1434" xr:uid="{00000000-0005-0000-0000-000096050000}"/>
    <cellStyle name="_Heading_10 yr UST data_Base 2008" xfId="1435" xr:uid="{00000000-0005-0000-0000-000097050000}"/>
    <cellStyle name="_Heading_10 yr UST data_base DCF" xfId="1436" xr:uid="{00000000-0005-0000-0000-000098050000}"/>
    <cellStyle name="_Heading_10 yr UST data_Corporate Model_base case" xfId="1437" xr:uid="{00000000-0005-0000-0000-000099050000}"/>
    <cellStyle name="_Heading_10 yr UST data_Current Malls" xfId="1438" xr:uid="{00000000-0005-0000-0000-00009A050000}"/>
    <cellStyle name="_Heading_10 yr UST data_Debt Mensal" xfId="1439" xr:uid="{00000000-0005-0000-0000-00009B050000}"/>
    <cellStyle name="_Heading_10 yr UST data_Estação BH 31-12-10" xfId="1440" xr:uid="{00000000-0005-0000-0000-00009C050000}"/>
    <cellStyle name="_Heading_10 yr UST data_Estação BH 31-12-10_Estação BH 31-05-11" xfId="1441" xr:uid="{00000000-0005-0000-0000-00009D050000}"/>
    <cellStyle name="_Heading_10 yr UST data_Estação BH 31-12-10_Mooca 31-05-11" xfId="1442" xr:uid="{00000000-0005-0000-0000-00009E050000}"/>
    <cellStyle name="_Heading_10 yr UST data_Kit Release_Controladoria 3Q08" xfId="1443" xr:uid="{00000000-0005-0000-0000-00009F050000}"/>
    <cellStyle name="_Heading_10 yr UST data_Modelo BRMalls_Carraz" xfId="1444" xr:uid="{00000000-0005-0000-0000-0000A0050000}"/>
    <cellStyle name="_Heading_10 yr UST data_Modelo em construçào_FINANCIALS thiago" xfId="1445" xr:uid="{00000000-0005-0000-0000-0000A1050000}"/>
    <cellStyle name="_Heading_10 yr UST data_Mooca 30-11-09" xfId="1446" xr:uid="{00000000-0005-0000-0000-0000A2050000}"/>
    <cellStyle name="_Heading_10 yr UST data_Mooca 30-11-09_Estação BH 31-05-11" xfId="1447" xr:uid="{00000000-0005-0000-0000-0000A3050000}"/>
    <cellStyle name="_Heading_10 yr UST data_Mooca 30-11-09_Mooca 31-05-11" xfId="1448" xr:uid="{00000000-0005-0000-0000-0000A4050000}"/>
    <cellStyle name="_Heading_10 yr UST data_Orçamento 2009_Cash  Funding" xfId="1449" xr:uid="{00000000-0005-0000-0000-0000A5050000}"/>
    <cellStyle name="_Heading_10 yr UST data_Orçamento_SB_20100611-Manuel" xfId="1450" xr:uid="{00000000-0005-0000-0000-0000A6050000}"/>
    <cellStyle name="_Heading_10 yr UST data_Orçamento_SB_20100611-Manuel 2" xfId="1451" xr:uid="{00000000-0005-0000-0000-0000A7050000}"/>
    <cellStyle name="_Heading_10 yr UST data_Orçamento_SB_20100611-Manuel_Modelo Orçamento" xfId="1452" xr:uid="{00000000-0005-0000-0000-0000A8050000}"/>
    <cellStyle name="_Heading_10 yr UST data_Orçamento_SB_20100611-Manuel_São Bernardo 31-05-11" xfId="1453" xr:uid="{00000000-0005-0000-0000-0000A9050000}"/>
    <cellStyle name="_Heading_10 yr UST data_SHOPPING CURITIBA.A. Resumo" xfId="1454" xr:uid="{00000000-0005-0000-0000-0000AA050000}"/>
    <cellStyle name="_Heading_10 yr UST data_Tamboré 31-03-09" xfId="1455" xr:uid="{00000000-0005-0000-0000-0000AB050000}"/>
    <cellStyle name="_Heading_10 yr UST data_Tamboré 31-03-09 2" xfId="1456" xr:uid="{00000000-0005-0000-0000-0000AC050000}"/>
    <cellStyle name="_Heading_10 yr UST data_Tamboré 31-03-09_Estação BH 31-05-11" xfId="1457" xr:uid="{00000000-0005-0000-0000-0000AD050000}"/>
    <cellStyle name="_Heading_10 yr UST data_Tamboré 31-03-09_Estação BH 31-12-10" xfId="1458" xr:uid="{00000000-0005-0000-0000-0000AE050000}"/>
    <cellStyle name="_Heading_10 yr UST data_Tamboré 31-03-09_Modelo Orçamento" xfId="1459" xr:uid="{00000000-0005-0000-0000-0000AF050000}"/>
    <cellStyle name="_Heading_10 yr UST data_Tamboré 31-03-09_Mooca - 31-12-2009" xfId="1460" xr:uid="{00000000-0005-0000-0000-0000B0050000}"/>
    <cellStyle name="_Heading_10 yr UST data_Tamboré 31-03-09_Mooca 30-11-09" xfId="1461" xr:uid="{00000000-0005-0000-0000-0000B1050000}"/>
    <cellStyle name="_Heading_10 yr UST data_Tamboré 31-03-09_Mooca 31-05-11" xfId="1462" xr:uid="{00000000-0005-0000-0000-0000B2050000}"/>
    <cellStyle name="_Heading_10 yr UST data_Tamboré 31-03-09_São Bernardo 31-05-11" xfId="1463" xr:uid="{00000000-0005-0000-0000-0000B3050000}"/>
    <cellStyle name="_Heading_10 yr UST data_Tijuca_05032010_Upside_Ryfer_parcelado_v13_posdiligencia" xfId="1464" xr:uid="{00000000-0005-0000-0000-0000B4050000}"/>
    <cellStyle name="_Heading_Base 2008" xfId="1465" xr:uid="{00000000-0005-0000-0000-0000B5050000}"/>
    <cellStyle name="_Heading_base DCF" xfId="1466" xr:uid="{00000000-0005-0000-0000-0000B6050000}"/>
    <cellStyle name="_Heading_Beatles WACC Calculation" xfId="1467" xr:uid="{00000000-0005-0000-0000-0000B7050000}"/>
    <cellStyle name="_Heading_Beatles WACC Calculation 2" xfId="1468" xr:uid="{00000000-0005-0000-0000-0000B8050000}"/>
    <cellStyle name="_Heading_Beatles WACC Calculation_Estação BH 31-05-11" xfId="1469" xr:uid="{00000000-0005-0000-0000-0000B9050000}"/>
    <cellStyle name="_Heading_Beatles WACC Calculation_Estação BH 31-12-10" xfId="1470" xr:uid="{00000000-0005-0000-0000-0000BA050000}"/>
    <cellStyle name="_Heading_Beatles WACC Calculation_Modelo Orçamento" xfId="1471" xr:uid="{00000000-0005-0000-0000-0000BB050000}"/>
    <cellStyle name="_Heading_Beatles WACC Calculation_Mooca - 31-12-2009" xfId="1472" xr:uid="{00000000-0005-0000-0000-0000BC050000}"/>
    <cellStyle name="_Heading_Beatles WACC Calculation_Mooca 30-11-09" xfId="1473" xr:uid="{00000000-0005-0000-0000-0000BD050000}"/>
    <cellStyle name="_Heading_Beatles WACC Calculation_Mooca 31-05-11" xfId="1474" xr:uid="{00000000-0005-0000-0000-0000BE050000}"/>
    <cellStyle name="_Heading_Beatles WACC Calculation_São Bernardo 31-05-11" xfId="1475" xr:uid="{00000000-0005-0000-0000-0000BF050000}"/>
    <cellStyle name="_Heading_Corporate Model_base case" xfId="1476" xr:uid="{00000000-0005-0000-0000-0000C0050000}"/>
    <cellStyle name="_Heading_Current Malls" xfId="1477" xr:uid="{00000000-0005-0000-0000-0000C1050000}"/>
    <cellStyle name="_Heading_Debt Mensal" xfId="1478" xr:uid="{00000000-0005-0000-0000-0000C2050000}"/>
    <cellStyle name="_Heading_Estação BH 31-12-10" xfId="1479" xr:uid="{00000000-0005-0000-0000-0000C3050000}"/>
    <cellStyle name="_Heading_Estação BH 31-12-10_Estação BH 31-05-11" xfId="1480" xr:uid="{00000000-0005-0000-0000-0000C4050000}"/>
    <cellStyle name="_Heading_Estação BH 31-12-10_Mooca 31-05-11" xfId="1481" xr:uid="{00000000-0005-0000-0000-0000C5050000}"/>
    <cellStyle name="_Heading_Kit Release_Controladoria 3Q08" xfId="1482" xr:uid="{00000000-0005-0000-0000-0000C6050000}"/>
    <cellStyle name="_Heading_Modelo BRMalls_Carraz" xfId="1483" xr:uid="{00000000-0005-0000-0000-0000C7050000}"/>
    <cellStyle name="_Heading_Modelo em construçào_FINANCIALS thiago" xfId="1484" xr:uid="{00000000-0005-0000-0000-0000C8050000}"/>
    <cellStyle name="_Heading_Mooca 30-11-09" xfId="1485" xr:uid="{00000000-0005-0000-0000-0000C9050000}"/>
    <cellStyle name="_Heading_Mooca 30-11-09_Estação BH 31-05-11" xfId="1486" xr:uid="{00000000-0005-0000-0000-0000CA050000}"/>
    <cellStyle name="_Heading_Mooca 30-11-09_Mooca 31-05-11" xfId="1487" xr:uid="{00000000-0005-0000-0000-0000CB050000}"/>
    <cellStyle name="_Heading_Orçamento 2009_Cash  Funding" xfId="1488" xr:uid="{00000000-0005-0000-0000-0000CC050000}"/>
    <cellStyle name="_Heading_Orçamento_SB_20100611-Manuel" xfId="1489" xr:uid="{00000000-0005-0000-0000-0000CD050000}"/>
    <cellStyle name="_Heading_Orçamento_SB_20100611-Manuel 2" xfId="1490" xr:uid="{00000000-0005-0000-0000-0000CE050000}"/>
    <cellStyle name="_Heading_Orçamento_SB_20100611-Manuel_Modelo Orçamento" xfId="1491" xr:uid="{00000000-0005-0000-0000-0000CF050000}"/>
    <cellStyle name="_Heading_Orçamento_SB_20100611-Manuel_São Bernardo 31-05-11" xfId="1492" xr:uid="{00000000-0005-0000-0000-0000D0050000}"/>
    <cellStyle name="_Heading_prestemp" xfId="1493" xr:uid="{00000000-0005-0000-0000-0000D1050000}"/>
    <cellStyle name="_Heading_prestemp_Base 2008" xfId="1494" xr:uid="{00000000-0005-0000-0000-0000D2050000}"/>
    <cellStyle name="_Heading_prestemp_base DCF" xfId="1495" xr:uid="{00000000-0005-0000-0000-0000D3050000}"/>
    <cellStyle name="_Heading_prestemp_Corporate Model_base case" xfId="1496" xr:uid="{00000000-0005-0000-0000-0000D4050000}"/>
    <cellStyle name="_Heading_prestemp_Current Malls" xfId="1497" xr:uid="{00000000-0005-0000-0000-0000D5050000}"/>
    <cellStyle name="_Heading_prestemp_Debt Mensal" xfId="1498" xr:uid="{00000000-0005-0000-0000-0000D6050000}"/>
    <cellStyle name="_Heading_prestemp_Estação BH 31-12-10" xfId="1499" xr:uid="{00000000-0005-0000-0000-0000D7050000}"/>
    <cellStyle name="_Heading_prestemp_Estação BH 31-12-10_Estação BH 31-05-11" xfId="1500" xr:uid="{00000000-0005-0000-0000-0000D8050000}"/>
    <cellStyle name="_Heading_prestemp_Estação BH 31-12-10_Mooca 31-05-11" xfId="1501" xr:uid="{00000000-0005-0000-0000-0000D9050000}"/>
    <cellStyle name="_Heading_prestemp_Kit Release_Controladoria 3Q08" xfId="1502" xr:uid="{00000000-0005-0000-0000-0000DA050000}"/>
    <cellStyle name="_Heading_prestemp_Modelo BRMalls_Carraz" xfId="1503" xr:uid="{00000000-0005-0000-0000-0000DB050000}"/>
    <cellStyle name="_Heading_prestemp_Modelo em construçào_FINANCIALS thiago" xfId="1504" xr:uid="{00000000-0005-0000-0000-0000DC050000}"/>
    <cellStyle name="_Heading_prestemp_Mooca 30-11-09" xfId="1505" xr:uid="{00000000-0005-0000-0000-0000DD050000}"/>
    <cellStyle name="_Heading_prestemp_Mooca 30-11-09_Estação BH 31-05-11" xfId="1506" xr:uid="{00000000-0005-0000-0000-0000DE050000}"/>
    <cellStyle name="_Heading_prestemp_Mooca 30-11-09_Mooca 31-05-11" xfId="1507" xr:uid="{00000000-0005-0000-0000-0000DF050000}"/>
    <cellStyle name="_Heading_prestemp_Orçamento 2009_Cash  Funding" xfId="1508" xr:uid="{00000000-0005-0000-0000-0000E0050000}"/>
    <cellStyle name="_Heading_prestemp_Orçamento_SB_20100611-Manuel" xfId="1509" xr:uid="{00000000-0005-0000-0000-0000E1050000}"/>
    <cellStyle name="_Heading_prestemp_Orçamento_SB_20100611-Manuel 2" xfId="1510" xr:uid="{00000000-0005-0000-0000-0000E2050000}"/>
    <cellStyle name="_Heading_prestemp_Orçamento_SB_20100611-Manuel_Modelo Orçamento" xfId="1511" xr:uid="{00000000-0005-0000-0000-0000E3050000}"/>
    <cellStyle name="_Heading_prestemp_Orçamento_SB_20100611-Manuel_São Bernardo 31-05-11" xfId="1512" xr:uid="{00000000-0005-0000-0000-0000E4050000}"/>
    <cellStyle name="_Heading_prestemp_SHOPPING CURITIBA.A. Resumo" xfId="1513" xr:uid="{00000000-0005-0000-0000-0000E5050000}"/>
    <cellStyle name="_Heading_prestemp_Tamboré 31-03-09" xfId="1514" xr:uid="{00000000-0005-0000-0000-0000E6050000}"/>
    <cellStyle name="_Heading_prestemp_Tamboré 31-03-09 2" xfId="1515" xr:uid="{00000000-0005-0000-0000-0000E7050000}"/>
    <cellStyle name="_Heading_prestemp_Tamboré 31-03-09_Estação BH 31-05-11" xfId="1516" xr:uid="{00000000-0005-0000-0000-0000E8050000}"/>
    <cellStyle name="_Heading_prestemp_Tamboré 31-03-09_Estação BH 31-12-10" xfId="1517" xr:uid="{00000000-0005-0000-0000-0000E9050000}"/>
    <cellStyle name="_Heading_prestemp_Tamboré 31-03-09_Modelo Orçamento" xfId="1518" xr:uid="{00000000-0005-0000-0000-0000EA050000}"/>
    <cellStyle name="_Heading_prestemp_Tamboré 31-03-09_Mooca - 31-12-2009" xfId="1519" xr:uid="{00000000-0005-0000-0000-0000EB050000}"/>
    <cellStyle name="_Heading_prestemp_Tamboré 31-03-09_Mooca 30-11-09" xfId="1520" xr:uid="{00000000-0005-0000-0000-0000EC050000}"/>
    <cellStyle name="_Heading_prestemp_Tamboré 31-03-09_Mooca 31-05-11" xfId="1521" xr:uid="{00000000-0005-0000-0000-0000ED050000}"/>
    <cellStyle name="_Heading_prestemp_Tamboré 31-03-09_São Bernardo 31-05-11" xfId="1522" xr:uid="{00000000-0005-0000-0000-0000EE050000}"/>
    <cellStyle name="_Heading_prestemp_Tijuca_05032010_Upside_Ryfer_parcelado_v13_posdiligencia" xfId="1523" xr:uid="{00000000-0005-0000-0000-0000EF050000}"/>
    <cellStyle name="_Heading_SHOPPING CURITIBA.A. Resumo" xfId="1524" xr:uid="{00000000-0005-0000-0000-0000F0050000}"/>
    <cellStyle name="_Heading_Tamboré 31-03-09" xfId="1525" xr:uid="{00000000-0005-0000-0000-0000F1050000}"/>
    <cellStyle name="_Heading_Tamboré 31-03-09 2" xfId="1526" xr:uid="{00000000-0005-0000-0000-0000F2050000}"/>
    <cellStyle name="_Heading_Tamboré 31-03-09_Estação BH 31-05-11" xfId="1527" xr:uid="{00000000-0005-0000-0000-0000F3050000}"/>
    <cellStyle name="_Heading_Tamboré 31-03-09_Estação BH 31-12-10" xfId="1528" xr:uid="{00000000-0005-0000-0000-0000F4050000}"/>
    <cellStyle name="_Heading_Tamboré 31-03-09_Modelo Orçamento" xfId="1529" xr:uid="{00000000-0005-0000-0000-0000F5050000}"/>
    <cellStyle name="_Heading_Tamboré 31-03-09_Mooca - 31-12-2009" xfId="1530" xr:uid="{00000000-0005-0000-0000-0000F6050000}"/>
    <cellStyle name="_Heading_Tamboré 31-03-09_Mooca 30-11-09" xfId="1531" xr:uid="{00000000-0005-0000-0000-0000F7050000}"/>
    <cellStyle name="_Heading_Tamboré 31-03-09_Mooca 31-05-11" xfId="1532" xr:uid="{00000000-0005-0000-0000-0000F8050000}"/>
    <cellStyle name="_Heading_Tamboré 31-03-09_São Bernardo 31-05-11" xfId="1533" xr:uid="{00000000-0005-0000-0000-0000F9050000}"/>
    <cellStyle name="_Heading_Tijuca_05032010_Upside_Ryfer_parcelado_v13_posdiligencia" xfId="1534" xr:uid="{00000000-0005-0000-0000-0000FA050000}"/>
    <cellStyle name="_Headline" xfId="1535" xr:uid="{00000000-0005-0000-0000-0000FB050000}"/>
    <cellStyle name="_Headline 2" xfId="1536" xr:uid="{00000000-0005-0000-0000-0000FC050000}"/>
    <cellStyle name="_Headline_Estação BH 31-05-11" xfId="1537" xr:uid="{00000000-0005-0000-0000-0000FD050000}"/>
    <cellStyle name="_Headline_Estação BH 31-12-10" xfId="1538" xr:uid="{00000000-0005-0000-0000-0000FE050000}"/>
    <cellStyle name="_Headline_Modelo Orçamento" xfId="1539" xr:uid="{00000000-0005-0000-0000-0000FF050000}"/>
    <cellStyle name="_Headline_Mooca - 31-12-2009" xfId="1540" xr:uid="{00000000-0005-0000-0000-000000060000}"/>
    <cellStyle name="_Headline_Mooca 30-11-09" xfId="1541" xr:uid="{00000000-0005-0000-0000-000001060000}"/>
    <cellStyle name="_Headline_Mooca 31-05-11" xfId="1542" xr:uid="{00000000-0005-0000-0000-000002060000}"/>
    <cellStyle name="_Headline_São Bernardo 31-05-11" xfId="1543" xr:uid="{00000000-0005-0000-0000-000003060000}"/>
    <cellStyle name="_Highlight" xfId="1544" xr:uid="{00000000-0005-0000-0000-000004060000}"/>
    <cellStyle name="_Modelo Base Black&amp;Scholes - Dez-08" xfId="1545" xr:uid="{00000000-0005-0000-0000-000005060000}"/>
    <cellStyle name="_Multiple" xfId="1546" xr:uid="{00000000-0005-0000-0000-000006060000}"/>
    <cellStyle name="_Multiple_01 AVP_ Project Infinitum" xfId="1547" xr:uid="{00000000-0005-0000-0000-000007060000}"/>
    <cellStyle name="_Multiple_01 TMX BR Revenue mix" xfId="1548" xr:uid="{00000000-0005-0000-0000-000008060000}"/>
    <cellStyle name="_Multiple_02 Backup Charts" xfId="1549" xr:uid="{00000000-0005-0000-0000-000009060000}"/>
    <cellStyle name="_Multiple_02 Blended and actual_Telmex_ buying_ NET" xfId="1550" xr:uid="{00000000-0005-0000-0000-00000A060000}"/>
    <cellStyle name="_Multiple_02 TMX Brazil Management Projections_R$" xfId="1551" xr:uid="{00000000-0005-0000-0000-00000B060000}"/>
    <cellStyle name="_Multiple_02 TMX Brazil Management Projections_R$ 2" xfId="1552" xr:uid="{00000000-0005-0000-0000-00000C060000}"/>
    <cellStyle name="_Multiple_03 Projections Comparison - Infinitum" xfId="1553" xr:uid="{00000000-0005-0000-0000-00000D060000}"/>
    <cellStyle name="_Multiple_04 WACC Vivax" xfId="1554" xr:uid="{00000000-0005-0000-0000-00000E060000}"/>
    <cellStyle name="_Multiple_05 Embratel DCF Model_NEW" xfId="1555" xr:uid="{00000000-0005-0000-0000-00000F060000}"/>
    <cellStyle name="_Multiple_12 Blended and actual _Telmex_buying_Embratel" xfId="1556" xr:uid="{00000000-0005-0000-0000-000010060000}"/>
    <cellStyle name="_Multiple_avp" xfId="1557" xr:uid="{00000000-0005-0000-0000-000011060000}"/>
    <cellStyle name="_Multiple_AVP_ NewCo" xfId="1558" xr:uid="{00000000-0005-0000-0000-000012060000}"/>
    <cellStyle name="_Multiple_Brazil bond data" xfId="1559" xr:uid="{00000000-0005-0000-0000-000013060000}"/>
    <cellStyle name="_Multiple_dcf" xfId="1560" xr:uid="{00000000-0005-0000-0000-000014060000}"/>
    <cellStyle name="_Multiple_dcf_01_WACC Colombia_Analysis" xfId="1561" xr:uid="{00000000-0005-0000-0000-000015060000}"/>
    <cellStyle name="_Multiple_dcf_04 WACC Vivax" xfId="1562" xr:uid="{00000000-0005-0000-0000-000016060000}"/>
    <cellStyle name="_Multiple_dcf_Sovereign Bonds 060705" xfId="1563" xr:uid="{00000000-0005-0000-0000-000017060000}"/>
    <cellStyle name="_Multiple_dcf_Sovereign Bonds 060705 (version 1)" xfId="1564" xr:uid="{00000000-0005-0000-0000-000018060000}"/>
    <cellStyle name="_Multiple_dcf_Sovereign Bonds 060705 (version 1)_01 NET DCF Model" xfId="1565" xr:uid="{00000000-0005-0000-0000-000019060000}"/>
    <cellStyle name="_Multiple_dcf_Sovereign Bonds 060705 (version 1)_03 Embratel DCF Model_Loscos" xfId="1566" xr:uid="{00000000-0005-0000-0000-00001A060000}"/>
    <cellStyle name="_Multiple_dcf_Sovereign Bonds 060705 (version 1)_05 NET DCF Model" xfId="1567" xr:uid="{00000000-0005-0000-0000-00001B060000}"/>
    <cellStyle name="_Multiple_dcf_Sovereign Bonds 060705 (version 1)_05 TMX Brazil DCF Model" xfId="1568" xr:uid="{00000000-0005-0000-0000-00001C060000}"/>
    <cellStyle name="_Multiple_dcf_Sovereign Bonds 060705_01 NET DCF Model" xfId="1569" xr:uid="{00000000-0005-0000-0000-00001D060000}"/>
    <cellStyle name="_Multiple_dcf_Sovereign Bonds 060705_03 Embratel DCF Model_Loscos" xfId="1570" xr:uid="{00000000-0005-0000-0000-00001E060000}"/>
    <cellStyle name="_Multiple_dcf_Sovereign Bonds 060705_05 NET DCF Model" xfId="1571" xr:uid="{00000000-0005-0000-0000-00001F060000}"/>
    <cellStyle name="_Multiple_dcf_Sovereign Bonds 060705_05 TMX Brazil DCF Model" xfId="1572" xr:uid="{00000000-0005-0000-0000-000020060000}"/>
    <cellStyle name="_Multiple_EMT Management Assumptions_v2" xfId="1573" xr:uid="{00000000-0005-0000-0000-000021060000}"/>
    <cellStyle name="_Multiple_LA WACC Discount_1" xfId="1574" xr:uid="{00000000-0005-0000-0000-000022060000}"/>
    <cellStyle name="_Multiple_LA WACC Discount_1_Sovereign Bonds 060705" xfId="1575" xr:uid="{00000000-0005-0000-0000-000023060000}"/>
    <cellStyle name="_Multiple_LA WACC Discount_1_Sovereign Bonds 060705 (version 1)" xfId="1576" xr:uid="{00000000-0005-0000-0000-000024060000}"/>
    <cellStyle name="_Multiple_LA WACC Discount_1_Sovereign Bonds 060705 (version 1)_01 NET DCF Model" xfId="1577" xr:uid="{00000000-0005-0000-0000-000025060000}"/>
    <cellStyle name="_Multiple_LA WACC Discount_1_Sovereign Bonds 060705 (version 1)_03 Embratel DCF Model_Loscos" xfId="1578" xr:uid="{00000000-0005-0000-0000-000026060000}"/>
    <cellStyle name="_Multiple_LA WACC Discount_1_Sovereign Bonds 060705 (version 1)_05 NET DCF Model" xfId="1579" xr:uid="{00000000-0005-0000-0000-000027060000}"/>
    <cellStyle name="_Multiple_LA WACC Discount_1_Sovereign Bonds 060705 (version 1)_05 TMX Brazil DCF Model" xfId="1580" xr:uid="{00000000-0005-0000-0000-000028060000}"/>
    <cellStyle name="_Multiple_LA WACC Discount_1_Sovereign Bonds 060705_01 NET DCF Model" xfId="1581" xr:uid="{00000000-0005-0000-0000-000029060000}"/>
    <cellStyle name="_Multiple_LA WACC Discount_1_Sovereign Bonds 060705_03 Embratel DCF Model_Loscos" xfId="1582" xr:uid="{00000000-0005-0000-0000-00002A060000}"/>
    <cellStyle name="_Multiple_LA WACC Discount_1_Sovereign Bonds 060705_05 NET DCF Model" xfId="1583" xr:uid="{00000000-0005-0000-0000-00002B060000}"/>
    <cellStyle name="_Multiple_LA WACC Discount_1_Sovereign Bonds 060705_05 TMX Brazil DCF Model" xfId="1584" xr:uid="{00000000-0005-0000-0000-00002C060000}"/>
    <cellStyle name="_Multiple_Net Management Projections_2" xfId="1585" xr:uid="{00000000-0005-0000-0000-00002D060000}"/>
    <cellStyle name="_Multiple_Oil &amp; Gas betas" xfId="1586" xr:uid="{00000000-0005-0000-0000-00002E060000}"/>
    <cellStyle name="_Multiple_Pay TV Subscribers" xfId="1587" xr:uid="{00000000-0005-0000-0000-00002F060000}"/>
    <cellStyle name="_Multiple_Revenue Mix Chart" xfId="1588" xr:uid="{00000000-0005-0000-0000-000030060000}"/>
    <cellStyle name="_Multiple_Sovereign Bonds 060705" xfId="1589" xr:uid="{00000000-0005-0000-0000-000031060000}"/>
    <cellStyle name="_Multiple_Sovereign Bonds 060705 (version 1)" xfId="1590" xr:uid="{00000000-0005-0000-0000-000032060000}"/>
    <cellStyle name="_Multiple_Sovereign Bonds 060705_1" xfId="1591" xr:uid="{00000000-0005-0000-0000-000033060000}"/>
    <cellStyle name="_Multiple_Sovereign Bonds 060705_Consolidação" xfId="1592" xr:uid="{00000000-0005-0000-0000-000034060000}"/>
    <cellStyle name="_Multiple_Sovereign Bonds 060705_Consolidação_Indicadores" xfId="1593" xr:uid="{00000000-0005-0000-0000-000035060000}"/>
    <cellStyle name="_Multiple_Sovereign Bonds 060705_Dados por segmento julho 06" xfId="1594" xr:uid="{00000000-0005-0000-0000-000036060000}"/>
    <cellStyle name="_Multiple_Sovereign Bonds 060705_Dados por segmento julho 06_Cópia de Kit Release Consolidado_Quirino" xfId="1595" xr:uid="{00000000-0005-0000-0000-000037060000}"/>
    <cellStyle name="_Multiple_Sovereign Bonds 060705_Dados por segmento julho 06_Indicadores" xfId="1596" xr:uid="{00000000-0005-0000-0000-000038060000}"/>
    <cellStyle name="_Multiple_Sovereign Bonds 060705_Estudo de Viabilidade - EXP BHS" xfId="1597" xr:uid="{00000000-0005-0000-0000-000039060000}"/>
    <cellStyle name="_Multiple_Sovereign Bonds 060705_Estudo de Viabilidade - EXP BHS_Indicadores" xfId="1598" xr:uid="{00000000-0005-0000-0000-00003A060000}"/>
    <cellStyle name="_Multiple_Sovereign Bonds 060705_FP 100" xfId="1599" xr:uid="{00000000-0005-0000-0000-00003B060000}"/>
    <cellStyle name="_Multiple_Sovereign Bonds 060705_FP 100_Indicadores" xfId="1600" xr:uid="{00000000-0005-0000-0000-00003C060000}"/>
    <cellStyle name="_Multiple_Sovereign Bonds 060705_Planilha Master" xfId="1601" xr:uid="{00000000-0005-0000-0000-00003D060000}"/>
    <cellStyle name="_Multiple_v4_Dealcomp_distribution" xfId="1602" xr:uid="{00000000-0005-0000-0000-00003E060000}"/>
    <cellStyle name="_Multiple_WACC Analysis" xfId="1603" xr:uid="{00000000-0005-0000-0000-00003F060000}"/>
    <cellStyle name="_Multiple_WACC Analysis_4b_0827_2" xfId="1604" xr:uid="{00000000-0005-0000-0000-000040060000}"/>
    <cellStyle name="_Multiple_WACC Analysis_4b_0827_2_Sovereign Bonds 060705" xfId="1605" xr:uid="{00000000-0005-0000-0000-000041060000}"/>
    <cellStyle name="_Multiple_WACC Analysis_4b_0827_2_Sovereign Bonds 060705 (version 1)" xfId="1606" xr:uid="{00000000-0005-0000-0000-000042060000}"/>
    <cellStyle name="_Multiple_WACC Analysis_4b_0827_2_Sovereign Bonds 060705 (version 1)_01 NET DCF Model" xfId="1607" xr:uid="{00000000-0005-0000-0000-000043060000}"/>
    <cellStyle name="_Multiple_WACC Analysis_4b_0827_2_Sovereign Bonds 060705 (version 1)_03 Embratel DCF Model_Loscos" xfId="1608" xr:uid="{00000000-0005-0000-0000-000044060000}"/>
    <cellStyle name="_Multiple_WACC Analysis_4b_0827_2_Sovereign Bonds 060705 (version 1)_05 NET DCF Model" xfId="1609" xr:uid="{00000000-0005-0000-0000-000045060000}"/>
    <cellStyle name="_Multiple_WACC Analysis_4b_0827_2_Sovereign Bonds 060705 (version 1)_05 TMX Brazil DCF Model" xfId="1610" xr:uid="{00000000-0005-0000-0000-000046060000}"/>
    <cellStyle name="_Multiple_WACC Analysis_4b_0827_2_Sovereign Bonds 060705_01 NET DCF Model" xfId="1611" xr:uid="{00000000-0005-0000-0000-000047060000}"/>
    <cellStyle name="_Multiple_WACC Analysis_4b_0827_2_Sovereign Bonds 060705_03 Embratel DCF Model_Loscos" xfId="1612" xr:uid="{00000000-0005-0000-0000-000048060000}"/>
    <cellStyle name="_Multiple_WACC Analysis_4b_0827_2_Sovereign Bonds 060705_05 NET DCF Model" xfId="1613" xr:uid="{00000000-0005-0000-0000-000049060000}"/>
    <cellStyle name="_Multiple_WACC Analysis_4b_0827_2_Sovereign Bonds 060705_05 TMX Brazil DCF Model" xfId="1614" xr:uid="{00000000-0005-0000-0000-00004A060000}"/>
    <cellStyle name="_MultipleSpace" xfId="1615" xr:uid="{00000000-0005-0000-0000-00004B060000}"/>
    <cellStyle name="_MultipleSpace_01 AVP_ Project Infinitum" xfId="1616" xr:uid="{00000000-0005-0000-0000-00004C060000}"/>
    <cellStyle name="_MultipleSpace_01 TMX BR Revenue mix" xfId="1617" xr:uid="{00000000-0005-0000-0000-00004D060000}"/>
    <cellStyle name="_MultipleSpace_02 Backup Charts" xfId="1618" xr:uid="{00000000-0005-0000-0000-00004E060000}"/>
    <cellStyle name="_MultipleSpace_02 Blended and actual_Telmex_ buying_ NET" xfId="1619" xr:uid="{00000000-0005-0000-0000-00004F060000}"/>
    <cellStyle name="_MultipleSpace_02 TMX Brazil Management Projections_R$" xfId="1620" xr:uid="{00000000-0005-0000-0000-000050060000}"/>
    <cellStyle name="_MultipleSpace_02 TMX Brazil Management Projections_R$ 2" xfId="1621" xr:uid="{00000000-0005-0000-0000-000051060000}"/>
    <cellStyle name="_MultipleSpace_03 Projections Comparison - Infinitum" xfId="1622" xr:uid="{00000000-0005-0000-0000-000052060000}"/>
    <cellStyle name="_MultipleSpace_04 WACC Vivax" xfId="1623" xr:uid="{00000000-0005-0000-0000-000053060000}"/>
    <cellStyle name="_MultipleSpace_05 Embratel DCF Model_NEW" xfId="1624" xr:uid="{00000000-0005-0000-0000-000054060000}"/>
    <cellStyle name="_MultipleSpace_12 Blended and actual _Telmex_buying_Embratel" xfId="1625" xr:uid="{00000000-0005-0000-0000-000055060000}"/>
    <cellStyle name="_MultipleSpace_avp" xfId="1626" xr:uid="{00000000-0005-0000-0000-000056060000}"/>
    <cellStyle name="_MultipleSpace_AVP_ NewCo" xfId="1627" xr:uid="{00000000-0005-0000-0000-000057060000}"/>
    <cellStyle name="_MultipleSpace_Brazil bond data" xfId="1628" xr:uid="{00000000-0005-0000-0000-000058060000}"/>
    <cellStyle name="_MultipleSpace_dcf" xfId="1629" xr:uid="{00000000-0005-0000-0000-000059060000}"/>
    <cellStyle name="_MultipleSpace_dcf_01_WACC Colombia_Analysis" xfId="1630" xr:uid="{00000000-0005-0000-0000-00005A060000}"/>
    <cellStyle name="_MultipleSpace_dcf_04 WACC Vivax" xfId="1631" xr:uid="{00000000-0005-0000-0000-00005B060000}"/>
    <cellStyle name="_MultipleSpace_dcf_Sovereign Bonds 060705" xfId="1632" xr:uid="{00000000-0005-0000-0000-00005C060000}"/>
    <cellStyle name="_MultipleSpace_dcf_Sovereign Bonds 060705 (version 1)" xfId="1633" xr:uid="{00000000-0005-0000-0000-00005D060000}"/>
    <cellStyle name="_MultipleSpace_dcf_Sovereign Bonds 060705 (version 1)_01 NET DCF Model" xfId="1634" xr:uid="{00000000-0005-0000-0000-00005E060000}"/>
    <cellStyle name="_MultipleSpace_dcf_Sovereign Bonds 060705 (version 1)_03 Embratel DCF Model_Loscos" xfId="1635" xr:uid="{00000000-0005-0000-0000-00005F060000}"/>
    <cellStyle name="_MultipleSpace_dcf_Sovereign Bonds 060705 (version 1)_05 NET DCF Model" xfId="1636" xr:uid="{00000000-0005-0000-0000-000060060000}"/>
    <cellStyle name="_MultipleSpace_dcf_Sovereign Bonds 060705 (version 1)_05 TMX Brazil DCF Model" xfId="1637" xr:uid="{00000000-0005-0000-0000-000061060000}"/>
    <cellStyle name="_MultipleSpace_dcf_Sovereign Bonds 060705_01 NET DCF Model" xfId="1638" xr:uid="{00000000-0005-0000-0000-000062060000}"/>
    <cellStyle name="_MultipleSpace_dcf_Sovereign Bonds 060705_03 Embratel DCF Model_Loscos" xfId="1639" xr:uid="{00000000-0005-0000-0000-000063060000}"/>
    <cellStyle name="_MultipleSpace_dcf_Sovereign Bonds 060705_05 NET DCF Model" xfId="1640" xr:uid="{00000000-0005-0000-0000-000064060000}"/>
    <cellStyle name="_MultipleSpace_dcf_Sovereign Bonds 060705_05 TMX Brazil DCF Model" xfId="1641" xr:uid="{00000000-0005-0000-0000-000065060000}"/>
    <cellStyle name="_MultipleSpace_EMT Management Assumptions_v2" xfId="1642" xr:uid="{00000000-0005-0000-0000-000066060000}"/>
    <cellStyle name="_MultipleSpace_LA WACC Discount_1" xfId="1643" xr:uid="{00000000-0005-0000-0000-000067060000}"/>
    <cellStyle name="_MultipleSpace_LA WACC Discount_1_Sovereign Bonds 060705" xfId="1644" xr:uid="{00000000-0005-0000-0000-000068060000}"/>
    <cellStyle name="_MultipleSpace_LA WACC Discount_1_Sovereign Bonds 060705 (version 1)" xfId="1645" xr:uid="{00000000-0005-0000-0000-000069060000}"/>
    <cellStyle name="_MultipleSpace_LA WACC Discount_1_Sovereign Bonds 060705 (version 1)_01 NET DCF Model" xfId="1646" xr:uid="{00000000-0005-0000-0000-00006A060000}"/>
    <cellStyle name="_MultipleSpace_LA WACC Discount_1_Sovereign Bonds 060705 (version 1)_03 Embratel DCF Model_Loscos" xfId="1647" xr:uid="{00000000-0005-0000-0000-00006B060000}"/>
    <cellStyle name="_MultipleSpace_LA WACC Discount_1_Sovereign Bonds 060705 (version 1)_05 NET DCF Model" xfId="1648" xr:uid="{00000000-0005-0000-0000-00006C060000}"/>
    <cellStyle name="_MultipleSpace_LA WACC Discount_1_Sovereign Bonds 060705 (version 1)_05 TMX Brazil DCF Model" xfId="1649" xr:uid="{00000000-0005-0000-0000-00006D060000}"/>
    <cellStyle name="_MultipleSpace_LA WACC Discount_1_Sovereign Bonds 060705_01 NET DCF Model" xfId="1650" xr:uid="{00000000-0005-0000-0000-00006E060000}"/>
    <cellStyle name="_MultipleSpace_LA WACC Discount_1_Sovereign Bonds 060705_03 Embratel DCF Model_Loscos" xfId="1651" xr:uid="{00000000-0005-0000-0000-00006F060000}"/>
    <cellStyle name="_MultipleSpace_LA WACC Discount_1_Sovereign Bonds 060705_05 NET DCF Model" xfId="1652" xr:uid="{00000000-0005-0000-0000-000070060000}"/>
    <cellStyle name="_MultipleSpace_LA WACC Discount_1_Sovereign Bonds 060705_05 TMX Brazil DCF Model" xfId="1653" xr:uid="{00000000-0005-0000-0000-000071060000}"/>
    <cellStyle name="_MultipleSpace_Net Management Projections_2" xfId="1654" xr:uid="{00000000-0005-0000-0000-000072060000}"/>
    <cellStyle name="_MultipleSpace_Oil &amp; Gas betas" xfId="1655" xr:uid="{00000000-0005-0000-0000-000073060000}"/>
    <cellStyle name="_MultipleSpace_Pay TV Subscribers" xfId="1656" xr:uid="{00000000-0005-0000-0000-000074060000}"/>
    <cellStyle name="_MultipleSpace_Revenue Mix Chart" xfId="1657" xr:uid="{00000000-0005-0000-0000-000075060000}"/>
    <cellStyle name="_MultipleSpace_Sovereign Bonds 060705" xfId="1658" xr:uid="{00000000-0005-0000-0000-000076060000}"/>
    <cellStyle name="_MultipleSpace_Sovereign Bonds 060705 (version 1)" xfId="1659" xr:uid="{00000000-0005-0000-0000-000077060000}"/>
    <cellStyle name="_MultipleSpace_Sovereign Bonds 060705 (version 1)_01 NET DCF Model" xfId="1660" xr:uid="{00000000-0005-0000-0000-000078060000}"/>
    <cellStyle name="_MultipleSpace_Sovereign Bonds 060705 (version 1)_03 Embratel DCF Model_Loscos" xfId="1661" xr:uid="{00000000-0005-0000-0000-000079060000}"/>
    <cellStyle name="_MultipleSpace_Sovereign Bonds 060705 (version 1)_05 NET DCF Model" xfId="1662" xr:uid="{00000000-0005-0000-0000-00007A060000}"/>
    <cellStyle name="_MultipleSpace_Sovereign Bonds 060705 (version 1)_05 TMX Brazil DCF Model" xfId="1663" xr:uid="{00000000-0005-0000-0000-00007B060000}"/>
    <cellStyle name="_MultipleSpace_Sovereign Bonds 060705 (version 1)_Base 2008" xfId="1664" xr:uid="{00000000-0005-0000-0000-00007C060000}"/>
    <cellStyle name="_MultipleSpace_Sovereign Bonds 060705 (version 1)_BRMalls_valuation model_03 12 07" xfId="1665" xr:uid="{00000000-0005-0000-0000-00007D060000}"/>
    <cellStyle name="_MultipleSpace_Sovereign Bonds 060705 (version 1)_BRMalls_valuation model_03 12 07_Indicadores" xfId="1666" xr:uid="{00000000-0005-0000-0000-00007E060000}"/>
    <cellStyle name="_MultipleSpace_Sovereign Bonds 060705 (version 1)_BRMalls_valuation model_09 29 07_follow on_vfinal2" xfId="1667" xr:uid="{00000000-0005-0000-0000-00007F060000}"/>
    <cellStyle name="_MultipleSpace_Sovereign Bonds 060705 (version 1)_BRMalls_valuation model_09 29 07_follow on_vfinal2_Indicadores" xfId="1668" xr:uid="{00000000-0005-0000-0000-000080060000}"/>
    <cellStyle name="_MultipleSpace_Sovereign Bonds 060705 (version 1)_BRMalls_valuation model_240408v1" xfId="1669" xr:uid="{00000000-0005-0000-0000-000081060000}"/>
    <cellStyle name="_MultipleSpace_Sovereign Bonds 060705 (version 1)_BRMalls_valuation model_240408v1_Indicadores" xfId="1670" xr:uid="{00000000-0005-0000-0000-000082060000}"/>
    <cellStyle name="_MultipleSpace_Sovereign Bonds 060705 (version 1)_Consolidação" xfId="1671" xr:uid="{00000000-0005-0000-0000-000083060000}"/>
    <cellStyle name="_MultipleSpace_Sovereign Bonds 060705 (version 1)_Consolidação IMOB" xfId="1672" xr:uid="{00000000-0005-0000-0000-000084060000}"/>
    <cellStyle name="_MultipleSpace_Sovereign Bonds 060705 (version 1)_Consolidação IMOB_Indicadores" xfId="1673" xr:uid="{00000000-0005-0000-0000-000085060000}"/>
    <cellStyle name="_MultipleSpace_Sovereign Bonds 060705 (version 1)_Consolidação_Indicadores" xfId="1674" xr:uid="{00000000-0005-0000-0000-000086060000}"/>
    <cellStyle name="_MultipleSpace_Sovereign Bonds 060705 (version 1)_Estudo de Viabilidade -IMOB Henri" xfId="1675" xr:uid="{00000000-0005-0000-0000-000087060000}"/>
    <cellStyle name="_MultipleSpace_Sovereign Bonds 060705 (version 1)_FP 100" xfId="1676" xr:uid="{00000000-0005-0000-0000-000088060000}"/>
    <cellStyle name="_MultipleSpace_Sovereign Bonds 060705 (version 1)_FP 100_Indicadores" xfId="1677" xr:uid="{00000000-0005-0000-0000-000089060000}"/>
    <cellStyle name="_MultipleSpace_Sovereign Bonds 060705 (version 1)_Península" xfId="1678" xr:uid="{00000000-0005-0000-0000-00008A060000}"/>
    <cellStyle name="_MultipleSpace_Sovereign Bonds 060705 (version 1)_Peninsula_0510" xfId="1679" xr:uid="{00000000-0005-0000-0000-00008B060000}"/>
    <cellStyle name="_MultipleSpace_Sovereign Bonds 060705 (version 1)_Resumo Juros e Variações" xfId="1680" xr:uid="{00000000-0005-0000-0000-00008C060000}"/>
    <cellStyle name="_MultipleSpace_Sovereign Bonds 060705 (version 1)_Resumo Juros e Variações_Indicadores" xfId="1681" xr:uid="{00000000-0005-0000-0000-00008D060000}"/>
    <cellStyle name="_MultipleSpace_Sovereign Bonds 060705 (version 1)_Valuation model_08 02 19 v6 10 anos (version 3) g alinhado2 (4)" xfId="1682" xr:uid="{00000000-0005-0000-0000-00008E060000}"/>
    <cellStyle name="_MultipleSpace_Sovereign Bonds 060705 (version 1)_Valuation model_08 02 19 v6 10 anos (version 3) g alinhado2 (4)_Indicadores" xfId="1683" xr:uid="{00000000-0005-0000-0000-00008F060000}"/>
    <cellStyle name="_MultipleSpace_Sovereign Bonds 060705_1" xfId="1684" xr:uid="{00000000-0005-0000-0000-000090060000}"/>
    <cellStyle name="_MultipleSpace_Sovereign Bonds 060705_1_01 NET DCF Model" xfId="1685" xr:uid="{00000000-0005-0000-0000-000091060000}"/>
    <cellStyle name="_MultipleSpace_Sovereign Bonds 060705_1_03 Embratel DCF Model_Loscos" xfId="1686" xr:uid="{00000000-0005-0000-0000-000092060000}"/>
    <cellStyle name="_MultipleSpace_Sovereign Bonds 060705_1_05 NET DCF Model" xfId="1687" xr:uid="{00000000-0005-0000-0000-000093060000}"/>
    <cellStyle name="_MultipleSpace_Sovereign Bonds 060705_1_05 TMX Brazil DCF Model" xfId="1688" xr:uid="{00000000-0005-0000-0000-000094060000}"/>
    <cellStyle name="_MultipleSpace_Sovereign Bonds 060705_1_Base 2008" xfId="1689" xr:uid="{00000000-0005-0000-0000-000095060000}"/>
    <cellStyle name="_MultipleSpace_Sovereign Bonds 060705_1_BRMalls_valuation model_03 12 07" xfId="1690" xr:uid="{00000000-0005-0000-0000-000096060000}"/>
    <cellStyle name="_MultipleSpace_Sovereign Bonds 060705_1_BRMalls_valuation model_03 12 07_Indicadores" xfId="1691" xr:uid="{00000000-0005-0000-0000-000097060000}"/>
    <cellStyle name="_MultipleSpace_Sovereign Bonds 060705_1_BRMalls_valuation model_09 29 07_follow on_vfinal2" xfId="1692" xr:uid="{00000000-0005-0000-0000-000098060000}"/>
    <cellStyle name="_MultipleSpace_Sovereign Bonds 060705_1_BRMalls_valuation model_09 29 07_follow on_vfinal2_Indicadores" xfId="1693" xr:uid="{00000000-0005-0000-0000-000099060000}"/>
    <cellStyle name="_MultipleSpace_Sovereign Bonds 060705_1_BRMalls_valuation model_240408v1" xfId="1694" xr:uid="{00000000-0005-0000-0000-00009A060000}"/>
    <cellStyle name="_MultipleSpace_Sovereign Bonds 060705_1_BRMalls_valuation model_240408v1_Indicadores" xfId="1695" xr:uid="{00000000-0005-0000-0000-00009B060000}"/>
    <cellStyle name="_MultipleSpace_Sovereign Bonds 060705_1_Consolidação" xfId="1696" xr:uid="{00000000-0005-0000-0000-00009C060000}"/>
    <cellStyle name="_MultipleSpace_Sovereign Bonds 060705_1_Consolidação IMOB" xfId="1697" xr:uid="{00000000-0005-0000-0000-00009D060000}"/>
    <cellStyle name="_MultipleSpace_Sovereign Bonds 060705_1_Consolidação IMOB_Indicadores" xfId="1698" xr:uid="{00000000-0005-0000-0000-00009E060000}"/>
    <cellStyle name="_MultipleSpace_Sovereign Bonds 060705_1_Consolidação_Indicadores" xfId="1699" xr:uid="{00000000-0005-0000-0000-00009F060000}"/>
    <cellStyle name="_MultipleSpace_Sovereign Bonds 060705_1_Estudo de Viabilidade -IMOB Henri" xfId="1700" xr:uid="{00000000-0005-0000-0000-0000A0060000}"/>
    <cellStyle name="_MultipleSpace_Sovereign Bonds 060705_1_FP 100" xfId="1701" xr:uid="{00000000-0005-0000-0000-0000A1060000}"/>
    <cellStyle name="_MultipleSpace_Sovereign Bonds 060705_1_FP 100_Indicadores" xfId="1702" xr:uid="{00000000-0005-0000-0000-0000A2060000}"/>
    <cellStyle name="_MultipleSpace_Sovereign Bonds 060705_1_Península" xfId="1703" xr:uid="{00000000-0005-0000-0000-0000A3060000}"/>
    <cellStyle name="_MultipleSpace_Sovereign Bonds 060705_1_Peninsula_0510" xfId="1704" xr:uid="{00000000-0005-0000-0000-0000A4060000}"/>
    <cellStyle name="_MultipleSpace_Sovereign Bonds 060705_1_Resumo Juros e Variações" xfId="1705" xr:uid="{00000000-0005-0000-0000-0000A5060000}"/>
    <cellStyle name="_MultipleSpace_Sovereign Bonds 060705_1_Resumo Juros e Variações_Indicadores" xfId="1706" xr:uid="{00000000-0005-0000-0000-0000A6060000}"/>
    <cellStyle name="_MultipleSpace_Sovereign Bonds 060705_1_Valuation model_08 02 19 v6 10 anos (version 3) g alinhado2 (4)" xfId="1707" xr:uid="{00000000-0005-0000-0000-0000A7060000}"/>
    <cellStyle name="_MultipleSpace_Sovereign Bonds 060705_1_Valuation model_08 02 19 v6 10 anos (version 3) g alinhado2 (4)_Indicadores" xfId="1708" xr:uid="{00000000-0005-0000-0000-0000A8060000}"/>
    <cellStyle name="_MultipleSpace_Sovereign Bonds 060705_Base 2008" xfId="1709" xr:uid="{00000000-0005-0000-0000-0000A9060000}"/>
    <cellStyle name="_MultipleSpace_Sovereign Bonds 060705_BRMalls_valuation model_03 12 07" xfId="1710" xr:uid="{00000000-0005-0000-0000-0000AA060000}"/>
    <cellStyle name="_MultipleSpace_Sovereign Bonds 060705_BRMalls_valuation model_09 29 07_follow on_vfinal2" xfId="1711" xr:uid="{00000000-0005-0000-0000-0000AB060000}"/>
    <cellStyle name="_MultipleSpace_Sovereign Bonds 060705_BRMalls_valuation model_240408v1" xfId="1712" xr:uid="{00000000-0005-0000-0000-0000AC060000}"/>
    <cellStyle name="_MultipleSpace_Sovereign Bonds 060705_Consolidação" xfId="1713" xr:uid="{00000000-0005-0000-0000-0000AD060000}"/>
    <cellStyle name="_MultipleSpace_Sovereign Bonds 060705_Consolidação IMOB" xfId="1714" xr:uid="{00000000-0005-0000-0000-0000AE060000}"/>
    <cellStyle name="_MultipleSpace_Sovereign Bonds 060705_Consolidação_Indicadores" xfId="1715" xr:uid="{00000000-0005-0000-0000-0000AF060000}"/>
    <cellStyle name="_MultipleSpace_Sovereign Bonds 060705_Cópia de Kit Release Consolidado_Quirino" xfId="1716" xr:uid="{00000000-0005-0000-0000-0000B0060000}"/>
    <cellStyle name="_MultipleSpace_Sovereign Bonds 060705_Dados por segmento julho 06" xfId="1717" xr:uid="{00000000-0005-0000-0000-0000B1060000}"/>
    <cellStyle name="_MultipleSpace_Sovereign Bonds 060705_Dados por segmento julho 06_Cópia de Kit Release Consolidado_Quirino" xfId="1718" xr:uid="{00000000-0005-0000-0000-0000B2060000}"/>
    <cellStyle name="_MultipleSpace_Sovereign Bonds 060705_Dados por segmento julho 06_Indicadores" xfId="1719" xr:uid="{00000000-0005-0000-0000-0000B3060000}"/>
    <cellStyle name="_MultipleSpace_Sovereign Bonds 060705_Estudo de Viabilidade - EXP BHS" xfId="1720" xr:uid="{00000000-0005-0000-0000-0000B4060000}"/>
    <cellStyle name="_MultipleSpace_Sovereign Bonds 060705_Estudo de Viabilidade - EXP BHS_Consolidação" xfId="1721" xr:uid="{00000000-0005-0000-0000-0000B5060000}"/>
    <cellStyle name="_MultipleSpace_Sovereign Bonds 060705_Estudo de Viabilidade - EXP BHS_Consolidação_Indicadores" xfId="1722" xr:uid="{00000000-0005-0000-0000-0000B6060000}"/>
    <cellStyle name="_MultipleSpace_Sovereign Bonds 060705_Estudo de Viabilidade - EXP BHS_Indicadores" xfId="1723" xr:uid="{00000000-0005-0000-0000-0000B7060000}"/>
    <cellStyle name="_MultipleSpace_Sovereign Bonds 060705_FP 100" xfId="1724" xr:uid="{00000000-0005-0000-0000-0000B8060000}"/>
    <cellStyle name="_MultipleSpace_Sovereign Bonds 060705_FP 100_Indicadores" xfId="1725" xr:uid="{00000000-0005-0000-0000-0000B9060000}"/>
    <cellStyle name="_MultipleSpace_Sovereign Bonds 060705_Kit Release Consolidado" xfId="1726" xr:uid="{00000000-0005-0000-0000-0000BA060000}"/>
    <cellStyle name="_MultipleSpace_Sovereign Bonds 060705_Planilha Master" xfId="1727" xr:uid="{00000000-0005-0000-0000-0000BB060000}"/>
    <cellStyle name="_MultipleSpace_Sovereign Bonds 060705_Resumo Juros e Variações" xfId="1728" xr:uid="{00000000-0005-0000-0000-0000BC060000}"/>
    <cellStyle name="_MultipleSpace_Sovereign Bonds 060705_Valuation model_08 02 19 v6 10 anos (version 3) g alinhado2 (4)" xfId="1729" xr:uid="{00000000-0005-0000-0000-0000BD060000}"/>
    <cellStyle name="_MultipleSpace_WACC Analysis" xfId="1730" xr:uid="{00000000-0005-0000-0000-0000BE060000}"/>
    <cellStyle name="_MultipleSpace_WACC Analysis_4b_0827_2" xfId="1731" xr:uid="{00000000-0005-0000-0000-0000BF060000}"/>
    <cellStyle name="_MultipleSpace_WACC Analysis_4b_0827_2_Sovereign Bonds 060705" xfId="1732" xr:uid="{00000000-0005-0000-0000-0000C0060000}"/>
    <cellStyle name="_MultipleSpace_WACC Analysis_4b_0827_2_Sovereign Bonds 060705 (version 1)" xfId="1733" xr:uid="{00000000-0005-0000-0000-0000C1060000}"/>
    <cellStyle name="_MultipleSpace_WACC Analysis_4b_0827_2_Sovereign Bonds 060705 (version 1)_01 NET DCF Model" xfId="1734" xr:uid="{00000000-0005-0000-0000-0000C2060000}"/>
    <cellStyle name="_MultipleSpace_WACC Analysis_4b_0827_2_Sovereign Bonds 060705 (version 1)_03 Embratel DCF Model_Loscos" xfId="1735" xr:uid="{00000000-0005-0000-0000-0000C3060000}"/>
    <cellStyle name="_MultipleSpace_WACC Analysis_4b_0827_2_Sovereign Bonds 060705 (version 1)_05 NET DCF Model" xfId="1736" xr:uid="{00000000-0005-0000-0000-0000C4060000}"/>
    <cellStyle name="_MultipleSpace_WACC Analysis_4b_0827_2_Sovereign Bonds 060705 (version 1)_05 TMX Brazil DCF Model" xfId="1737" xr:uid="{00000000-0005-0000-0000-0000C5060000}"/>
    <cellStyle name="_MultipleSpace_WACC Analysis_4b_0827_2_Sovereign Bonds 060705_01 NET DCF Model" xfId="1738" xr:uid="{00000000-0005-0000-0000-0000C6060000}"/>
    <cellStyle name="_MultipleSpace_WACC Analysis_4b_0827_2_Sovereign Bonds 060705_03 Embratel DCF Model_Loscos" xfId="1739" xr:uid="{00000000-0005-0000-0000-0000C7060000}"/>
    <cellStyle name="_MultipleSpace_WACC Analysis_4b_0827_2_Sovereign Bonds 060705_05 NET DCF Model" xfId="1740" xr:uid="{00000000-0005-0000-0000-0000C8060000}"/>
    <cellStyle name="_MultipleSpace_WACC Analysis_4b_0827_2_Sovereign Bonds 060705_05 TMX Brazil DCF Model" xfId="1741" xr:uid="{00000000-0005-0000-0000-0000C9060000}"/>
    <cellStyle name="_Percent" xfId="1742" xr:uid="{00000000-0005-0000-0000-0000CA060000}"/>
    <cellStyle name="_Percent_01 AVP_ Project Infinitum" xfId="1743" xr:uid="{00000000-0005-0000-0000-0000CB060000}"/>
    <cellStyle name="_Percent_01_WACC Colombia_Analysis" xfId="1744" xr:uid="{00000000-0005-0000-0000-0000CC060000}"/>
    <cellStyle name="_Percent_04 WACC Vivax" xfId="1745" xr:uid="{00000000-0005-0000-0000-0000CD060000}"/>
    <cellStyle name="_Percent_avp" xfId="1746" xr:uid="{00000000-0005-0000-0000-0000CE060000}"/>
    <cellStyle name="_Percent_AVP_ NewCo" xfId="1747" xr:uid="{00000000-0005-0000-0000-0000CF060000}"/>
    <cellStyle name="_Percent_Sovereign Bonds 060705" xfId="1748" xr:uid="{00000000-0005-0000-0000-0000D0060000}"/>
    <cellStyle name="_Percent_Sovereign Bonds 060705 (version 1)" xfId="1749" xr:uid="{00000000-0005-0000-0000-0000D1060000}"/>
    <cellStyle name="_Percent_Sovereign Bonds 060705 (version 1)_01 NET DCF Model" xfId="1750" xr:uid="{00000000-0005-0000-0000-0000D2060000}"/>
    <cellStyle name="_Percent_Sovereign Bonds 060705 (version 1)_03 Embratel DCF Model_Loscos" xfId="1751" xr:uid="{00000000-0005-0000-0000-0000D3060000}"/>
    <cellStyle name="_Percent_Sovereign Bonds 060705 (version 1)_03 Embratel DCF Model_Loscos_Base 2008" xfId="1752" xr:uid="{00000000-0005-0000-0000-0000D4060000}"/>
    <cellStyle name="_Percent_Sovereign Bonds 060705 (version 1)_03 Embratel DCF Model_Loscos_BRMalls_valuation model_03 12 07" xfId="1753" xr:uid="{00000000-0005-0000-0000-0000D5060000}"/>
    <cellStyle name="_Percent_Sovereign Bonds 060705 (version 1)_03 Embratel DCF Model_Loscos_BRMalls_valuation model_03 12 07_Indicadores" xfId="1754" xr:uid="{00000000-0005-0000-0000-0000D6060000}"/>
    <cellStyle name="_Percent_Sovereign Bonds 060705 (version 1)_03 Embratel DCF Model_Loscos_BRMalls_valuation model_09 29 07_follow on_vfinal2" xfId="1755" xr:uid="{00000000-0005-0000-0000-0000D7060000}"/>
    <cellStyle name="_Percent_Sovereign Bonds 060705 (version 1)_03 Embratel DCF Model_Loscos_BRMalls_valuation model_09 29 07_follow on_vfinal2_Indicadores" xfId="1756" xr:uid="{00000000-0005-0000-0000-0000D8060000}"/>
    <cellStyle name="_Percent_Sovereign Bonds 060705 (version 1)_03 Embratel DCF Model_Loscos_BRMalls_valuation model_240408v1" xfId="1757" xr:uid="{00000000-0005-0000-0000-0000D9060000}"/>
    <cellStyle name="_Percent_Sovereign Bonds 060705 (version 1)_03 Embratel DCF Model_Loscos_BRMalls_valuation model_240408v1_Indicadores" xfId="1758" xr:uid="{00000000-0005-0000-0000-0000DA060000}"/>
    <cellStyle name="_Percent_Sovereign Bonds 060705 (version 1)_03 Embratel DCF Model_Loscos_Consolidação" xfId="1759" xr:uid="{00000000-0005-0000-0000-0000DB060000}"/>
    <cellStyle name="_Percent_Sovereign Bonds 060705 (version 1)_03 Embratel DCF Model_Loscos_Consolidação IMOB" xfId="1760" xr:uid="{00000000-0005-0000-0000-0000DC060000}"/>
    <cellStyle name="_Percent_Sovereign Bonds 060705 (version 1)_03 Embratel DCF Model_Loscos_Consolidação IMOB_Indicadores" xfId="1761" xr:uid="{00000000-0005-0000-0000-0000DD060000}"/>
    <cellStyle name="_Percent_Sovereign Bonds 060705 (version 1)_03 Embratel DCF Model_Loscos_Consolidação_Indicadores" xfId="1762" xr:uid="{00000000-0005-0000-0000-0000DE060000}"/>
    <cellStyle name="_Percent_Sovereign Bonds 060705 (version 1)_03 Embratel DCF Model_Loscos_Estudo de Viabilidade -IMOB Henri" xfId="1763" xr:uid="{00000000-0005-0000-0000-0000DF060000}"/>
    <cellStyle name="_Percent_Sovereign Bonds 060705 (version 1)_03 Embratel DCF Model_Loscos_FP 100" xfId="1764" xr:uid="{00000000-0005-0000-0000-0000E0060000}"/>
    <cellStyle name="_Percent_Sovereign Bonds 060705 (version 1)_03 Embratel DCF Model_Loscos_FP 100_Indicadores" xfId="1765" xr:uid="{00000000-0005-0000-0000-0000E1060000}"/>
    <cellStyle name="_Percent_Sovereign Bonds 060705 (version 1)_03 Embratel DCF Model_Loscos_Península" xfId="1766" xr:uid="{00000000-0005-0000-0000-0000E2060000}"/>
    <cellStyle name="_Percent_Sovereign Bonds 060705 (version 1)_03 Embratel DCF Model_Loscos_Peninsula_0510" xfId="1767" xr:uid="{00000000-0005-0000-0000-0000E3060000}"/>
    <cellStyle name="_Percent_Sovereign Bonds 060705 (version 1)_03 Embratel DCF Model_Loscos_Resumo Juros e Variações" xfId="1768" xr:uid="{00000000-0005-0000-0000-0000E4060000}"/>
    <cellStyle name="_Percent_Sovereign Bonds 060705 (version 1)_03 Embratel DCF Model_Loscos_Resumo Juros e Variações_Indicadores" xfId="1769" xr:uid="{00000000-0005-0000-0000-0000E5060000}"/>
    <cellStyle name="_Percent_Sovereign Bonds 060705 (version 1)_03 Embratel DCF Model_Loscos_Valuation model_08 02 19 v6 10 anos (version 3) g alinhado2 (4)" xfId="1770" xr:uid="{00000000-0005-0000-0000-0000E6060000}"/>
    <cellStyle name="_Percent_Sovereign Bonds 060705 (version 1)_03 Embratel DCF Model_Loscos_Valuation model_08 02 19 v6 10 anos (version 3) g alinhado2 (4)_Indicadores" xfId="1771" xr:uid="{00000000-0005-0000-0000-0000E7060000}"/>
    <cellStyle name="_Percent_Sovereign Bonds 060705 (version 1)_05 NET DCF Model" xfId="1772" xr:uid="{00000000-0005-0000-0000-0000E8060000}"/>
    <cellStyle name="_Percent_Sovereign Bonds 060705 (version 1)_05 TMX Brazil DCF Model" xfId="1773" xr:uid="{00000000-0005-0000-0000-0000E9060000}"/>
    <cellStyle name="_Percent_Sovereign Bonds 060705_01 NET DCF Model" xfId="1774" xr:uid="{00000000-0005-0000-0000-0000EA060000}"/>
    <cellStyle name="_Percent_Sovereign Bonds 060705_03 Embratel DCF Model_Loscos" xfId="1775" xr:uid="{00000000-0005-0000-0000-0000EB060000}"/>
    <cellStyle name="_Percent_Sovereign Bonds 060705_03 Embratel DCF Model_Loscos_Base 2008" xfId="1776" xr:uid="{00000000-0005-0000-0000-0000EC060000}"/>
    <cellStyle name="_Percent_Sovereign Bonds 060705_03 Embratel DCF Model_Loscos_BRMalls_valuation model_03 12 07" xfId="1777" xr:uid="{00000000-0005-0000-0000-0000ED060000}"/>
    <cellStyle name="_Percent_Sovereign Bonds 060705_03 Embratel DCF Model_Loscos_BRMalls_valuation model_03 12 07_Indicadores" xfId="1778" xr:uid="{00000000-0005-0000-0000-0000EE060000}"/>
    <cellStyle name="_Percent_Sovereign Bonds 060705_03 Embratel DCF Model_Loscos_BRMalls_valuation model_09 29 07_follow on_vfinal2" xfId="1779" xr:uid="{00000000-0005-0000-0000-0000EF060000}"/>
    <cellStyle name="_Percent_Sovereign Bonds 060705_03 Embratel DCF Model_Loscos_BRMalls_valuation model_09 29 07_follow on_vfinal2_Indicadores" xfId="1780" xr:uid="{00000000-0005-0000-0000-0000F0060000}"/>
    <cellStyle name="_Percent_Sovereign Bonds 060705_03 Embratel DCF Model_Loscos_BRMalls_valuation model_240408v1" xfId="1781" xr:uid="{00000000-0005-0000-0000-0000F1060000}"/>
    <cellStyle name="_Percent_Sovereign Bonds 060705_03 Embratel DCF Model_Loscos_BRMalls_valuation model_240408v1_Indicadores" xfId="1782" xr:uid="{00000000-0005-0000-0000-0000F2060000}"/>
    <cellStyle name="_Percent_Sovereign Bonds 060705_03 Embratel DCF Model_Loscos_Consolidação" xfId="1783" xr:uid="{00000000-0005-0000-0000-0000F3060000}"/>
    <cellStyle name="_Percent_Sovereign Bonds 060705_03 Embratel DCF Model_Loscos_Consolidação IMOB" xfId="1784" xr:uid="{00000000-0005-0000-0000-0000F4060000}"/>
    <cellStyle name="_Percent_Sovereign Bonds 060705_03 Embratel DCF Model_Loscos_Consolidação IMOB_Indicadores" xfId="1785" xr:uid="{00000000-0005-0000-0000-0000F5060000}"/>
    <cellStyle name="_Percent_Sovereign Bonds 060705_03 Embratel DCF Model_Loscos_Consolidação_Indicadores" xfId="1786" xr:uid="{00000000-0005-0000-0000-0000F6060000}"/>
    <cellStyle name="_Percent_Sovereign Bonds 060705_03 Embratel DCF Model_Loscos_Estudo de Viabilidade -IMOB Henri" xfId="1787" xr:uid="{00000000-0005-0000-0000-0000F7060000}"/>
    <cellStyle name="_Percent_Sovereign Bonds 060705_03 Embratel DCF Model_Loscos_FP 100" xfId="1788" xr:uid="{00000000-0005-0000-0000-0000F8060000}"/>
    <cellStyle name="_Percent_Sovereign Bonds 060705_03 Embratel DCF Model_Loscos_FP 100_Indicadores" xfId="1789" xr:uid="{00000000-0005-0000-0000-0000F9060000}"/>
    <cellStyle name="_Percent_Sovereign Bonds 060705_03 Embratel DCF Model_Loscos_Península" xfId="1790" xr:uid="{00000000-0005-0000-0000-0000FA060000}"/>
    <cellStyle name="_Percent_Sovereign Bonds 060705_03 Embratel DCF Model_Loscos_Peninsula_0510" xfId="1791" xr:uid="{00000000-0005-0000-0000-0000FB060000}"/>
    <cellStyle name="_Percent_Sovereign Bonds 060705_03 Embratel DCF Model_Loscos_Resumo Juros e Variações" xfId="1792" xr:uid="{00000000-0005-0000-0000-0000FC060000}"/>
    <cellStyle name="_Percent_Sovereign Bonds 060705_03 Embratel DCF Model_Loscos_Resumo Juros e Variações_Indicadores" xfId="1793" xr:uid="{00000000-0005-0000-0000-0000FD060000}"/>
    <cellStyle name="_Percent_Sovereign Bonds 060705_03 Embratel DCF Model_Loscos_Valuation model_08 02 19 v6 10 anos (version 3) g alinhado2 (4)" xfId="1794" xr:uid="{00000000-0005-0000-0000-0000FE060000}"/>
    <cellStyle name="_Percent_Sovereign Bonds 060705_03 Embratel DCF Model_Loscos_Valuation model_08 02 19 v6 10 anos (version 3) g alinhado2 (4)_Indicadores" xfId="1795" xr:uid="{00000000-0005-0000-0000-0000FF060000}"/>
    <cellStyle name="_Percent_Sovereign Bonds 060705_05 NET DCF Model" xfId="1796" xr:uid="{00000000-0005-0000-0000-000000070000}"/>
    <cellStyle name="_Percent_Sovereign Bonds 060705_05 TMX Brazil DCF Model" xfId="1797" xr:uid="{00000000-0005-0000-0000-000001070000}"/>
    <cellStyle name="_PercentSpace" xfId="1798" xr:uid="{00000000-0005-0000-0000-000002070000}"/>
    <cellStyle name="_PercentSpace_01 AVP_ Project Infinitum" xfId="1799" xr:uid="{00000000-0005-0000-0000-000003070000}"/>
    <cellStyle name="_PercentSpace_01_WACC Colombia_Analysis" xfId="1800" xr:uid="{00000000-0005-0000-0000-000004070000}"/>
    <cellStyle name="_PercentSpace_04 WACC Vivax" xfId="1801" xr:uid="{00000000-0005-0000-0000-000005070000}"/>
    <cellStyle name="_PercentSpace_avp" xfId="1802" xr:uid="{00000000-0005-0000-0000-000006070000}"/>
    <cellStyle name="_PercentSpace_AVP_ NewCo" xfId="1803" xr:uid="{00000000-0005-0000-0000-000007070000}"/>
    <cellStyle name="_PercentSpace_Sovereign Bonds 060705" xfId="1804" xr:uid="{00000000-0005-0000-0000-000008070000}"/>
    <cellStyle name="_PercentSpace_Sovereign Bonds 060705 (version 1)" xfId="1805" xr:uid="{00000000-0005-0000-0000-000009070000}"/>
    <cellStyle name="_PercentSpace_Sovereign Bonds 060705 (version 1)_01 NET DCF Model" xfId="1806" xr:uid="{00000000-0005-0000-0000-00000A070000}"/>
    <cellStyle name="_PercentSpace_Sovereign Bonds 060705 (version 1)_03 Embratel DCF Model_Loscos" xfId="1807" xr:uid="{00000000-0005-0000-0000-00000B070000}"/>
    <cellStyle name="_PercentSpace_Sovereign Bonds 060705 (version 1)_03 Embratel DCF Model_Loscos_Base 2008" xfId="1808" xr:uid="{00000000-0005-0000-0000-00000C070000}"/>
    <cellStyle name="_PercentSpace_Sovereign Bonds 060705 (version 1)_03 Embratel DCF Model_Loscos_BRMalls_valuation model_03 12 07" xfId="1809" xr:uid="{00000000-0005-0000-0000-00000D070000}"/>
    <cellStyle name="_PercentSpace_Sovereign Bonds 060705 (version 1)_03 Embratel DCF Model_Loscos_BRMalls_valuation model_03 12 07_Indicadores" xfId="1810" xr:uid="{00000000-0005-0000-0000-00000E070000}"/>
    <cellStyle name="_PercentSpace_Sovereign Bonds 060705 (version 1)_03 Embratel DCF Model_Loscos_BRMalls_valuation model_09 29 07_follow on_vfinal2" xfId="1811" xr:uid="{00000000-0005-0000-0000-00000F070000}"/>
    <cellStyle name="_PercentSpace_Sovereign Bonds 060705 (version 1)_03 Embratel DCF Model_Loscos_BRMalls_valuation model_09 29 07_follow on_vfinal2_Indicadores" xfId="1812" xr:uid="{00000000-0005-0000-0000-000010070000}"/>
    <cellStyle name="_PercentSpace_Sovereign Bonds 060705 (version 1)_03 Embratel DCF Model_Loscos_BRMalls_valuation model_240408v1" xfId="1813" xr:uid="{00000000-0005-0000-0000-000011070000}"/>
    <cellStyle name="_PercentSpace_Sovereign Bonds 060705 (version 1)_03 Embratel DCF Model_Loscos_BRMalls_valuation model_240408v1_Indicadores" xfId="1814" xr:uid="{00000000-0005-0000-0000-000012070000}"/>
    <cellStyle name="_PercentSpace_Sovereign Bonds 060705 (version 1)_03 Embratel DCF Model_Loscos_Consolidação" xfId="1815" xr:uid="{00000000-0005-0000-0000-000013070000}"/>
    <cellStyle name="_PercentSpace_Sovereign Bonds 060705 (version 1)_03 Embratel DCF Model_Loscos_Consolidação IMOB" xfId="1816" xr:uid="{00000000-0005-0000-0000-000014070000}"/>
    <cellStyle name="_PercentSpace_Sovereign Bonds 060705 (version 1)_03 Embratel DCF Model_Loscos_Consolidação IMOB_Indicadores" xfId="1817" xr:uid="{00000000-0005-0000-0000-000015070000}"/>
    <cellStyle name="_PercentSpace_Sovereign Bonds 060705 (version 1)_03 Embratel DCF Model_Loscos_Consolidação_Indicadores" xfId="1818" xr:uid="{00000000-0005-0000-0000-000016070000}"/>
    <cellStyle name="_PercentSpace_Sovereign Bonds 060705 (version 1)_03 Embratel DCF Model_Loscos_Estudo de Viabilidade -IMOB Henri" xfId="1819" xr:uid="{00000000-0005-0000-0000-000017070000}"/>
    <cellStyle name="_PercentSpace_Sovereign Bonds 060705 (version 1)_03 Embratel DCF Model_Loscos_FP 100" xfId="1820" xr:uid="{00000000-0005-0000-0000-000018070000}"/>
    <cellStyle name="_PercentSpace_Sovereign Bonds 060705 (version 1)_03 Embratel DCF Model_Loscos_FP 100_Indicadores" xfId="1821" xr:uid="{00000000-0005-0000-0000-000019070000}"/>
    <cellStyle name="_PercentSpace_Sovereign Bonds 060705 (version 1)_03 Embratel DCF Model_Loscos_Península" xfId="1822" xr:uid="{00000000-0005-0000-0000-00001A070000}"/>
    <cellStyle name="_PercentSpace_Sovereign Bonds 060705 (version 1)_03 Embratel DCF Model_Loscos_Peninsula_0510" xfId="1823" xr:uid="{00000000-0005-0000-0000-00001B070000}"/>
    <cellStyle name="_PercentSpace_Sovereign Bonds 060705 (version 1)_03 Embratel DCF Model_Loscos_Resumo Juros e Variações" xfId="1824" xr:uid="{00000000-0005-0000-0000-00001C070000}"/>
    <cellStyle name="_PercentSpace_Sovereign Bonds 060705 (version 1)_03 Embratel DCF Model_Loscos_Resumo Juros e Variações_Indicadores" xfId="1825" xr:uid="{00000000-0005-0000-0000-00001D070000}"/>
    <cellStyle name="_PercentSpace_Sovereign Bonds 060705 (version 1)_03 Embratel DCF Model_Loscos_Valuation model_08 02 19 v6 10 anos (version 3) g alinhado2 (4)" xfId="1826" xr:uid="{00000000-0005-0000-0000-00001E070000}"/>
    <cellStyle name="_PercentSpace_Sovereign Bonds 060705 (version 1)_03 Embratel DCF Model_Loscos_Valuation model_08 02 19 v6 10 anos (version 3) g alinhado2 (4)_Indicadores" xfId="1827" xr:uid="{00000000-0005-0000-0000-00001F070000}"/>
    <cellStyle name="_PercentSpace_Sovereign Bonds 060705 (version 1)_05 NET DCF Model" xfId="1828" xr:uid="{00000000-0005-0000-0000-000020070000}"/>
    <cellStyle name="_PercentSpace_Sovereign Bonds 060705 (version 1)_05 TMX Brazil DCF Model" xfId="1829" xr:uid="{00000000-0005-0000-0000-000021070000}"/>
    <cellStyle name="_PercentSpace_Sovereign Bonds 060705_01 NET DCF Model" xfId="1830" xr:uid="{00000000-0005-0000-0000-000022070000}"/>
    <cellStyle name="_PercentSpace_Sovereign Bonds 060705_03 Embratel DCF Model_Loscos" xfId="1831" xr:uid="{00000000-0005-0000-0000-000023070000}"/>
    <cellStyle name="_PercentSpace_Sovereign Bonds 060705_03 Embratel DCF Model_Loscos_Base 2008" xfId="1832" xr:uid="{00000000-0005-0000-0000-000024070000}"/>
    <cellStyle name="_PercentSpace_Sovereign Bonds 060705_03 Embratel DCF Model_Loscos_BRMalls_valuation model_03 12 07" xfId="1833" xr:uid="{00000000-0005-0000-0000-000025070000}"/>
    <cellStyle name="_PercentSpace_Sovereign Bonds 060705_03 Embratel DCF Model_Loscos_BRMalls_valuation model_03 12 07_Indicadores" xfId="1834" xr:uid="{00000000-0005-0000-0000-000026070000}"/>
    <cellStyle name="_PercentSpace_Sovereign Bonds 060705_03 Embratel DCF Model_Loscos_BRMalls_valuation model_09 29 07_follow on_vfinal2" xfId="1835" xr:uid="{00000000-0005-0000-0000-000027070000}"/>
    <cellStyle name="_PercentSpace_Sovereign Bonds 060705_03 Embratel DCF Model_Loscos_BRMalls_valuation model_09 29 07_follow on_vfinal2_Indicadores" xfId="1836" xr:uid="{00000000-0005-0000-0000-000028070000}"/>
    <cellStyle name="_PercentSpace_Sovereign Bonds 060705_03 Embratel DCF Model_Loscos_BRMalls_valuation model_240408v1" xfId="1837" xr:uid="{00000000-0005-0000-0000-000029070000}"/>
    <cellStyle name="_PercentSpace_Sovereign Bonds 060705_03 Embratel DCF Model_Loscos_BRMalls_valuation model_240408v1_Indicadores" xfId="1838" xr:uid="{00000000-0005-0000-0000-00002A070000}"/>
    <cellStyle name="_PercentSpace_Sovereign Bonds 060705_03 Embratel DCF Model_Loscos_Consolidação" xfId="1839" xr:uid="{00000000-0005-0000-0000-00002B070000}"/>
    <cellStyle name="_PercentSpace_Sovereign Bonds 060705_03 Embratel DCF Model_Loscos_Consolidação IMOB" xfId="1840" xr:uid="{00000000-0005-0000-0000-00002C070000}"/>
    <cellStyle name="_PercentSpace_Sovereign Bonds 060705_03 Embratel DCF Model_Loscos_Consolidação IMOB_Indicadores" xfId="1841" xr:uid="{00000000-0005-0000-0000-00002D070000}"/>
    <cellStyle name="_PercentSpace_Sovereign Bonds 060705_03 Embratel DCF Model_Loscos_Consolidação_Indicadores" xfId="1842" xr:uid="{00000000-0005-0000-0000-00002E070000}"/>
    <cellStyle name="_PercentSpace_Sovereign Bonds 060705_03 Embratel DCF Model_Loscos_Estudo de Viabilidade -IMOB Henri" xfId="1843" xr:uid="{00000000-0005-0000-0000-00002F070000}"/>
    <cellStyle name="_PercentSpace_Sovereign Bonds 060705_03 Embratel DCF Model_Loscos_FP 100" xfId="1844" xr:uid="{00000000-0005-0000-0000-000030070000}"/>
    <cellStyle name="_PercentSpace_Sovereign Bonds 060705_03 Embratel DCF Model_Loscos_FP 100_Indicadores" xfId="1845" xr:uid="{00000000-0005-0000-0000-000031070000}"/>
    <cellStyle name="_PercentSpace_Sovereign Bonds 060705_03 Embratel DCF Model_Loscos_Península" xfId="1846" xr:uid="{00000000-0005-0000-0000-000032070000}"/>
    <cellStyle name="_PercentSpace_Sovereign Bonds 060705_03 Embratel DCF Model_Loscos_Peninsula_0510" xfId="1847" xr:uid="{00000000-0005-0000-0000-000033070000}"/>
    <cellStyle name="_PercentSpace_Sovereign Bonds 060705_03 Embratel DCF Model_Loscos_Resumo Juros e Variações" xfId="1848" xr:uid="{00000000-0005-0000-0000-000034070000}"/>
    <cellStyle name="_PercentSpace_Sovereign Bonds 060705_03 Embratel DCF Model_Loscos_Resumo Juros e Variações_Indicadores" xfId="1849" xr:uid="{00000000-0005-0000-0000-000035070000}"/>
    <cellStyle name="_PercentSpace_Sovereign Bonds 060705_03 Embratel DCF Model_Loscos_Valuation model_08 02 19 v6 10 anos (version 3) g alinhado2 (4)" xfId="1850" xr:uid="{00000000-0005-0000-0000-000036070000}"/>
    <cellStyle name="_PercentSpace_Sovereign Bonds 060705_03 Embratel DCF Model_Loscos_Valuation model_08 02 19 v6 10 anos (version 3) g alinhado2 (4)_Indicadores" xfId="1851" xr:uid="{00000000-0005-0000-0000-000037070000}"/>
    <cellStyle name="_PercentSpace_Sovereign Bonds 060705_05 NET DCF Model" xfId="1852" xr:uid="{00000000-0005-0000-0000-000038070000}"/>
    <cellStyle name="_PercentSpace_Sovereign Bonds 060705_05 TMX Brazil DCF Model" xfId="1853" xr:uid="{00000000-0005-0000-0000-000039070000}"/>
    <cellStyle name="_Stock Option" xfId="1854" xr:uid="{00000000-0005-0000-0000-00003A070000}"/>
    <cellStyle name="_SubHeading" xfId="1855" xr:uid="{00000000-0005-0000-0000-00003B070000}"/>
    <cellStyle name="_SubHeading_02 TMX Brazil Management Projections_R$" xfId="1856" xr:uid="{00000000-0005-0000-0000-00003C070000}"/>
    <cellStyle name="_SubHeading_02 TMX Brazil Management Projections_R$ 2" xfId="1857" xr:uid="{00000000-0005-0000-0000-00003D070000}"/>
    <cellStyle name="_SubHeading_02 TMX Brazil Management Projections_R$_Estação BH 31-05-11" xfId="1858" xr:uid="{00000000-0005-0000-0000-00003E070000}"/>
    <cellStyle name="_SubHeading_02 TMX Brazil Management Projections_R$_Estação BH 31-12-10" xfId="1859" xr:uid="{00000000-0005-0000-0000-00003F070000}"/>
    <cellStyle name="_SubHeading_02 TMX Brazil Management Projections_R$_Modelo Orçamento" xfId="1860" xr:uid="{00000000-0005-0000-0000-000040070000}"/>
    <cellStyle name="_SubHeading_02 TMX Brazil Management Projections_R$_Mooca - 31-12-2009" xfId="1861" xr:uid="{00000000-0005-0000-0000-000041070000}"/>
    <cellStyle name="_SubHeading_02 TMX Brazil Management Projections_R$_Mooca 30-11-09" xfId="1862" xr:uid="{00000000-0005-0000-0000-000042070000}"/>
    <cellStyle name="_SubHeading_02 TMX Brazil Management Projections_R$_Mooca 31-05-11" xfId="1863" xr:uid="{00000000-0005-0000-0000-000043070000}"/>
    <cellStyle name="_SubHeading_02 TMX Brazil Management Projections_R$_São Bernardo 31-05-11" xfId="1864" xr:uid="{00000000-0005-0000-0000-000044070000}"/>
    <cellStyle name="_SubHeading_02 WACC" xfId="1865" xr:uid="{00000000-0005-0000-0000-000045070000}"/>
    <cellStyle name="_SubHeading_02 WACC 2" xfId="1866" xr:uid="{00000000-0005-0000-0000-000046070000}"/>
    <cellStyle name="_SubHeading_02 WACC_Estação BH 31-05-11" xfId="1867" xr:uid="{00000000-0005-0000-0000-000047070000}"/>
    <cellStyle name="_SubHeading_02 WACC_Estação BH 31-12-10" xfId="1868" xr:uid="{00000000-0005-0000-0000-000048070000}"/>
    <cellStyle name="_SubHeading_02 WACC_Modelo Orçamento" xfId="1869" xr:uid="{00000000-0005-0000-0000-000049070000}"/>
    <cellStyle name="_SubHeading_02 WACC_Mooca - 31-12-2009" xfId="1870" xr:uid="{00000000-0005-0000-0000-00004A070000}"/>
    <cellStyle name="_SubHeading_02 WACC_Mooca 30-11-09" xfId="1871" xr:uid="{00000000-0005-0000-0000-00004B070000}"/>
    <cellStyle name="_SubHeading_02 WACC_Mooca 31-05-11" xfId="1872" xr:uid="{00000000-0005-0000-0000-00004C070000}"/>
    <cellStyle name="_SubHeading_02 WACC_São Bernardo 31-05-11" xfId="1873" xr:uid="{00000000-0005-0000-0000-00004D070000}"/>
    <cellStyle name="_SubHeading_05 WACC" xfId="1874" xr:uid="{00000000-0005-0000-0000-00004E070000}"/>
    <cellStyle name="_SubHeading_05 WACC 2" xfId="1875" xr:uid="{00000000-0005-0000-0000-00004F070000}"/>
    <cellStyle name="_SubHeading_05 WACC_Estação BH 31-05-11" xfId="1876" xr:uid="{00000000-0005-0000-0000-000050070000}"/>
    <cellStyle name="_SubHeading_05 WACC_Estação BH 31-12-10" xfId="1877" xr:uid="{00000000-0005-0000-0000-000051070000}"/>
    <cellStyle name="_SubHeading_05 WACC_Modelo Orçamento" xfId="1878" xr:uid="{00000000-0005-0000-0000-000052070000}"/>
    <cellStyle name="_SubHeading_05 WACC_Mooca - 31-12-2009" xfId="1879" xr:uid="{00000000-0005-0000-0000-000053070000}"/>
    <cellStyle name="_SubHeading_05 WACC_Mooca 30-11-09" xfId="1880" xr:uid="{00000000-0005-0000-0000-000054070000}"/>
    <cellStyle name="_SubHeading_05 WACC_Mooca 31-05-11" xfId="1881" xr:uid="{00000000-0005-0000-0000-000055070000}"/>
    <cellStyle name="_SubHeading_05 WACC_São Bernardo 31-05-11" xfId="1882" xr:uid="{00000000-0005-0000-0000-000056070000}"/>
    <cellStyle name="_SubHeading_10 yr UST data" xfId="1883" xr:uid="{00000000-0005-0000-0000-000057070000}"/>
    <cellStyle name="_SubHeading_10 yr UST data_Base 2008" xfId="1884" xr:uid="{00000000-0005-0000-0000-000058070000}"/>
    <cellStyle name="_SubHeading_10 yr UST data_base DCF" xfId="1885" xr:uid="{00000000-0005-0000-0000-000059070000}"/>
    <cellStyle name="_SubHeading_10 yr UST data_Corporate Model_base case" xfId="1886" xr:uid="{00000000-0005-0000-0000-00005A070000}"/>
    <cellStyle name="_SubHeading_10 yr UST data_Current Malls" xfId="1887" xr:uid="{00000000-0005-0000-0000-00005B070000}"/>
    <cellStyle name="_SubHeading_10 yr UST data_Debt Mensal" xfId="1888" xr:uid="{00000000-0005-0000-0000-00005C070000}"/>
    <cellStyle name="_SubHeading_10 yr UST data_Estação BH 31-12-10" xfId="1889" xr:uid="{00000000-0005-0000-0000-00005D070000}"/>
    <cellStyle name="_SubHeading_10 yr UST data_Estação BH 31-12-10_Estação BH 31-05-11" xfId="1890" xr:uid="{00000000-0005-0000-0000-00005E070000}"/>
    <cellStyle name="_SubHeading_10 yr UST data_Estação BH 31-12-10_Mooca 31-05-11" xfId="1891" xr:uid="{00000000-0005-0000-0000-00005F070000}"/>
    <cellStyle name="_SubHeading_10 yr UST data_Kit Release_Controladoria 3Q08" xfId="1892" xr:uid="{00000000-0005-0000-0000-000060070000}"/>
    <cellStyle name="_SubHeading_10 yr UST data_Modelo BRMalls_Carraz" xfId="1893" xr:uid="{00000000-0005-0000-0000-000061070000}"/>
    <cellStyle name="_SubHeading_10 yr UST data_Modelo em construçào_FINANCIALS thiago" xfId="1894" xr:uid="{00000000-0005-0000-0000-000062070000}"/>
    <cellStyle name="_SubHeading_10 yr UST data_Mooca 30-11-09" xfId="1895" xr:uid="{00000000-0005-0000-0000-000063070000}"/>
    <cellStyle name="_SubHeading_10 yr UST data_Mooca 30-11-09_Estação BH 31-05-11" xfId="1896" xr:uid="{00000000-0005-0000-0000-000064070000}"/>
    <cellStyle name="_SubHeading_10 yr UST data_Mooca 30-11-09_Mooca 31-05-11" xfId="1897" xr:uid="{00000000-0005-0000-0000-000065070000}"/>
    <cellStyle name="_SubHeading_10 yr UST data_Orçamento 2009_Cash  Funding" xfId="1898" xr:uid="{00000000-0005-0000-0000-000066070000}"/>
    <cellStyle name="_SubHeading_10 yr UST data_Orçamento_SB_20100611-Manuel" xfId="1899" xr:uid="{00000000-0005-0000-0000-000067070000}"/>
    <cellStyle name="_SubHeading_10 yr UST data_Orçamento_SB_20100611-Manuel 2" xfId="1900" xr:uid="{00000000-0005-0000-0000-000068070000}"/>
    <cellStyle name="_SubHeading_10 yr UST data_Orçamento_SB_20100611-Manuel_Modelo Orçamento" xfId="1901" xr:uid="{00000000-0005-0000-0000-000069070000}"/>
    <cellStyle name="_SubHeading_10 yr UST data_Orçamento_SB_20100611-Manuel_São Bernardo 31-05-11" xfId="1902" xr:uid="{00000000-0005-0000-0000-00006A070000}"/>
    <cellStyle name="_SubHeading_10 yr UST data_SHOPPING CURITIBA.A. Resumo" xfId="1903" xr:uid="{00000000-0005-0000-0000-00006B070000}"/>
    <cellStyle name="_SubHeading_10 yr UST data_Tamboré 31-03-09" xfId="1904" xr:uid="{00000000-0005-0000-0000-00006C070000}"/>
    <cellStyle name="_SubHeading_10 yr UST data_Tamboré 31-03-09 2" xfId="1905" xr:uid="{00000000-0005-0000-0000-00006D070000}"/>
    <cellStyle name="_SubHeading_10 yr UST data_Tamboré 31-03-09_Estação BH 31-05-11" xfId="1906" xr:uid="{00000000-0005-0000-0000-00006E070000}"/>
    <cellStyle name="_SubHeading_10 yr UST data_Tamboré 31-03-09_Estação BH 31-12-10" xfId="1907" xr:uid="{00000000-0005-0000-0000-00006F070000}"/>
    <cellStyle name="_SubHeading_10 yr UST data_Tamboré 31-03-09_Modelo Orçamento" xfId="1908" xr:uid="{00000000-0005-0000-0000-000070070000}"/>
    <cellStyle name="_SubHeading_10 yr UST data_Tamboré 31-03-09_Mooca - 31-12-2009" xfId="1909" xr:uid="{00000000-0005-0000-0000-000071070000}"/>
    <cellStyle name="_SubHeading_10 yr UST data_Tamboré 31-03-09_Mooca 30-11-09" xfId="1910" xr:uid="{00000000-0005-0000-0000-000072070000}"/>
    <cellStyle name="_SubHeading_10 yr UST data_Tamboré 31-03-09_Mooca 31-05-11" xfId="1911" xr:uid="{00000000-0005-0000-0000-000073070000}"/>
    <cellStyle name="_SubHeading_10 yr UST data_Tamboré 31-03-09_São Bernardo 31-05-11" xfId="1912" xr:uid="{00000000-0005-0000-0000-000074070000}"/>
    <cellStyle name="_SubHeading_10 yr UST data_Tijuca_05032010_Upside_Ryfer_parcelado_v13_posdiligencia" xfId="1913" xr:uid="{00000000-0005-0000-0000-000075070000}"/>
    <cellStyle name="_SubHeading_Base 2008" xfId="1914" xr:uid="{00000000-0005-0000-0000-000076070000}"/>
    <cellStyle name="_SubHeading_base DCF" xfId="1915" xr:uid="{00000000-0005-0000-0000-000077070000}"/>
    <cellStyle name="_SubHeading_Beatles WACC Calculation" xfId="1916" xr:uid="{00000000-0005-0000-0000-000078070000}"/>
    <cellStyle name="_SubHeading_Beatles WACC Calculation 2" xfId="1917" xr:uid="{00000000-0005-0000-0000-000079070000}"/>
    <cellStyle name="_SubHeading_Beatles WACC Calculation_Estação BH 31-05-11" xfId="1918" xr:uid="{00000000-0005-0000-0000-00007A070000}"/>
    <cellStyle name="_SubHeading_Beatles WACC Calculation_Estação BH 31-12-10" xfId="1919" xr:uid="{00000000-0005-0000-0000-00007B070000}"/>
    <cellStyle name="_SubHeading_Beatles WACC Calculation_Modelo Orçamento" xfId="1920" xr:uid="{00000000-0005-0000-0000-00007C070000}"/>
    <cellStyle name="_SubHeading_Beatles WACC Calculation_Mooca - 31-12-2009" xfId="1921" xr:uid="{00000000-0005-0000-0000-00007D070000}"/>
    <cellStyle name="_SubHeading_Beatles WACC Calculation_Mooca 30-11-09" xfId="1922" xr:uid="{00000000-0005-0000-0000-00007E070000}"/>
    <cellStyle name="_SubHeading_Beatles WACC Calculation_Mooca 31-05-11" xfId="1923" xr:uid="{00000000-0005-0000-0000-00007F070000}"/>
    <cellStyle name="_SubHeading_Beatles WACC Calculation_São Bernardo 31-05-11" xfId="1924" xr:uid="{00000000-0005-0000-0000-000080070000}"/>
    <cellStyle name="_SubHeading_Corporate Model_base case" xfId="1925" xr:uid="{00000000-0005-0000-0000-000081070000}"/>
    <cellStyle name="_SubHeading_Current Malls" xfId="1926" xr:uid="{00000000-0005-0000-0000-000082070000}"/>
    <cellStyle name="_SubHeading_Debt Mensal" xfId="1927" xr:uid="{00000000-0005-0000-0000-000083070000}"/>
    <cellStyle name="_SubHeading_Estação BH 31-12-10" xfId="1928" xr:uid="{00000000-0005-0000-0000-000084070000}"/>
    <cellStyle name="_SubHeading_Estação BH 31-12-10_Estação BH 31-05-11" xfId="1929" xr:uid="{00000000-0005-0000-0000-000085070000}"/>
    <cellStyle name="_SubHeading_Estação BH 31-12-10_Mooca 31-05-11" xfId="1930" xr:uid="{00000000-0005-0000-0000-000086070000}"/>
    <cellStyle name="_SubHeading_Kit Release_Controladoria 3Q08" xfId="1931" xr:uid="{00000000-0005-0000-0000-000087070000}"/>
    <cellStyle name="_SubHeading_Modelo BRMalls_Carraz" xfId="1932" xr:uid="{00000000-0005-0000-0000-000088070000}"/>
    <cellStyle name="_SubHeading_Modelo em construçào_FINANCIALS thiago" xfId="1933" xr:uid="{00000000-0005-0000-0000-000089070000}"/>
    <cellStyle name="_SubHeading_Mooca 30-11-09" xfId="1934" xr:uid="{00000000-0005-0000-0000-00008A070000}"/>
    <cellStyle name="_SubHeading_Mooca 30-11-09_Estação BH 31-05-11" xfId="1935" xr:uid="{00000000-0005-0000-0000-00008B070000}"/>
    <cellStyle name="_SubHeading_Mooca 30-11-09_Mooca 31-05-11" xfId="1936" xr:uid="{00000000-0005-0000-0000-00008C070000}"/>
    <cellStyle name="_SubHeading_Orçamento 2009_Cash  Funding" xfId="1937" xr:uid="{00000000-0005-0000-0000-00008D070000}"/>
    <cellStyle name="_SubHeading_Orçamento_SB_20100611-Manuel" xfId="1938" xr:uid="{00000000-0005-0000-0000-00008E070000}"/>
    <cellStyle name="_SubHeading_Orçamento_SB_20100611-Manuel 2" xfId="1939" xr:uid="{00000000-0005-0000-0000-00008F070000}"/>
    <cellStyle name="_SubHeading_Orçamento_SB_20100611-Manuel_Modelo Orçamento" xfId="1940" xr:uid="{00000000-0005-0000-0000-000090070000}"/>
    <cellStyle name="_SubHeading_Orçamento_SB_20100611-Manuel_São Bernardo 31-05-11" xfId="1941" xr:uid="{00000000-0005-0000-0000-000091070000}"/>
    <cellStyle name="_SubHeading_prestemp" xfId="1942" xr:uid="{00000000-0005-0000-0000-000092070000}"/>
    <cellStyle name="_SubHeading_prestemp_Base 2008" xfId="1943" xr:uid="{00000000-0005-0000-0000-000093070000}"/>
    <cellStyle name="_SubHeading_prestemp_base DCF" xfId="1944" xr:uid="{00000000-0005-0000-0000-000094070000}"/>
    <cellStyle name="_SubHeading_prestemp_Corporate Model_base case" xfId="1945" xr:uid="{00000000-0005-0000-0000-000095070000}"/>
    <cellStyle name="_SubHeading_prestemp_Current Malls" xfId="1946" xr:uid="{00000000-0005-0000-0000-000096070000}"/>
    <cellStyle name="_SubHeading_prestemp_Debt Mensal" xfId="1947" xr:uid="{00000000-0005-0000-0000-000097070000}"/>
    <cellStyle name="_SubHeading_prestemp_Estação BH 31-12-10" xfId="1948" xr:uid="{00000000-0005-0000-0000-000098070000}"/>
    <cellStyle name="_SubHeading_prestemp_Estação BH 31-12-10_Estação BH 31-05-11" xfId="1949" xr:uid="{00000000-0005-0000-0000-000099070000}"/>
    <cellStyle name="_SubHeading_prestemp_Estação BH 31-12-10_Mooca 31-05-11" xfId="1950" xr:uid="{00000000-0005-0000-0000-00009A070000}"/>
    <cellStyle name="_SubHeading_prestemp_Kit Release_Controladoria 3Q08" xfId="1951" xr:uid="{00000000-0005-0000-0000-00009B070000}"/>
    <cellStyle name="_SubHeading_prestemp_Modelo BRMalls_Carraz" xfId="1952" xr:uid="{00000000-0005-0000-0000-00009C070000}"/>
    <cellStyle name="_SubHeading_prestemp_Modelo em construçào_FINANCIALS thiago" xfId="1953" xr:uid="{00000000-0005-0000-0000-00009D070000}"/>
    <cellStyle name="_SubHeading_prestemp_Mooca 30-11-09" xfId="1954" xr:uid="{00000000-0005-0000-0000-00009E070000}"/>
    <cellStyle name="_SubHeading_prestemp_Mooca 30-11-09_Estação BH 31-05-11" xfId="1955" xr:uid="{00000000-0005-0000-0000-00009F070000}"/>
    <cellStyle name="_SubHeading_prestemp_Mooca 30-11-09_Mooca 31-05-11" xfId="1956" xr:uid="{00000000-0005-0000-0000-0000A0070000}"/>
    <cellStyle name="_SubHeading_prestemp_Orçamento 2009_Cash  Funding" xfId="1957" xr:uid="{00000000-0005-0000-0000-0000A1070000}"/>
    <cellStyle name="_SubHeading_prestemp_Orçamento_SB_20100611-Manuel" xfId="1958" xr:uid="{00000000-0005-0000-0000-0000A2070000}"/>
    <cellStyle name="_SubHeading_prestemp_Orçamento_SB_20100611-Manuel 2" xfId="1959" xr:uid="{00000000-0005-0000-0000-0000A3070000}"/>
    <cellStyle name="_SubHeading_prestemp_Orçamento_SB_20100611-Manuel_Modelo Orçamento" xfId="1960" xr:uid="{00000000-0005-0000-0000-0000A4070000}"/>
    <cellStyle name="_SubHeading_prestemp_Orçamento_SB_20100611-Manuel_São Bernardo 31-05-11" xfId="1961" xr:uid="{00000000-0005-0000-0000-0000A5070000}"/>
    <cellStyle name="_SubHeading_prestemp_SHOPPING CURITIBA.A. Resumo" xfId="1962" xr:uid="{00000000-0005-0000-0000-0000A6070000}"/>
    <cellStyle name="_SubHeading_prestemp_Tamboré 31-03-09" xfId="1963" xr:uid="{00000000-0005-0000-0000-0000A7070000}"/>
    <cellStyle name="_SubHeading_prestemp_Tamboré 31-03-09 2" xfId="1964" xr:uid="{00000000-0005-0000-0000-0000A8070000}"/>
    <cellStyle name="_SubHeading_prestemp_Tamboré 31-03-09_Estação BH 31-05-11" xfId="1965" xr:uid="{00000000-0005-0000-0000-0000A9070000}"/>
    <cellStyle name="_SubHeading_prestemp_Tamboré 31-03-09_Estação BH 31-12-10" xfId="1966" xr:uid="{00000000-0005-0000-0000-0000AA070000}"/>
    <cellStyle name="_SubHeading_prestemp_Tamboré 31-03-09_Modelo Orçamento" xfId="1967" xr:uid="{00000000-0005-0000-0000-0000AB070000}"/>
    <cellStyle name="_SubHeading_prestemp_Tamboré 31-03-09_Mooca - 31-12-2009" xfId="1968" xr:uid="{00000000-0005-0000-0000-0000AC070000}"/>
    <cellStyle name="_SubHeading_prestemp_Tamboré 31-03-09_Mooca 30-11-09" xfId="1969" xr:uid="{00000000-0005-0000-0000-0000AD070000}"/>
    <cellStyle name="_SubHeading_prestemp_Tamboré 31-03-09_Mooca 31-05-11" xfId="1970" xr:uid="{00000000-0005-0000-0000-0000AE070000}"/>
    <cellStyle name="_SubHeading_prestemp_Tamboré 31-03-09_São Bernardo 31-05-11" xfId="1971" xr:uid="{00000000-0005-0000-0000-0000AF070000}"/>
    <cellStyle name="_SubHeading_prestemp_Tijuca_05032010_Upside_Ryfer_parcelado_v13_posdiligencia" xfId="1972" xr:uid="{00000000-0005-0000-0000-0000B0070000}"/>
    <cellStyle name="_SubHeading_SHOPPING CURITIBA.A. Resumo" xfId="1973" xr:uid="{00000000-0005-0000-0000-0000B1070000}"/>
    <cellStyle name="_SubHeading_Tamboré 31-03-09" xfId="1974" xr:uid="{00000000-0005-0000-0000-0000B2070000}"/>
    <cellStyle name="_SubHeading_Tamboré 31-03-09 2" xfId="1975" xr:uid="{00000000-0005-0000-0000-0000B3070000}"/>
    <cellStyle name="_SubHeading_Tamboré 31-03-09_Estação BH 31-05-11" xfId="1976" xr:uid="{00000000-0005-0000-0000-0000B4070000}"/>
    <cellStyle name="_SubHeading_Tamboré 31-03-09_Estação BH 31-12-10" xfId="1977" xr:uid="{00000000-0005-0000-0000-0000B5070000}"/>
    <cellStyle name="_SubHeading_Tamboré 31-03-09_Modelo Orçamento" xfId="1978" xr:uid="{00000000-0005-0000-0000-0000B6070000}"/>
    <cellStyle name="_SubHeading_Tamboré 31-03-09_Mooca - 31-12-2009" xfId="1979" xr:uid="{00000000-0005-0000-0000-0000B7070000}"/>
    <cellStyle name="_SubHeading_Tamboré 31-03-09_Mooca 30-11-09" xfId="1980" xr:uid="{00000000-0005-0000-0000-0000B8070000}"/>
    <cellStyle name="_SubHeading_Tamboré 31-03-09_Mooca 31-05-11" xfId="1981" xr:uid="{00000000-0005-0000-0000-0000B9070000}"/>
    <cellStyle name="_SubHeading_Tamboré 31-03-09_São Bernardo 31-05-11" xfId="1982" xr:uid="{00000000-0005-0000-0000-0000BA070000}"/>
    <cellStyle name="_SubHeading_Tijuca_05032010_Upside_Ryfer_parcelado_v13_posdiligencia" xfId="1983" xr:uid="{00000000-0005-0000-0000-0000BB070000}"/>
    <cellStyle name="_Table" xfId="1984" xr:uid="{00000000-0005-0000-0000-0000BC070000}"/>
    <cellStyle name="_Table_01 AVP_ Project Infinitum" xfId="1985" xr:uid="{00000000-0005-0000-0000-0000BD070000}"/>
    <cellStyle name="_Table_01 AVP_ Project Infinitum 2" xfId="1986" xr:uid="{00000000-0005-0000-0000-0000BE070000}"/>
    <cellStyle name="_Table_01 AVP_ Project Infinitum_Dividas Modelo" xfId="1987" xr:uid="{00000000-0005-0000-0000-0000BF070000}"/>
    <cellStyle name="_Table_01 AVP_ Project Infinitum_Estação BH 31-05-11" xfId="1988" xr:uid="{00000000-0005-0000-0000-0000C0070000}"/>
    <cellStyle name="_Table_01 AVP_ Project Infinitum_Estação BH 31-12-10" xfId="1989" xr:uid="{00000000-0005-0000-0000-0000C1070000}"/>
    <cellStyle name="_Table_01 AVP_ Project Infinitum_Modelo Orçamento" xfId="1990" xr:uid="{00000000-0005-0000-0000-0000C2070000}"/>
    <cellStyle name="_Table_01 AVP_ Project Infinitum_Mooca - 31-12-2009" xfId="1991" xr:uid="{00000000-0005-0000-0000-0000C3070000}"/>
    <cellStyle name="_Table_01 AVP_ Project Infinitum_Mooca - 31-12-2009_Dividas Modelo" xfId="1992" xr:uid="{00000000-0005-0000-0000-0000C4070000}"/>
    <cellStyle name="_Table_01 AVP_ Project Infinitum_Mooca 30-11-09" xfId="1993" xr:uid="{00000000-0005-0000-0000-0000C5070000}"/>
    <cellStyle name="_Table_01 AVP_ Project Infinitum_Mooca 30-11-09_Dividas Modelo" xfId="1994" xr:uid="{00000000-0005-0000-0000-0000C6070000}"/>
    <cellStyle name="_Table_01 AVP_ Project Infinitum_Mooca 31-05-11" xfId="1995" xr:uid="{00000000-0005-0000-0000-0000C7070000}"/>
    <cellStyle name="_Table_01 AVP_ Project Infinitum_São Bernardo 31-05-11" xfId="1996" xr:uid="{00000000-0005-0000-0000-0000C8070000}"/>
    <cellStyle name="_Table_02 TMX Brazil Management Projections_R$" xfId="1997" xr:uid="{00000000-0005-0000-0000-0000C9070000}"/>
    <cellStyle name="_Table_02 TMX Brazil Management Projections_R$ 2" xfId="1998" xr:uid="{00000000-0005-0000-0000-0000CA070000}"/>
    <cellStyle name="_Table_02 TMX Brazil Management Projections_R$_Dividas Modelo" xfId="1999" xr:uid="{00000000-0005-0000-0000-0000CB070000}"/>
    <cellStyle name="_Table_02 TMX Brazil Management Projections_R$_Estação BH 31-05-11" xfId="2000" xr:uid="{00000000-0005-0000-0000-0000CC070000}"/>
    <cellStyle name="_Table_02 TMX Brazil Management Projections_R$_Estação BH 31-12-10" xfId="2001" xr:uid="{00000000-0005-0000-0000-0000CD070000}"/>
    <cellStyle name="_Table_02 TMX Brazil Management Projections_R$_Modelo Orçamento" xfId="2002" xr:uid="{00000000-0005-0000-0000-0000CE070000}"/>
    <cellStyle name="_Table_02 TMX Brazil Management Projections_R$_Mooca - 31-12-2009" xfId="2003" xr:uid="{00000000-0005-0000-0000-0000CF070000}"/>
    <cellStyle name="_Table_02 TMX Brazil Management Projections_R$_Mooca - 31-12-2009_Dividas Modelo" xfId="2004" xr:uid="{00000000-0005-0000-0000-0000D0070000}"/>
    <cellStyle name="_Table_02 TMX Brazil Management Projections_R$_Mooca 30-11-09" xfId="2005" xr:uid="{00000000-0005-0000-0000-0000D1070000}"/>
    <cellStyle name="_Table_02 TMX Brazil Management Projections_R$_Mooca 30-11-09_Dividas Modelo" xfId="2006" xr:uid="{00000000-0005-0000-0000-0000D2070000}"/>
    <cellStyle name="_Table_02 TMX Brazil Management Projections_R$_Mooca 31-05-11" xfId="2007" xr:uid="{00000000-0005-0000-0000-0000D3070000}"/>
    <cellStyle name="_Table_02 TMX Brazil Management Projections_R$_São Bernardo 31-05-11" xfId="2008" xr:uid="{00000000-0005-0000-0000-0000D4070000}"/>
    <cellStyle name="_Table_02 WACC" xfId="2009" xr:uid="{00000000-0005-0000-0000-0000D5070000}"/>
    <cellStyle name="_Table_02 WACC 2" xfId="2010" xr:uid="{00000000-0005-0000-0000-0000D6070000}"/>
    <cellStyle name="_Table_02 WACC_Dividas Modelo" xfId="2011" xr:uid="{00000000-0005-0000-0000-0000D7070000}"/>
    <cellStyle name="_Table_02 WACC_Estação BH 31-05-11" xfId="2012" xr:uid="{00000000-0005-0000-0000-0000D8070000}"/>
    <cellStyle name="_Table_02 WACC_Estação BH 31-12-10" xfId="2013" xr:uid="{00000000-0005-0000-0000-0000D9070000}"/>
    <cellStyle name="_Table_02 WACC_Modelo Orçamento" xfId="2014" xr:uid="{00000000-0005-0000-0000-0000DA070000}"/>
    <cellStyle name="_Table_02 WACC_Mooca - 31-12-2009" xfId="2015" xr:uid="{00000000-0005-0000-0000-0000DB070000}"/>
    <cellStyle name="_Table_02 WACC_Mooca - 31-12-2009_Dividas Modelo" xfId="2016" xr:uid="{00000000-0005-0000-0000-0000DC070000}"/>
    <cellStyle name="_Table_02 WACC_Mooca 30-11-09" xfId="2017" xr:uid="{00000000-0005-0000-0000-0000DD070000}"/>
    <cellStyle name="_Table_02 WACC_Mooca 30-11-09_Dividas Modelo" xfId="2018" xr:uid="{00000000-0005-0000-0000-0000DE070000}"/>
    <cellStyle name="_Table_02 WACC_Mooca 31-05-11" xfId="2019" xr:uid="{00000000-0005-0000-0000-0000DF070000}"/>
    <cellStyle name="_Table_02 WACC_São Bernardo 31-05-11" xfId="2020" xr:uid="{00000000-0005-0000-0000-0000E0070000}"/>
    <cellStyle name="_Table_05 WACC" xfId="2021" xr:uid="{00000000-0005-0000-0000-0000E1070000}"/>
    <cellStyle name="_Table_05 WACC 2" xfId="2022" xr:uid="{00000000-0005-0000-0000-0000E2070000}"/>
    <cellStyle name="_Table_05 WACC_Dividas Modelo" xfId="2023" xr:uid="{00000000-0005-0000-0000-0000E3070000}"/>
    <cellStyle name="_Table_05 WACC_Estação BH 31-05-11" xfId="2024" xr:uid="{00000000-0005-0000-0000-0000E4070000}"/>
    <cellStyle name="_Table_05 WACC_Estação BH 31-12-10" xfId="2025" xr:uid="{00000000-0005-0000-0000-0000E5070000}"/>
    <cellStyle name="_Table_05 WACC_Modelo Orçamento" xfId="2026" xr:uid="{00000000-0005-0000-0000-0000E6070000}"/>
    <cellStyle name="_Table_05 WACC_Mooca - 31-12-2009" xfId="2027" xr:uid="{00000000-0005-0000-0000-0000E7070000}"/>
    <cellStyle name="_Table_05 WACC_Mooca - 31-12-2009_Dividas Modelo" xfId="2028" xr:uid="{00000000-0005-0000-0000-0000E8070000}"/>
    <cellStyle name="_Table_05 WACC_Mooca 30-11-09" xfId="2029" xr:uid="{00000000-0005-0000-0000-0000E9070000}"/>
    <cellStyle name="_Table_05 WACC_Mooca 30-11-09_Dividas Modelo" xfId="2030" xr:uid="{00000000-0005-0000-0000-0000EA070000}"/>
    <cellStyle name="_Table_05 WACC_Mooca 31-05-11" xfId="2031" xr:uid="{00000000-0005-0000-0000-0000EB070000}"/>
    <cellStyle name="_Table_05 WACC_São Bernardo 31-05-11" xfId="2032" xr:uid="{00000000-0005-0000-0000-0000EC070000}"/>
    <cellStyle name="_Table_10 yr UST data" xfId="2033" xr:uid="{00000000-0005-0000-0000-0000ED070000}"/>
    <cellStyle name="_Table_10 yr UST data_Base 2008" xfId="2034" xr:uid="{00000000-0005-0000-0000-0000EE070000}"/>
    <cellStyle name="_Table_10 yr UST data_base DCF" xfId="2035" xr:uid="{00000000-0005-0000-0000-0000EF070000}"/>
    <cellStyle name="_Table_10 yr UST data_base DCF_Dividas Modelo" xfId="2036" xr:uid="{00000000-0005-0000-0000-0000F0070000}"/>
    <cellStyle name="_Table_10 yr UST data_Corporate Model_base case" xfId="2037" xr:uid="{00000000-0005-0000-0000-0000F1070000}"/>
    <cellStyle name="_Table_10 yr UST data_Corporate Model_base case_Dividas Modelo" xfId="2038" xr:uid="{00000000-0005-0000-0000-0000F2070000}"/>
    <cellStyle name="_Table_10 yr UST data_Current Malls" xfId="2039" xr:uid="{00000000-0005-0000-0000-0000F3070000}"/>
    <cellStyle name="_Table_10 yr UST data_Current Malls_Dividas Modelo" xfId="2040" xr:uid="{00000000-0005-0000-0000-0000F4070000}"/>
    <cellStyle name="_Table_10 yr UST data_Debt Mensal" xfId="2041" xr:uid="{00000000-0005-0000-0000-0000F5070000}"/>
    <cellStyle name="_Table_10 yr UST data_Debt Mensal_Dividas Modelo" xfId="2042" xr:uid="{00000000-0005-0000-0000-0000F6070000}"/>
    <cellStyle name="_Table_10 yr UST data_Dividas Modelo" xfId="2043" xr:uid="{00000000-0005-0000-0000-0000F7070000}"/>
    <cellStyle name="_Table_10 yr UST data_Estação BH 31-05-11" xfId="2044" xr:uid="{00000000-0005-0000-0000-0000F8070000}"/>
    <cellStyle name="_Table_10 yr UST data_Estação BH 31-12-10" xfId="2045" xr:uid="{00000000-0005-0000-0000-0000F9070000}"/>
    <cellStyle name="_Table_10 yr UST data_Estação BH 31-12-10_Estação BH 31-05-11" xfId="2046" xr:uid="{00000000-0005-0000-0000-0000FA070000}"/>
    <cellStyle name="_Table_10 yr UST data_Estação BH 31-12-10_Mooca 31-05-11" xfId="2047" xr:uid="{00000000-0005-0000-0000-0000FB070000}"/>
    <cellStyle name="_Table_10 yr UST data_Kit Release_Controladoria 3Q08" xfId="2048" xr:uid="{00000000-0005-0000-0000-0000FC070000}"/>
    <cellStyle name="_Table_10 yr UST data_Modelo BRMalls_Carraz" xfId="2049" xr:uid="{00000000-0005-0000-0000-0000FD070000}"/>
    <cellStyle name="_Table_10 yr UST data_Modelo BRMalls_Carraz_Dividas Modelo" xfId="2050" xr:uid="{00000000-0005-0000-0000-0000FE070000}"/>
    <cellStyle name="_Table_10 yr UST data_Modelo em construçào_FINANCIALS thiago" xfId="2051" xr:uid="{00000000-0005-0000-0000-0000FF070000}"/>
    <cellStyle name="_Table_10 yr UST data_Modelo em construçào_FINANCIALS thiago_Dividas Modelo" xfId="2052" xr:uid="{00000000-0005-0000-0000-000000080000}"/>
    <cellStyle name="_Table_10 yr UST data_Mooca 30-11-09" xfId="2053" xr:uid="{00000000-0005-0000-0000-000001080000}"/>
    <cellStyle name="_Table_10 yr UST data_Mooca 30-11-09_Dividas Modelo" xfId="2054" xr:uid="{00000000-0005-0000-0000-000002080000}"/>
    <cellStyle name="_Table_10 yr UST data_Mooca 30-11-09_Estação BH 31-05-11" xfId="2055" xr:uid="{00000000-0005-0000-0000-000003080000}"/>
    <cellStyle name="_Table_10 yr UST data_Mooca 30-11-09_Mooca 31-05-11" xfId="2056" xr:uid="{00000000-0005-0000-0000-000004080000}"/>
    <cellStyle name="_Table_10 yr UST data_Orçamento 2009_Cash  Funding" xfId="2057" xr:uid="{00000000-0005-0000-0000-000005080000}"/>
    <cellStyle name="_Table_10 yr UST data_Orçamento 2009_Cash  Funding_Dividas Modelo" xfId="2058" xr:uid="{00000000-0005-0000-0000-000006080000}"/>
    <cellStyle name="_Table_10 yr UST data_Orçamento_SB_20100611-Manuel" xfId="2059" xr:uid="{00000000-0005-0000-0000-000007080000}"/>
    <cellStyle name="_Table_10 yr UST data_Orçamento_SB_20100611-Manuel 2" xfId="2060" xr:uid="{00000000-0005-0000-0000-000008080000}"/>
    <cellStyle name="_Table_10 yr UST data_Orçamento_SB_20100611-Manuel_Dividas Modelo" xfId="2061" xr:uid="{00000000-0005-0000-0000-000009080000}"/>
    <cellStyle name="_Table_10 yr UST data_Orçamento_SB_20100611-Manuel_Modelo Orçamento" xfId="2062" xr:uid="{00000000-0005-0000-0000-00000A080000}"/>
    <cellStyle name="_Table_10 yr UST data_Orçamento_SB_20100611-Manuel_São Bernardo 31-05-11" xfId="2063" xr:uid="{00000000-0005-0000-0000-00000B080000}"/>
    <cellStyle name="_Table_10 yr UST data_São Bernardo 31-05-11" xfId="2064" xr:uid="{00000000-0005-0000-0000-00000C080000}"/>
    <cellStyle name="_Table_10 yr UST data_SHOPPING CURITIBA.A. Resumo" xfId="2065" xr:uid="{00000000-0005-0000-0000-00000D080000}"/>
    <cellStyle name="_Table_10 yr UST data_SHOPPING CURITIBA.A. Resumo_Dividas Modelo" xfId="2066" xr:uid="{00000000-0005-0000-0000-00000E080000}"/>
    <cellStyle name="_Table_10 yr UST data_Tamboré 31-03-09" xfId="2067" xr:uid="{00000000-0005-0000-0000-00000F080000}"/>
    <cellStyle name="_Table_10 yr UST data_Tamboré 31-03-09 2" xfId="2068" xr:uid="{00000000-0005-0000-0000-000010080000}"/>
    <cellStyle name="_Table_10 yr UST data_Tamboré 31-03-09_Dividas Modelo" xfId="2069" xr:uid="{00000000-0005-0000-0000-000011080000}"/>
    <cellStyle name="_Table_10 yr UST data_Tamboré 31-03-09_Estação BH 31-05-11" xfId="2070" xr:uid="{00000000-0005-0000-0000-000012080000}"/>
    <cellStyle name="_Table_10 yr UST data_Tamboré 31-03-09_Estação BH 31-12-10" xfId="2071" xr:uid="{00000000-0005-0000-0000-000013080000}"/>
    <cellStyle name="_Table_10 yr UST data_Tamboré 31-03-09_Modelo Orçamento" xfId="2072" xr:uid="{00000000-0005-0000-0000-000014080000}"/>
    <cellStyle name="_Table_10 yr UST data_Tamboré 31-03-09_Mooca - 31-12-2009" xfId="2073" xr:uid="{00000000-0005-0000-0000-000015080000}"/>
    <cellStyle name="_Table_10 yr UST data_Tamboré 31-03-09_Mooca - 31-12-2009_Dividas Modelo" xfId="2074" xr:uid="{00000000-0005-0000-0000-000016080000}"/>
    <cellStyle name="_Table_10 yr UST data_Tamboré 31-03-09_Mooca 30-11-09" xfId="2075" xr:uid="{00000000-0005-0000-0000-000017080000}"/>
    <cellStyle name="_Table_10 yr UST data_Tamboré 31-03-09_Mooca 30-11-09_Dividas Modelo" xfId="2076" xr:uid="{00000000-0005-0000-0000-000018080000}"/>
    <cellStyle name="_Table_10 yr UST data_Tamboré 31-03-09_Mooca 31-05-11" xfId="2077" xr:uid="{00000000-0005-0000-0000-000019080000}"/>
    <cellStyle name="_Table_10 yr UST data_Tamboré 31-03-09_São Bernardo 31-05-11" xfId="2078" xr:uid="{00000000-0005-0000-0000-00001A080000}"/>
    <cellStyle name="_Table_10 yr UST data_Tijuca_05032010_Upside_Ryfer_parcelado_v13_posdiligencia" xfId="2079" xr:uid="{00000000-0005-0000-0000-00001B080000}"/>
    <cellStyle name="_Table_10 yr UST data_Tijuca_05032010_Upside_Ryfer_parcelado_v13_posdiligencia_Dividas Modelo" xfId="2080" xr:uid="{00000000-0005-0000-0000-00001C080000}"/>
    <cellStyle name="_Table_AVP_ NewCo" xfId="2081" xr:uid="{00000000-0005-0000-0000-00001D080000}"/>
    <cellStyle name="_Table_AVP_ NewCo 2" xfId="2082" xr:uid="{00000000-0005-0000-0000-00001E080000}"/>
    <cellStyle name="_Table_AVP_ NewCo_Dividas Modelo" xfId="2083" xr:uid="{00000000-0005-0000-0000-00001F080000}"/>
    <cellStyle name="_Table_AVP_ NewCo_Estação BH 31-05-11" xfId="2084" xr:uid="{00000000-0005-0000-0000-000020080000}"/>
    <cellStyle name="_Table_AVP_ NewCo_Estação BH 31-12-10" xfId="2085" xr:uid="{00000000-0005-0000-0000-000021080000}"/>
    <cellStyle name="_Table_AVP_ NewCo_Modelo Orçamento" xfId="2086" xr:uid="{00000000-0005-0000-0000-000022080000}"/>
    <cellStyle name="_Table_AVP_ NewCo_Mooca - 31-12-2009" xfId="2087" xr:uid="{00000000-0005-0000-0000-000023080000}"/>
    <cellStyle name="_Table_AVP_ NewCo_Mooca - 31-12-2009_Dividas Modelo" xfId="2088" xr:uid="{00000000-0005-0000-0000-000024080000}"/>
    <cellStyle name="_Table_AVP_ NewCo_Mooca 30-11-09" xfId="2089" xr:uid="{00000000-0005-0000-0000-000025080000}"/>
    <cellStyle name="_Table_AVP_ NewCo_Mooca 30-11-09_Dividas Modelo" xfId="2090" xr:uid="{00000000-0005-0000-0000-000026080000}"/>
    <cellStyle name="_Table_AVP_ NewCo_Mooca 31-05-11" xfId="2091" xr:uid="{00000000-0005-0000-0000-000027080000}"/>
    <cellStyle name="_Table_AVP_ NewCo_São Bernardo 31-05-11" xfId="2092" xr:uid="{00000000-0005-0000-0000-000028080000}"/>
    <cellStyle name="_Table_Base 2008" xfId="2093" xr:uid="{00000000-0005-0000-0000-000029080000}"/>
    <cellStyle name="_Table_base DCF" xfId="2094" xr:uid="{00000000-0005-0000-0000-00002A080000}"/>
    <cellStyle name="_Table_base DCF_Dividas Modelo" xfId="2095" xr:uid="{00000000-0005-0000-0000-00002B080000}"/>
    <cellStyle name="_Table_Beatles WACC Calculation" xfId="2096" xr:uid="{00000000-0005-0000-0000-00002C080000}"/>
    <cellStyle name="_Table_Beatles WACC Calculation 2" xfId="2097" xr:uid="{00000000-0005-0000-0000-00002D080000}"/>
    <cellStyle name="_Table_Beatles WACC Calculation_Dividas Modelo" xfId="2098" xr:uid="{00000000-0005-0000-0000-00002E080000}"/>
    <cellStyle name="_Table_Beatles WACC Calculation_Estação BH 31-05-11" xfId="2099" xr:uid="{00000000-0005-0000-0000-00002F080000}"/>
    <cellStyle name="_Table_Beatles WACC Calculation_Estação BH 31-12-10" xfId="2100" xr:uid="{00000000-0005-0000-0000-000030080000}"/>
    <cellStyle name="_Table_Beatles WACC Calculation_Modelo Orçamento" xfId="2101" xr:uid="{00000000-0005-0000-0000-000031080000}"/>
    <cellStyle name="_Table_Beatles WACC Calculation_Mooca - 31-12-2009" xfId="2102" xr:uid="{00000000-0005-0000-0000-000032080000}"/>
    <cellStyle name="_Table_Beatles WACC Calculation_Mooca - 31-12-2009_Dividas Modelo" xfId="2103" xr:uid="{00000000-0005-0000-0000-000033080000}"/>
    <cellStyle name="_Table_Beatles WACC Calculation_Mooca 30-11-09" xfId="2104" xr:uid="{00000000-0005-0000-0000-000034080000}"/>
    <cellStyle name="_Table_Beatles WACC Calculation_Mooca 30-11-09_Dividas Modelo" xfId="2105" xr:uid="{00000000-0005-0000-0000-000035080000}"/>
    <cellStyle name="_Table_Beatles WACC Calculation_Mooca 31-05-11" xfId="2106" xr:uid="{00000000-0005-0000-0000-000036080000}"/>
    <cellStyle name="_Table_Beatles WACC Calculation_São Bernardo 31-05-11" xfId="2107" xr:uid="{00000000-0005-0000-0000-000037080000}"/>
    <cellStyle name="_Table_Corporate Model_base case" xfId="2108" xr:uid="{00000000-0005-0000-0000-000038080000}"/>
    <cellStyle name="_Table_Corporate Model_base case_Dividas Modelo" xfId="2109" xr:uid="{00000000-0005-0000-0000-000039080000}"/>
    <cellStyle name="_Table_Current Malls" xfId="2110" xr:uid="{00000000-0005-0000-0000-00003A080000}"/>
    <cellStyle name="_Table_Current Malls_Dividas Modelo" xfId="2111" xr:uid="{00000000-0005-0000-0000-00003B080000}"/>
    <cellStyle name="_Table_Debt Mensal" xfId="2112" xr:uid="{00000000-0005-0000-0000-00003C080000}"/>
    <cellStyle name="_Table_Debt Mensal_Dividas Modelo" xfId="2113" xr:uid="{00000000-0005-0000-0000-00003D080000}"/>
    <cellStyle name="_Table_Dividas Modelo" xfId="2114" xr:uid="{00000000-0005-0000-0000-00003E080000}"/>
    <cellStyle name="_Table_Estação BH 31-05-11" xfId="2115" xr:uid="{00000000-0005-0000-0000-00003F080000}"/>
    <cellStyle name="_Table_Estação BH 31-12-10" xfId="2116" xr:uid="{00000000-0005-0000-0000-000040080000}"/>
    <cellStyle name="_Table_Estação BH 31-12-10_Estação BH 31-05-11" xfId="2117" xr:uid="{00000000-0005-0000-0000-000041080000}"/>
    <cellStyle name="_Table_Estação BH 31-12-10_Mooca 31-05-11" xfId="2118" xr:uid="{00000000-0005-0000-0000-000042080000}"/>
    <cellStyle name="_Table_Kit Release_Controladoria 3Q08" xfId="2119" xr:uid="{00000000-0005-0000-0000-000043080000}"/>
    <cellStyle name="_Table_Modelo BRMalls_Carraz" xfId="2120" xr:uid="{00000000-0005-0000-0000-000044080000}"/>
    <cellStyle name="_Table_Modelo BRMalls_Carraz_Dividas Modelo" xfId="2121" xr:uid="{00000000-0005-0000-0000-000045080000}"/>
    <cellStyle name="_Table_Modelo em construçào_FINANCIALS thiago" xfId="2122" xr:uid="{00000000-0005-0000-0000-000046080000}"/>
    <cellStyle name="_Table_Modelo em construçào_FINANCIALS thiago_Dividas Modelo" xfId="2123" xr:uid="{00000000-0005-0000-0000-000047080000}"/>
    <cellStyle name="_Table_Mooca 30-11-09" xfId="2124" xr:uid="{00000000-0005-0000-0000-000048080000}"/>
    <cellStyle name="_Table_Mooca 30-11-09_Dividas Modelo" xfId="2125" xr:uid="{00000000-0005-0000-0000-000049080000}"/>
    <cellStyle name="_Table_Mooca 30-11-09_Estação BH 31-05-11" xfId="2126" xr:uid="{00000000-0005-0000-0000-00004A080000}"/>
    <cellStyle name="_Table_Mooca 30-11-09_Mooca 31-05-11" xfId="2127" xr:uid="{00000000-0005-0000-0000-00004B080000}"/>
    <cellStyle name="_Table_Orçamento 2009_Cash  Funding" xfId="2128" xr:uid="{00000000-0005-0000-0000-00004C080000}"/>
    <cellStyle name="_Table_Orçamento 2009_Cash  Funding_Dividas Modelo" xfId="2129" xr:uid="{00000000-0005-0000-0000-00004D080000}"/>
    <cellStyle name="_Table_Orçamento_SB_20100611-Manuel" xfId="2130" xr:uid="{00000000-0005-0000-0000-00004E080000}"/>
    <cellStyle name="_Table_Orçamento_SB_20100611-Manuel 2" xfId="2131" xr:uid="{00000000-0005-0000-0000-00004F080000}"/>
    <cellStyle name="_Table_Orçamento_SB_20100611-Manuel_Dividas Modelo" xfId="2132" xr:uid="{00000000-0005-0000-0000-000050080000}"/>
    <cellStyle name="_Table_Orçamento_SB_20100611-Manuel_Modelo Orçamento" xfId="2133" xr:uid="{00000000-0005-0000-0000-000051080000}"/>
    <cellStyle name="_Table_Orçamento_SB_20100611-Manuel_São Bernardo 31-05-11" xfId="2134" xr:uid="{00000000-0005-0000-0000-000052080000}"/>
    <cellStyle name="_Table_São Bernardo 31-05-11" xfId="2135" xr:uid="{00000000-0005-0000-0000-000053080000}"/>
    <cellStyle name="_Table_SHOPPING CURITIBA.A. Resumo" xfId="2136" xr:uid="{00000000-0005-0000-0000-000054080000}"/>
    <cellStyle name="_Table_SHOPPING CURITIBA.A. Resumo_Dividas Modelo" xfId="2137" xr:uid="{00000000-0005-0000-0000-000055080000}"/>
    <cellStyle name="_Table_Tamboré 31-03-09" xfId="2138" xr:uid="{00000000-0005-0000-0000-000056080000}"/>
    <cellStyle name="_Table_Tamboré 31-03-09 2" xfId="2139" xr:uid="{00000000-0005-0000-0000-000057080000}"/>
    <cellStyle name="_Table_Tamboré 31-03-09_Dividas Modelo" xfId="2140" xr:uid="{00000000-0005-0000-0000-000058080000}"/>
    <cellStyle name="_Table_Tamboré 31-03-09_Estação BH 31-05-11" xfId="2141" xr:uid="{00000000-0005-0000-0000-000059080000}"/>
    <cellStyle name="_Table_Tamboré 31-03-09_Estação BH 31-12-10" xfId="2142" xr:uid="{00000000-0005-0000-0000-00005A080000}"/>
    <cellStyle name="_Table_Tamboré 31-03-09_Modelo Orçamento" xfId="2143" xr:uid="{00000000-0005-0000-0000-00005B080000}"/>
    <cellStyle name="_Table_Tamboré 31-03-09_Mooca - 31-12-2009" xfId="2144" xr:uid="{00000000-0005-0000-0000-00005C080000}"/>
    <cellStyle name="_Table_Tamboré 31-03-09_Mooca - 31-12-2009_Dividas Modelo" xfId="2145" xr:uid="{00000000-0005-0000-0000-00005D080000}"/>
    <cellStyle name="_Table_Tamboré 31-03-09_Mooca 30-11-09" xfId="2146" xr:uid="{00000000-0005-0000-0000-00005E080000}"/>
    <cellStyle name="_Table_Tamboré 31-03-09_Mooca 30-11-09_Dividas Modelo" xfId="2147" xr:uid="{00000000-0005-0000-0000-00005F080000}"/>
    <cellStyle name="_Table_Tamboré 31-03-09_Mooca 31-05-11" xfId="2148" xr:uid="{00000000-0005-0000-0000-000060080000}"/>
    <cellStyle name="_Table_Tamboré 31-03-09_São Bernardo 31-05-11" xfId="2149" xr:uid="{00000000-0005-0000-0000-000061080000}"/>
    <cellStyle name="_Table_Tijuca_05032010_Upside_Ryfer_parcelado_v13_posdiligencia" xfId="2150" xr:uid="{00000000-0005-0000-0000-000062080000}"/>
    <cellStyle name="_Table_Tijuca_05032010_Upside_Ryfer_parcelado_v13_posdiligencia_Dividas Modelo" xfId="2151" xr:uid="{00000000-0005-0000-0000-000063080000}"/>
    <cellStyle name="_TableHead" xfId="2152" xr:uid="{00000000-0005-0000-0000-000064080000}"/>
    <cellStyle name="_TableHead_01 AVP_ Project Infinitum" xfId="2153" xr:uid="{00000000-0005-0000-0000-000065080000}"/>
    <cellStyle name="_TableHead_01 AVP_ Project Infinitum 2" xfId="2154" xr:uid="{00000000-0005-0000-0000-000066080000}"/>
    <cellStyle name="_TableHead_01 AVP_ Project Infinitum_Dividas Modelo" xfId="2155" xr:uid="{00000000-0005-0000-0000-000067080000}"/>
    <cellStyle name="_TableHead_01 AVP_ Project Infinitum_Estação BH 31-05-11" xfId="2156" xr:uid="{00000000-0005-0000-0000-000068080000}"/>
    <cellStyle name="_TableHead_01 AVP_ Project Infinitum_Estação BH 31-12-10" xfId="2157" xr:uid="{00000000-0005-0000-0000-000069080000}"/>
    <cellStyle name="_TableHead_01 AVP_ Project Infinitum_Modelo Orçamento" xfId="2158" xr:uid="{00000000-0005-0000-0000-00006A080000}"/>
    <cellStyle name="_TableHead_01 AVP_ Project Infinitum_Mooca - 31-12-2009" xfId="2159" xr:uid="{00000000-0005-0000-0000-00006B080000}"/>
    <cellStyle name="_TableHead_01 AVP_ Project Infinitum_Mooca - 31-12-2009_Dividas Modelo" xfId="2160" xr:uid="{00000000-0005-0000-0000-00006C080000}"/>
    <cellStyle name="_TableHead_01 AVP_ Project Infinitum_Mooca 30-11-09" xfId="2161" xr:uid="{00000000-0005-0000-0000-00006D080000}"/>
    <cellStyle name="_TableHead_01 AVP_ Project Infinitum_Mooca 30-11-09_Dividas Modelo" xfId="2162" xr:uid="{00000000-0005-0000-0000-00006E080000}"/>
    <cellStyle name="_TableHead_01 AVP_ Project Infinitum_Mooca 31-05-11" xfId="2163" xr:uid="{00000000-0005-0000-0000-00006F080000}"/>
    <cellStyle name="_TableHead_01 AVP_ Project Infinitum_São Bernardo 31-05-11" xfId="2164" xr:uid="{00000000-0005-0000-0000-000070080000}"/>
    <cellStyle name="_TableHead_02 TMX Brazil Management Projections_R$" xfId="2165" xr:uid="{00000000-0005-0000-0000-000071080000}"/>
    <cellStyle name="_TableHead_02 TMX Brazil Management Projections_R$ 2" xfId="2166" xr:uid="{00000000-0005-0000-0000-000072080000}"/>
    <cellStyle name="_TableHead_02 TMX Brazil Management Projections_R$_Dividas Modelo" xfId="2167" xr:uid="{00000000-0005-0000-0000-000073080000}"/>
    <cellStyle name="_TableHead_02 TMX Brazil Management Projections_R$_Estação BH 31-05-11" xfId="2168" xr:uid="{00000000-0005-0000-0000-000074080000}"/>
    <cellStyle name="_TableHead_02 TMX Brazil Management Projections_R$_Estação BH 31-12-10" xfId="2169" xr:uid="{00000000-0005-0000-0000-000075080000}"/>
    <cellStyle name="_TableHead_02 TMX Brazil Management Projections_R$_Modelo Orçamento" xfId="2170" xr:uid="{00000000-0005-0000-0000-000076080000}"/>
    <cellStyle name="_TableHead_02 TMX Brazil Management Projections_R$_Mooca - 31-12-2009" xfId="2171" xr:uid="{00000000-0005-0000-0000-000077080000}"/>
    <cellStyle name="_TableHead_02 TMX Brazil Management Projections_R$_Mooca - 31-12-2009_Dividas Modelo" xfId="2172" xr:uid="{00000000-0005-0000-0000-000078080000}"/>
    <cellStyle name="_TableHead_02 TMX Brazil Management Projections_R$_Mooca 30-11-09" xfId="2173" xr:uid="{00000000-0005-0000-0000-000079080000}"/>
    <cellStyle name="_TableHead_02 TMX Brazil Management Projections_R$_Mooca 30-11-09_Dividas Modelo" xfId="2174" xr:uid="{00000000-0005-0000-0000-00007A080000}"/>
    <cellStyle name="_TableHead_02 TMX Brazil Management Projections_R$_Mooca 31-05-11" xfId="2175" xr:uid="{00000000-0005-0000-0000-00007B080000}"/>
    <cellStyle name="_TableHead_02 TMX Brazil Management Projections_R$_São Bernardo 31-05-11" xfId="2176" xr:uid="{00000000-0005-0000-0000-00007C080000}"/>
    <cellStyle name="_TableHead_02 WACC" xfId="2177" xr:uid="{00000000-0005-0000-0000-00007D080000}"/>
    <cellStyle name="_TableHead_02 WACC 2" xfId="2178" xr:uid="{00000000-0005-0000-0000-00007E080000}"/>
    <cellStyle name="_TableHead_02 WACC_Dividas Modelo" xfId="2179" xr:uid="{00000000-0005-0000-0000-00007F080000}"/>
    <cellStyle name="_TableHead_02 WACC_Estação BH 31-05-11" xfId="2180" xr:uid="{00000000-0005-0000-0000-000080080000}"/>
    <cellStyle name="_TableHead_02 WACC_Estação BH 31-12-10" xfId="2181" xr:uid="{00000000-0005-0000-0000-000081080000}"/>
    <cellStyle name="_TableHead_02 WACC_Modelo Orçamento" xfId="2182" xr:uid="{00000000-0005-0000-0000-000082080000}"/>
    <cellStyle name="_TableHead_02 WACC_Mooca - 31-12-2009" xfId="2183" xr:uid="{00000000-0005-0000-0000-000083080000}"/>
    <cellStyle name="_TableHead_02 WACC_Mooca - 31-12-2009_Dividas Modelo" xfId="2184" xr:uid="{00000000-0005-0000-0000-000084080000}"/>
    <cellStyle name="_TableHead_02 WACC_Mooca 30-11-09" xfId="2185" xr:uid="{00000000-0005-0000-0000-000085080000}"/>
    <cellStyle name="_TableHead_02 WACC_Mooca 30-11-09_Dividas Modelo" xfId="2186" xr:uid="{00000000-0005-0000-0000-000086080000}"/>
    <cellStyle name="_TableHead_02 WACC_Mooca 31-05-11" xfId="2187" xr:uid="{00000000-0005-0000-0000-000087080000}"/>
    <cellStyle name="_TableHead_02 WACC_São Bernardo 31-05-11" xfId="2188" xr:uid="{00000000-0005-0000-0000-000088080000}"/>
    <cellStyle name="_TableHead_05 WACC" xfId="2189" xr:uid="{00000000-0005-0000-0000-000089080000}"/>
    <cellStyle name="_TableHead_05 WACC 2" xfId="2190" xr:uid="{00000000-0005-0000-0000-00008A080000}"/>
    <cellStyle name="_TableHead_05 WACC_Dividas Modelo" xfId="2191" xr:uid="{00000000-0005-0000-0000-00008B080000}"/>
    <cellStyle name="_TableHead_05 WACC_Estação BH 31-05-11" xfId="2192" xr:uid="{00000000-0005-0000-0000-00008C080000}"/>
    <cellStyle name="_TableHead_05 WACC_Estação BH 31-12-10" xfId="2193" xr:uid="{00000000-0005-0000-0000-00008D080000}"/>
    <cellStyle name="_TableHead_05 WACC_Modelo Orçamento" xfId="2194" xr:uid="{00000000-0005-0000-0000-00008E080000}"/>
    <cellStyle name="_TableHead_05 WACC_Mooca - 31-12-2009" xfId="2195" xr:uid="{00000000-0005-0000-0000-00008F080000}"/>
    <cellStyle name="_TableHead_05 WACC_Mooca - 31-12-2009_Dividas Modelo" xfId="2196" xr:uid="{00000000-0005-0000-0000-000090080000}"/>
    <cellStyle name="_TableHead_05 WACC_Mooca 30-11-09" xfId="2197" xr:uid="{00000000-0005-0000-0000-000091080000}"/>
    <cellStyle name="_TableHead_05 WACC_Mooca 30-11-09_Dividas Modelo" xfId="2198" xr:uid="{00000000-0005-0000-0000-000092080000}"/>
    <cellStyle name="_TableHead_05 WACC_Mooca 31-05-11" xfId="2199" xr:uid="{00000000-0005-0000-0000-000093080000}"/>
    <cellStyle name="_TableHead_05 WACC_São Bernardo 31-05-11" xfId="2200" xr:uid="{00000000-0005-0000-0000-000094080000}"/>
    <cellStyle name="_TableHead_10 yr UST data" xfId="2201" xr:uid="{00000000-0005-0000-0000-000095080000}"/>
    <cellStyle name="_TableHead_10 yr UST data_Base 2008" xfId="2202" xr:uid="{00000000-0005-0000-0000-000096080000}"/>
    <cellStyle name="_TableHead_10 yr UST data_base DCF" xfId="2203" xr:uid="{00000000-0005-0000-0000-000097080000}"/>
    <cellStyle name="_TableHead_10 yr UST data_base DCF_Dividas Modelo" xfId="2204" xr:uid="{00000000-0005-0000-0000-000098080000}"/>
    <cellStyle name="_TableHead_10 yr UST data_Corporate Model_base case" xfId="2205" xr:uid="{00000000-0005-0000-0000-000099080000}"/>
    <cellStyle name="_TableHead_10 yr UST data_Corporate Model_base case_Dividas Modelo" xfId="2206" xr:uid="{00000000-0005-0000-0000-00009A080000}"/>
    <cellStyle name="_TableHead_10 yr UST data_Current Malls" xfId="2207" xr:uid="{00000000-0005-0000-0000-00009B080000}"/>
    <cellStyle name="_TableHead_10 yr UST data_Current Malls_Dividas Modelo" xfId="2208" xr:uid="{00000000-0005-0000-0000-00009C080000}"/>
    <cellStyle name="_TableHead_10 yr UST data_Debt Mensal" xfId="2209" xr:uid="{00000000-0005-0000-0000-00009D080000}"/>
    <cellStyle name="_TableHead_10 yr UST data_Debt Mensal_Dividas Modelo" xfId="2210" xr:uid="{00000000-0005-0000-0000-00009E080000}"/>
    <cellStyle name="_TableHead_10 yr UST data_Dividas Modelo" xfId="2211" xr:uid="{00000000-0005-0000-0000-00009F080000}"/>
    <cellStyle name="_TableHead_10 yr UST data_Estação BH 31-05-11" xfId="2212" xr:uid="{00000000-0005-0000-0000-0000A0080000}"/>
    <cellStyle name="_TableHead_10 yr UST data_Estação BH 31-12-10" xfId="2213" xr:uid="{00000000-0005-0000-0000-0000A1080000}"/>
    <cellStyle name="_TableHead_10 yr UST data_Estação BH 31-12-10_Estação BH 31-05-11" xfId="2214" xr:uid="{00000000-0005-0000-0000-0000A2080000}"/>
    <cellStyle name="_TableHead_10 yr UST data_Estação BH 31-12-10_Mooca 31-05-11" xfId="2215" xr:uid="{00000000-0005-0000-0000-0000A3080000}"/>
    <cellStyle name="_TableHead_10 yr UST data_Kit Release_Controladoria 3Q08" xfId="2216" xr:uid="{00000000-0005-0000-0000-0000A4080000}"/>
    <cellStyle name="_TableHead_10 yr UST data_Modelo BRMalls_Carraz" xfId="2217" xr:uid="{00000000-0005-0000-0000-0000A5080000}"/>
    <cellStyle name="_TableHead_10 yr UST data_Modelo BRMalls_Carraz_Dividas Modelo" xfId="2218" xr:uid="{00000000-0005-0000-0000-0000A6080000}"/>
    <cellStyle name="_TableHead_10 yr UST data_Modelo em construçào_FINANCIALS thiago" xfId="2219" xr:uid="{00000000-0005-0000-0000-0000A7080000}"/>
    <cellStyle name="_TableHead_10 yr UST data_Modelo em construçào_FINANCIALS thiago_Dividas Modelo" xfId="2220" xr:uid="{00000000-0005-0000-0000-0000A8080000}"/>
    <cellStyle name="_TableHead_10 yr UST data_Mooca 30-11-09" xfId="2221" xr:uid="{00000000-0005-0000-0000-0000A9080000}"/>
    <cellStyle name="_TableHead_10 yr UST data_Mooca 30-11-09_Dividas Modelo" xfId="2222" xr:uid="{00000000-0005-0000-0000-0000AA080000}"/>
    <cellStyle name="_TableHead_10 yr UST data_Mooca 30-11-09_Estação BH 31-05-11" xfId="2223" xr:uid="{00000000-0005-0000-0000-0000AB080000}"/>
    <cellStyle name="_TableHead_10 yr UST data_Mooca 30-11-09_Mooca 31-05-11" xfId="2224" xr:uid="{00000000-0005-0000-0000-0000AC080000}"/>
    <cellStyle name="_TableHead_10 yr UST data_Orçamento 2009_Cash  Funding" xfId="2225" xr:uid="{00000000-0005-0000-0000-0000AD080000}"/>
    <cellStyle name="_TableHead_10 yr UST data_Orçamento 2009_Cash  Funding_Dividas Modelo" xfId="2226" xr:uid="{00000000-0005-0000-0000-0000AE080000}"/>
    <cellStyle name="_TableHead_10 yr UST data_Orçamento_SB_20100611-Manuel" xfId="2227" xr:uid="{00000000-0005-0000-0000-0000AF080000}"/>
    <cellStyle name="_TableHead_10 yr UST data_Orçamento_SB_20100611-Manuel 2" xfId="2228" xr:uid="{00000000-0005-0000-0000-0000B0080000}"/>
    <cellStyle name="_TableHead_10 yr UST data_Orçamento_SB_20100611-Manuel_Dividas Modelo" xfId="2229" xr:uid="{00000000-0005-0000-0000-0000B1080000}"/>
    <cellStyle name="_TableHead_10 yr UST data_Orçamento_SB_20100611-Manuel_Modelo Orçamento" xfId="2230" xr:uid="{00000000-0005-0000-0000-0000B2080000}"/>
    <cellStyle name="_TableHead_10 yr UST data_Orçamento_SB_20100611-Manuel_São Bernardo 31-05-11" xfId="2231" xr:uid="{00000000-0005-0000-0000-0000B3080000}"/>
    <cellStyle name="_TableHead_10 yr UST data_São Bernardo 31-05-11" xfId="2232" xr:uid="{00000000-0005-0000-0000-0000B4080000}"/>
    <cellStyle name="_TableHead_10 yr UST data_SHOPPING CURITIBA.A. Resumo" xfId="2233" xr:uid="{00000000-0005-0000-0000-0000B5080000}"/>
    <cellStyle name="_TableHead_10 yr UST data_SHOPPING CURITIBA.A. Resumo_Dividas Modelo" xfId="2234" xr:uid="{00000000-0005-0000-0000-0000B6080000}"/>
    <cellStyle name="_TableHead_10 yr UST data_Tamboré 31-03-09" xfId="2235" xr:uid="{00000000-0005-0000-0000-0000B7080000}"/>
    <cellStyle name="_TableHead_10 yr UST data_Tamboré 31-03-09 2" xfId="2236" xr:uid="{00000000-0005-0000-0000-0000B8080000}"/>
    <cellStyle name="_TableHead_10 yr UST data_Tamboré 31-03-09_Dividas Modelo" xfId="2237" xr:uid="{00000000-0005-0000-0000-0000B9080000}"/>
    <cellStyle name="_TableHead_10 yr UST data_Tamboré 31-03-09_Estação BH 31-05-11" xfId="2238" xr:uid="{00000000-0005-0000-0000-0000BA080000}"/>
    <cellStyle name="_TableHead_10 yr UST data_Tamboré 31-03-09_Estação BH 31-12-10" xfId="2239" xr:uid="{00000000-0005-0000-0000-0000BB080000}"/>
    <cellStyle name="_TableHead_10 yr UST data_Tamboré 31-03-09_Modelo Orçamento" xfId="2240" xr:uid="{00000000-0005-0000-0000-0000BC080000}"/>
    <cellStyle name="_TableHead_10 yr UST data_Tamboré 31-03-09_Mooca - 31-12-2009" xfId="2241" xr:uid="{00000000-0005-0000-0000-0000BD080000}"/>
    <cellStyle name="_TableHead_10 yr UST data_Tamboré 31-03-09_Mooca - 31-12-2009_Dividas Modelo" xfId="2242" xr:uid="{00000000-0005-0000-0000-0000BE080000}"/>
    <cellStyle name="_TableHead_10 yr UST data_Tamboré 31-03-09_Mooca 30-11-09" xfId="2243" xr:uid="{00000000-0005-0000-0000-0000BF080000}"/>
    <cellStyle name="_TableHead_10 yr UST data_Tamboré 31-03-09_Mooca 30-11-09_Dividas Modelo" xfId="2244" xr:uid="{00000000-0005-0000-0000-0000C0080000}"/>
    <cellStyle name="_TableHead_10 yr UST data_Tamboré 31-03-09_Mooca 31-05-11" xfId="2245" xr:uid="{00000000-0005-0000-0000-0000C1080000}"/>
    <cellStyle name="_TableHead_10 yr UST data_Tamboré 31-03-09_São Bernardo 31-05-11" xfId="2246" xr:uid="{00000000-0005-0000-0000-0000C2080000}"/>
    <cellStyle name="_TableHead_10 yr UST data_Tijuca_05032010_Upside_Ryfer_parcelado_v13_posdiligencia" xfId="2247" xr:uid="{00000000-0005-0000-0000-0000C3080000}"/>
    <cellStyle name="_TableHead_10 yr UST data_Tijuca_05032010_Upside_Ryfer_parcelado_v13_posdiligencia_Dividas Modelo" xfId="2248" xr:uid="{00000000-0005-0000-0000-0000C4080000}"/>
    <cellStyle name="_TableHead_AVP_ NewCo" xfId="2249" xr:uid="{00000000-0005-0000-0000-0000C5080000}"/>
    <cellStyle name="_TableHead_AVP_ NewCo 2" xfId="2250" xr:uid="{00000000-0005-0000-0000-0000C6080000}"/>
    <cellStyle name="_TableHead_AVP_ NewCo_Dividas Modelo" xfId="2251" xr:uid="{00000000-0005-0000-0000-0000C7080000}"/>
    <cellStyle name="_TableHead_AVP_ NewCo_Estação BH 31-05-11" xfId="2252" xr:uid="{00000000-0005-0000-0000-0000C8080000}"/>
    <cellStyle name="_TableHead_AVP_ NewCo_Estação BH 31-12-10" xfId="2253" xr:uid="{00000000-0005-0000-0000-0000C9080000}"/>
    <cellStyle name="_TableHead_AVP_ NewCo_Modelo Orçamento" xfId="2254" xr:uid="{00000000-0005-0000-0000-0000CA080000}"/>
    <cellStyle name="_TableHead_AVP_ NewCo_Mooca - 31-12-2009" xfId="2255" xr:uid="{00000000-0005-0000-0000-0000CB080000}"/>
    <cellStyle name="_TableHead_AVP_ NewCo_Mooca - 31-12-2009_Dividas Modelo" xfId="2256" xr:uid="{00000000-0005-0000-0000-0000CC080000}"/>
    <cellStyle name="_TableHead_AVP_ NewCo_Mooca 30-11-09" xfId="2257" xr:uid="{00000000-0005-0000-0000-0000CD080000}"/>
    <cellStyle name="_TableHead_AVP_ NewCo_Mooca 30-11-09_Dividas Modelo" xfId="2258" xr:uid="{00000000-0005-0000-0000-0000CE080000}"/>
    <cellStyle name="_TableHead_AVP_ NewCo_Mooca 31-05-11" xfId="2259" xr:uid="{00000000-0005-0000-0000-0000CF080000}"/>
    <cellStyle name="_TableHead_AVP_ NewCo_São Bernardo 31-05-11" xfId="2260" xr:uid="{00000000-0005-0000-0000-0000D0080000}"/>
    <cellStyle name="_TableHead_Base 2008" xfId="2261" xr:uid="{00000000-0005-0000-0000-0000D1080000}"/>
    <cellStyle name="_TableHead_base DCF" xfId="2262" xr:uid="{00000000-0005-0000-0000-0000D2080000}"/>
    <cellStyle name="_TableHead_base DCF_Dividas Modelo" xfId="2263" xr:uid="{00000000-0005-0000-0000-0000D3080000}"/>
    <cellStyle name="_TableHead_Beatles WACC Calculation" xfId="2264" xr:uid="{00000000-0005-0000-0000-0000D4080000}"/>
    <cellStyle name="_TableHead_Beatles WACC Calculation 2" xfId="2265" xr:uid="{00000000-0005-0000-0000-0000D5080000}"/>
    <cellStyle name="_TableHead_Beatles WACC Calculation_Dividas Modelo" xfId="2266" xr:uid="{00000000-0005-0000-0000-0000D6080000}"/>
    <cellStyle name="_TableHead_Beatles WACC Calculation_Estação BH 31-05-11" xfId="2267" xr:uid="{00000000-0005-0000-0000-0000D7080000}"/>
    <cellStyle name="_TableHead_Beatles WACC Calculation_Estação BH 31-12-10" xfId="2268" xr:uid="{00000000-0005-0000-0000-0000D8080000}"/>
    <cellStyle name="_TableHead_Beatles WACC Calculation_Modelo Orçamento" xfId="2269" xr:uid="{00000000-0005-0000-0000-0000D9080000}"/>
    <cellStyle name="_TableHead_Beatles WACC Calculation_Mooca - 31-12-2009" xfId="2270" xr:uid="{00000000-0005-0000-0000-0000DA080000}"/>
    <cellStyle name="_TableHead_Beatles WACC Calculation_Mooca - 31-12-2009_Dividas Modelo" xfId="2271" xr:uid="{00000000-0005-0000-0000-0000DB080000}"/>
    <cellStyle name="_TableHead_Beatles WACC Calculation_Mooca 30-11-09" xfId="2272" xr:uid="{00000000-0005-0000-0000-0000DC080000}"/>
    <cellStyle name="_TableHead_Beatles WACC Calculation_Mooca 30-11-09_Dividas Modelo" xfId="2273" xr:uid="{00000000-0005-0000-0000-0000DD080000}"/>
    <cellStyle name="_TableHead_Beatles WACC Calculation_Mooca 31-05-11" xfId="2274" xr:uid="{00000000-0005-0000-0000-0000DE080000}"/>
    <cellStyle name="_TableHead_Beatles WACC Calculation_São Bernardo 31-05-11" xfId="2275" xr:uid="{00000000-0005-0000-0000-0000DF080000}"/>
    <cellStyle name="_TableHead_Corporate Model_base case" xfId="2276" xr:uid="{00000000-0005-0000-0000-0000E0080000}"/>
    <cellStyle name="_TableHead_Corporate Model_base case_Dividas Modelo" xfId="2277" xr:uid="{00000000-0005-0000-0000-0000E1080000}"/>
    <cellStyle name="_TableHead_Current Malls" xfId="2278" xr:uid="{00000000-0005-0000-0000-0000E2080000}"/>
    <cellStyle name="_TableHead_Current Malls_Dividas Modelo" xfId="2279" xr:uid="{00000000-0005-0000-0000-0000E3080000}"/>
    <cellStyle name="_TableHead_Debt Mensal" xfId="2280" xr:uid="{00000000-0005-0000-0000-0000E4080000}"/>
    <cellStyle name="_TableHead_Debt Mensal_Dividas Modelo" xfId="2281" xr:uid="{00000000-0005-0000-0000-0000E5080000}"/>
    <cellStyle name="_TableHead_Dividas Modelo" xfId="2282" xr:uid="{00000000-0005-0000-0000-0000E6080000}"/>
    <cellStyle name="_TableHead_Estação BH 31-05-11" xfId="2283" xr:uid="{00000000-0005-0000-0000-0000E7080000}"/>
    <cellStyle name="_TableHead_Estação BH 31-12-10" xfId="2284" xr:uid="{00000000-0005-0000-0000-0000E8080000}"/>
    <cellStyle name="_TableHead_Estação BH 31-12-10_Estação BH 31-05-11" xfId="2285" xr:uid="{00000000-0005-0000-0000-0000E9080000}"/>
    <cellStyle name="_TableHead_Estação BH 31-12-10_Mooca 31-05-11" xfId="2286" xr:uid="{00000000-0005-0000-0000-0000EA080000}"/>
    <cellStyle name="_TableHead_KIARA Valuation Model" xfId="2287" xr:uid="{00000000-0005-0000-0000-0000EB080000}"/>
    <cellStyle name="_TableHead_KIARA Valuation Model 2" xfId="2288" xr:uid="{00000000-0005-0000-0000-0000EC080000}"/>
    <cellStyle name="_TableHead_KIARA Valuation Model_Dividas Modelo" xfId="2289" xr:uid="{00000000-0005-0000-0000-0000ED080000}"/>
    <cellStyle name="_TableHead_KIARA Valuation Model_Estação BH 31-05-11" xfId="2290" xr:uid="{00000000-0005-0000-0000-0000EE080000}"/>
    <cellStyle name="_TableHead_KIARA Valuation Model_Estação BH 31-12-10" xfId="2291" xr:uid="{00000000-0005-0000-0000-0000EF080000}"/>
    <cellStyle name="_TableHead_KIARA Valuation Model_Modelo Orçamento" xfId="2292" xr:uid="{00000000-0005-0000-0000-0000F0080000}"/>
    <cellStyle name="_TableHead_KIARA Valuation Model_Mooca - 31-12-2009" xfId="2293" xr:uid="{00000000-0005-0000-0000-0000F1080000}"/>
    <cellStyle name="_TableHead_KIARA Valuation Model_Mooca - 31-12-2009_Dividas Modelo" xfId="2294" xr:uid="{00000000-0005-0000-0000-0000F2080000}"/>
    <cellStyle name="_TableHead_KIARA Valuation Model_Mooca 30-11-09" xfId="2295" xr:uid="{00000000-0005-0000-0000-0000F3080000}"/>
    <cellStyle name="_TableHead_KIARA Valuation Model_Mooca 30-11-09_Dividas Modelo" xfId="2296" xr:uid="{00000000-0005-0000-0000-0000F4080000}"/>
    <cellStyle name="_TableHead_KIARA Valuation Model_Mooca 31-05-11" xfId="2297" xr:uid="{00000000-0005-0000-0000-0000F5080000}"/>
    <cellStyle name="_TableHead_KIARA Valuation Model_São Bernardo 31-05-11" xfId="2298" xr:uid="{00000000-0005-0000-0000-0000F6080000}"/>
    <cellStyle name="_TableHead_Kit Release_Controladoria 3Q08" xfId="2299" xr:uid="{00000000-0005-0000-0000-0000F7080000}"/>
    <cellStyle name="_TableHead_Modelo BRMalls_Carraz" xfId="2300" xr:uid="{00000000-0005-0000-0000-0000F8080000}"/>
    <cellStyle name="_TableHead_Modelo BRMalls_Carraz_Dividas Modelo" xfId="2301" xr:uid="{00000000-0005-0000-0000-0000F9080000}"/>
    <cellStyle name="_TableHead_Modelo em construçào_FINANCIALS thiago" xfId="2302" xr:uid="{00000000-0005-0000-0000-0000FA080000}"/>
    <cellStyle name="_TableHead_Modelo em construçào_FINANCIALS thiago_Dividas Modelo" xfId="2303" xr:uid="{00000000-0005-0000-0000-0000FB080000}"/>
    <cellStyle name="_TableHead_Mooca 30-11-09" xfId="2304" xr:uid="{00000000-0005-0000-0000-0000FC080000}"/>
    <cellStyle name="_TableHead_Mooca 30-11-09_Dividas Modelo" xfId="2305" xr:uid="{00000000-0005-0000-0000-0000FD080000}"/>
    <cellStyle name="_TableHead_Mooca 30-11-09_Estação BH 31-05-11" xfId="2306" xr:uid="{00000000-0005-0000-0000-0000FE080000}"/>
    <cellStyle name="_TableHead_Mooca 30-11-09_Mooca 31-05-11" xfId="2307" xr:uid="{00000000-0005-0000-0000-0000FF080000}"/>
    <cellStyle name="_TableHead_Orçamento 2009_Cash  Funding" xfId="2308" xr:uid="{00000000-0005-0000-0000-000000090000}"/>
    <cellStyle name="_TableHead_Orçamento 2009_Cash  Funding_Dividas Modelo" xfId="2309" xr:uid="{00000000-0005-0000-0000-000001090000}"/>
    <cellStyle name="_TableHead_Orçamento_SB_20100611-Manuel" xfId="2310" xr:uid="{00000000-0005-0000-0000-000002090000}"/>
    <cellStyle name="_TableHead_Orçamento_SB_20100611-Manuel 2" xfId="2311" xr:uid="{00000000-0005-0000-0000-000003090000}"/>
    <cellStyle name="_TableHead_Orçamento_SB_20100611-Manuel_Dividas Modelo" xfId="2312" xr:uid="{00000000-0005-0000-0000-000004090000}"/>
    <cellStyle name="_TableHead_Orçamento_SB_20100611-Manuel_Modelo Orçamento" xfId="2313" xr:uid="{00000000-0005-0000-0000-000005090000}"/>
    <cellStyle name="_TableHead_Orçamento_SB_20100611-Manuel_São Bernardo 31-05-11" xfId="2314" xr:uid="{00000000-0005-0000-0000-000006090000}"/>
    <cellStyle name="_TableHead_São Bernardo 31-05-11" xfId="2315" xr:uid="{00000000-0005-0000-0000-000007090000}"/>
    <cellStyle name="_TableHead_SHOPPING CURITIBA.A. Resumo" xfId="2316" xr:uid="{00000000-0005-0000-0000-000008090000}"/>
    <cellStyle name="_TableHead_SHOPPING CURITIBA.A. Resumo_Dividas Modelo" xfId="2317" xr:uid="{00000000-0005-0000-0000-000009090000}"/>
    <cellStyle name="_TableHead_Tamboré 31-03-09" xfId="2318" xr:uid="{00000000-0005-0000-0000-00000A090000}"/>
    <cellStyle name="_TableHead_Tamboré 31-03-09 2" xfId="2319" xr:uid="{00000000-0005-0000-0000-00000B090000}"/>
    <cellStyle name="_TableHead_Tamboré 31-03-09_Dividas Modelo" xfId="2320" xr:uid="{00000000-0005-0000-0000-00000C090000}"/>
    <cellStyle name="_TableHead_Tamboré 31-03-09_Estação BH 31-05-11" xfId="2321" xr:uid="{00000000-0005-0000-0000-00000D090000}"/>
    <cellStyle name="_TableHead_Tamboré 31-03-09_Estação BH 31-12-10" xfId="2322" xr:uid="{00000000-0005-0000-0000-00000E090000}"/>
    <cellStyle name="_TableHead_Tamboré 31-03-09_Modelo Orçamento" xfId="2323" xr:uid="{00000000-0005-0000-0000-00000F090000}"/>
    <cellStyle name="_TableHead_Tamboré 31-03-09_Mooca - 31-12-2009" xfId="2324" xr:uid="{00000000-0005-0000-0000-000010090000}"/>
    <cellStyle name="_TableHead_Tamboré 31-03-09_Mooca - 31-12-2009_Dividas Modelo" xfId="2325" xr:uid="{00000000-0005-0000-0000-000011090000}"/>
    <cellStyle name="_TableHead_Tamboré 31-03-09_Mooca 30-11-09" xfId="2326" xr:uid="{00000000-0005-0000-0000-000012090000}"/>
    <cellStyle name="_TableHead_Tamboré 31-03-09_Mooca 30-11-09_Dividas Modelo" xfId="2327" xr:uid="{00000000-0005-0000-0000-000013090000}"/>
    <cellStyle name="_TableHead_Tamboré 31-03-09_Mooca 31-05-11" xfId="2328" xr:uid="{00000000-0005-0000-0000-000014090000}"/>
    <cellStyle name="_TableHead_Tamboré 31-03-09_São Bernardo 31-05-11" xfId="2329" xr:uid="{00000000-0005-0000-0000-000015090000}"/>
    <cellStyle name="_TableHead_Tijuca_05032010_Upside_Ryfer_parcelado_v13_posdiligencia" xfId="2330" xr:uid="{00000000-0005-0000-0000-000016090000}"/>
    <cellStyle name="_TableHead_Tijuca_05032010_Upside_Ryfer_parcelado_v13_posdiligencia_Dividas Modelo" xfId="2331" xr:uid="{00000000-0005-0000-0000-000017090000}"/>
    <cellStyle name="_TableHeading" xfId="2332" xr:uid="{00000000-0005-0000-0000-000018090000}"/>
    <cellStyle name="_TableHeading 2" xfId="2333" xr:uid="{00000000-0005-0000-0000-000019090000}"/>
    <cellStyle name="_TableHeading_Dividas Modelo" xfId="2334" xr:uid="{00000000-0005-0000-0000-00001A090000}"/>
    <cellStyle name="_TableHeading_Estação BH 31-05-11" xfId="2335" xr:uid="{00000000-0005-0000-0000-00001B090000}"/>
    <cellStyle name="_TableHeading_Estação BH 31-12-10" xfId="2336" xr:uid="{00000000-0005-0000-0000-00001C090000}"/>
    <cellStyle name="_TableHeading_Modelo Orçamento" xfId="2337" xr:uid="{00000000-0005-0000-0000-00001D090000}"/>
    <cellStyle name="_TableHeading_Mooca - 31-12-2009" xfId="2338" xr:uid="{00000000-0005-0000-0000-00001E090000}"/>
    <cellStyle name="_TableHeading_Mooca - 31-12-2009_Dividas Modelo" xfId="2339" xr:uid="{00000000-0005-0000-0000-00001F090000}"/>
    <cellStyle name="_TableHeading_Mooca 30-11-09" xfId="2340" xr:uid="{00000000-0005-0000-0000-000020090000}"/>
    <cellStyle name="_TableHeading_Mooca 30-11-09_Dividas Modelo" xfId="2341" xr:uid="{00000000-0005-0000-0000-000021090000}"/>
    <cellStyle name="_TableHeading_Mooca 31-05-11" xfId="2342" xr:uid="{00000000-0005-0000-0000-000022090000}"/>
    <cellStyle name="_TableHeading_São Bernardo 31-05-11" xfId="2343" xr:uid="{00000000-0005-0000-0000-000023090000}"/>
    <cellStyle name="_TableRowBorder" xfId="2344" xr:uid="{00000000-0005-0000-0000-000024090000}"/>
    <cellStyle name="_TableRowBorder_Dividas Modelo" xfId="2345" xr:uid="{00000000-0005-0000-0000-000025090000}"/>
    <cellStyle name="_TableRowBorder_Estação BH 31-05-11" xfId="2346" xr:uid="{00000000-0005-0000-0000-000026090000}"/>
    <cellStyle name="_TableRowBorder_Estação BH 31-12-10" xfId="2347" xr:uid="{00000000-0005-0000-0000-000027090000}"/>
    <cellStyle name="_TableRowBorder_São Bernardo 31-05-11" xfId="2348" xr:uid="{00000000-0005-0000-0000-000028090000}"/>
    <cellStyle name="_TableRowHead" xfId="2349" xr:uid="{00000000-0005-0000-0000-000029090000}"/>
    <cellStyle name="_TableRowHead_01 AVP_ Project Infinitum" xfId="2350" xr:uid="{00000000-0005-0000-0000-00002A090000}"/>
    <cellStyle name="_TableRowHead_01 AVP_ Project Infinitum 2" xfId="2351" xr:uid="{00000000-0005-0000-0000-00002B090000}"/>
    <cellStyle name="_TableRowHead_01 AVP_ Project Infinitum_Estação BH 31-05-11" xfId="2352" xr:uid="{00000000-0005-0000-0000-00002C090000}"/>
    <cellStyle name="_TableRowHead_01 AVP_ Project Infinitum_Estação BH 31-12-10" xfId="2353" xr:uid="{00000000-0005-0000-0000-00002D090000}"/>
    <cellStyle name="_TableRowHead_01 AVP_ Project Infinitum_Modelo Orçamento" xfId="2354" xr:uid="{00000000-0005-0000-0000-00002E090000}"/>
    <cellStyle name="_TableRowHead_01 AVP_ Project Infinitum_Mooca - 31-12-2009" xfId="2355" xr:uid="{00000000-0005-0000-0000-00002F090000}"/>
    <cellStyle name="_TableRowHead_01 AVP_ Project Infinitum_Mooca 30-11-09" xfId="2356" xr:uid="{00000000-0005-0000-0000-000030090000}"/>
    <cellStyle name="_TableRowHead_01 AVP_ Project Infinitum_Mooca 31-05-11" xfId="2357" xr:uid="{00000000-0005-0000-0000-000031090000}"/>
    <cellStyle name="_TableRowHead_01 AVP_ Project Infinitum_São Bernardo 31-05-11" xfId="2358" xr:uid="{00000000-0005-0000-0000-000032090000}"/>
    <cellStyle name="_TableRowHead_02 TMX Brazil Management Projections_R$" xfId="2359" xr:uid="{00000000-0005-0000-0000-000033090000}"/>
    <cellStyle name="_TableRowHead_02 TMX Brazil Management Projections_R$ 2" xfId="2360" xr:uid="{00000000-0005-0000-0000-000034090000}"/>
    <cellStyle name="_TableRowHead_02 TMX Brazil Management Projections_R$_Estação BH 31-05-11" xfId="2361" xr:uid="{00000000-0005-0000-0000-000035090000}"/>
    <cellStyle name="_TableRowHead_02 TMX Brazil Management Projections_R$_Estação BH 31-12-10" xfId="2362" xr:uid="{00000000-0005-0000-0000-000036090000}"/>
    <cellStyle name="_TableRowHead_02 TMX Brazil Management Projections_R$_Modelo Orçamento" xfId="2363" xr:uid="{00000000-0005-0000-0000-000037090000}"/>
    <cellStyle name="_TableRowHead_02 TMX Brazil Management Projections_R$_Mooca - 31-12-2009" xfId="2364" xr:uid="{00000000-0005-0000-0000-000038090000}"/>
    <cellStyle name="_TableRowHead_02 TMX Brazil Management Projections_R$_Mooca 30-11-09" xfId="2365" xr:uid="{00000000-0005-0000-0000-000039090000}"/>
    <cellStyle name="_TableRowHead_02 TMX Brazil Management Projections_R$_Mooca 31-05-11" xfId="2366" xr:uid="{00000000-0005-0000-0000-00003A090000}"/>
    <cellStyle name="_TableRowHead_02 TMX Brazil Management Projections_R$_São Bernardo 31-05-11" xfId="2367" xr:uid="{00000000-0005-0000-0000-00003B090000}"/>
    <cellStyle name="_TableRowHead_02 WACC" xfId="2368" xr:uid="{00000000-0005-0000-0000-00003C090000}"/>
    <cellStyle name="_TableRowHead_02 WACC 2" xfId="2369" xr:uid="{00000000-0005-0000-0000-00003D090000}"/>
    <cellStyle name="_TableRowHead_02 WACC_Estação BH 31-05-11" xfId="2370" xr:uid="{00000000-0005-0000-0000-00003E090000}"/>
    <cellStyle name="_TableRowHead_02 WACC_Estação BH 31-12-10" xfId="2371" xr:uid="{00000000-0005-0000-0000-00003F090000}"/>
    <cellStyle name="_TableRowHead_02 WACC_Modelo Orçamento" xfId="2372" xr:uid="{00000000-0005-0000-0000-000040090000}"/>
    <cellStyle name="_TableRowHead_02 WACC_Mooca - 31-12-2009" xfId="2373" xr:uid="{00000000-0005-0000-0000-000041090000}"/>
    <cellStyle name="_TableRowHead_02 WACC_Mooca 30-11-09" xfId="2374" xr:uid="{00000000-0005-0000-0000-000042090000}"/>
    <cellStyle name="_TableRowHead_02 WACC_Mooca 31-05-11" xfId="2375" xr:uid="{00000000-0005-0000-0000-000043090000}"/>
    <cellStyle name="_TableRowHead_02 WACC_São Bernardo 31-05-11" xfId="2376" xr:uid="{00000000-0005-0000-0000-000044090000}"/>
    <cellStyle name="_TableRowHead_05 WACC" xfId="2377" xr:uid="{00000000-0005-0000-0000-000045090000}"/>
    <cellStyle name="_TableRowHead_05 WACC 2" xfId="2378" xr:uid="{00000000-0005-0000-0000-000046090000}"/>
    <cellStyle name="_TableRowHead_05 WACC_Estação BH 31-05-11" xfId="2379" xr:uid="{00000000-0005-0000-0000-000047090000}"/>
    <cellStyle name="_TableRowHead_05 WACC_Estação BH 31-12-10" xfId="2380" xr:uid="{00000000-0005-0000-0000-000048090000}"/>
    <cellStyle name="_TableRowHead_05 WACC_Modelo Orçamento" xfId="2381" xr:uid="{00000000-0005-0000-0000-000049090000}"/>
    <cellStyle name="_TableRowHead_05 WACC_Mooca - 31-12-2009" xfId="2382" xr:uid="{00000000-0005-0000-0000-00004A090000}"/>
    <cellStyle name="_TableRowHead_05 WACC_Mooca 30-11-09" xfId="2383" xr:uid="{00000000-0005-0000-0000-00004B090000}"/>
    <cellStyle name="_TableRowHead_05 WACC_Mooca 31-05-11" xfId="2384" xr:uid="{00000000-0005-0000-0000-00004C090000}"/>
    <cellStyle name="_TableRowHead_05 WACC_São Bernardo 31-05-11" xfId="2385" xr:uid="{00000000-0005-0000-0000-00004D090000}"/>
    <cellStyle name="_TableRowHead_10 yr UST data" xfId="2386" xr:uid="{00000000-0005-0000-0000-00004E090000}"/>
    <cellStyle name="_TableRowHead_10 yr UST data_Base 2008" xfId="2387" xr:uid="{00000000-0005-0000-0000-00004F090000}"/>
    <cellStyle name="_TableRowHead_10 yr UST data_base DCF" xfId="2388" xr:uid="{00000000-0005-0000-0000-000050090000}"/>
    <cellStyle name="_TableRowHead_10 yr UST data_Corporate Model_base case" xfId="2389" xr:uid="{00000000-0005-0000-0000-000051090000}"/>
    <cellStyle name="_TableRowHead_10 yr UST data_Current Malls" xfId="2390" xr:uid="{00000000-0005-0000-0000-000052090000}"/>
    <cellStyle name="_TableRowHead_10 yr UST data_Debt Mensal" xfId="2391" xr:uid="{00000000-0005-0000-0000-000053090000}"/>
    <cellStyle name="_TableRowHead_10 yr UST data_Estação BH 31-12-10" xfId="2392" xr:uid="{00000000-0005-0000-0000-000054090000}"/>
    <cellStyle name="_TableRowHead_10 yr UST data_Estação BH 31-12-10_Estação BH 31-05-11" xfId="2393" xr:uid="{00000000-0005-0000-0000-000055090000}"/>
    <cellStyle name="_TableRowHead_10 yr UST data_Estação BH 31-12-10_Mooca 31-05-11" xfId="2394" xr:uid="{00000000-0005-0000-0000-000056090000}"/>
    <cellStyle name="_TableRowHead_10 yr UST data_Kit Release_Controladoria 3Q08" xfId="2395" xr:uid="{00000000-0005-0000-0000-000057090000}"/>
    <cellStyle name="_TableRowHead_10 yr UST data_Modelo BRMalls_Carraz" xfId="2396" xr:uid="{00000000-0005-0000-0000-000058090000}"/>
    <cellStyle name="_TableRowHead_10 yr UST data_Modelo em construçào_FINANCIALS thiago" xfId="2397" xr:uid="{00000000-0005-0000-0000-000059090000}"/>
    <cellStyle name="_TableRowHead_10 yr UST data_Mooca 30-11-09" xfId="2398" xr:uid="{00000000-0005-0000-0000-00005A090000}"/>
    <cellStyle name="_TableRowHead_10 yr UST data_Mooca 30-11-09_Estação BH 31-05-11" xfId="2399" xr:uid="{00000000-0005-0000-0000-00005B090000}"/>
    <cellStyle name="_TableRowHead_10 yr UST data_Mooca 30-11-09_Mooca 31-05-11" xfId="2400" xr:uid="{00000000-0005-0000-0000-00005C090000}"/>
    <cellStyle name="_TableRowHead_10 yr UST data_Orçamento 2009_Cash  Funding" xfId="2401" xr:uid="{00000000-0005-0000-0000-00005D090000}"/>
    <cellStyle name="_TableRowHead_10 yr UST data_Orçamento_SB_20100611-Manuel" xfId="2402" xr:uid="{00000000-0005-0000-0000-00005E090000}"/>
    <cellStyle name="_TableRowHead_10 yr UST data_Orçamento_SB_20100611-Manuel 2" xfId="2403" xr:uid="{00000000-0005-0000-0000-00005F090000}"/>
    <cellStyle name="_TableRowHead_10 yr UST data_Orçamento_SB_20100611-Manuel_Modelo Orçamento" xfId="2404" xr:uid="{00000000-0005-0000-0000-000060090000}"/>
    <cellStyle name="_TableRowHead_10 yr UST data_Orçamento_SB_20100611-Manuel_São Bernardo 31-05-11" xfId="2405" xr:uid="{00000000-0005-0000-0000-000061090000}"/>
    <cellStyle name="_TableRowHead_10 yr UST data_SHOPPING CURITIBA.A. Resumo" xfId="2406" xr:uid="{00000000-0005-0000-0000-000062090000}"/>
    <cellStyle name="_TableRowHead_10 yr UST data_Tamboré 31-03-09" xfId="2407" xr:uid="{00000000-0005-0000-0000-000063090000}"/>
    <cellStyle name="_TableRowHead_10 yr UST data_Tamboré 31-03-09 2" xfId="2408" xr:uid="{00000000-0005-0000-0000-000064090000}"/>
    <cellStyle name="_TableRowHead_10 yr UST data_Tamboré 31-03-09_Estação BH 31-05-11" xfId="2409" xr:uid="{00000000-0005-0000-0000-000065090000}"/>
    <cellStyle name="_TableRowHead_10 yr UST data_Tamboré 31-03-09_Estação BH 31-12-10" xfId="2410" xr:uid="{00000000-0005-0000-0000-000066090000}"/>
    <cellStyle name="_TableRowHead_10 yr UST data_Tamboré 31-03-09_Modelo Orçamento" xfId="2411" xr:uid="{00000000-0005-0000-0000-000067090000}"/>
    <cellStyle name="_TableRowHead_10 yr UST data_Tamboré 31-03-09_Mooca - 31-12-2009" xfId="2412" xr:uid="{00000000-0005-0000-0000-000068090000}"/>
    <cellStyle name="_TableRowHead_10 yr UST data_Tamboré 31-03-09_Mooca 30-11-09" xfId="2413" xr:uid="{00000000-0005-0000-0000-000069090000}"/>
    <cellStyle name="_TableRowHead_10 yr UST data_Tamboré 31-03-09_Mooca 31-05-11" xfId="2414" xr:uid="{00000000-0005-0000-0000-00006A090000}"/>
    <cellStyle name="_TableRowHead_10 yr UST data_Tamboré 31-03-09_São Bernardo 31-05-11" xfId="2415" xr:uid="{00000000-0005-0000-0000-00006B090000}"/>
    <cellStyle name="_TableRowHead_10 yr UST data_Tijuca_05032010_Upside_Ryfer_parcelado_v13_posdiligencia" xfId="2416" xr:uid="{00000000-0005-0000-0000-00006C090000}"/>
    <cellStyle name="_TableRowHead_AVP_ NewCo" xfId="2417" xr:uid="{00000000-0005-0000-0000-00006D090000}"/>
    <cellStyle name="_TableRowHead_AVP_ NewCo 2" xfId="2418" xr:uid="{00000000-0005-0000-0000-00006E090000}"/>
    <cellStyle name="_TableRowHead_AVP_ NewCo_Estação BH 31-05-11" xfId="2419" xr:uid="{00000000-0005-0000-0000-00006F090000}"/>
    <cellStyle name="_TableRowHead_AVP_ NewCo_Estação BH 31-12-10" xfId="2420" xr:uid="{00000000-0005-0000-0000-000070090000}"/>
    <cellStyle name="_TableRowHead_AVP_ NewCo_Modelo Orçamento" xfId="2421" xr:uid="{00000000-0005-0000-0000-000071090000}"/>
    <cellStyle name="_TableRowHead_AVP_ NewCo_Mooca - 31-12-2009" xfId="2422" xr:uid="{00000000-0005-0000-0000-000072090000}"/>
    <cellStyle name="_TableRowHead_AVP_ NewCo_Mooca 30-11-09" xfId="2423" xr:uid="{00000000-0005-0000-0000-000073090000}"/>
    <cellStyle name="_TableRowHead_AVP_ NewCo_Mooca 31-05-11" xfId="2424" xr:uid="{00000000-0005-0000-0000-000074090000}"/>
    <cellStyle name="_TableRowHead_AVP_ NewCo_São Bernardo 31-05-11" xfId="2425" xr:uid="{00000000-0005-0000-0000-000075090000}"/>
    <cellStyle name="_TableRowHead_Base 2008" xfId="2426" xr:uid="{00000000-0005-0000-0000-000076090000}"/>
    <cellStyle name="_TableRowHead_base DCF" xfId="2427" xr:uid="{00000000-0005-0000-0000-000077090000}"/>
    <cellStyle name="_TableRowHead_Beatles WACC Calculation" xfId="2428" xr:uid="{00000000-0005-0000-0000-000078090000}"/>
    <cellStyle name="_TableRowHead_Beatles WACC Calculation 2" xfId="2429" xr:uid="{00000000-0005-0000-0000-000079090000}"/>
    <cellStyle name="_TableRowHead_Beatles WACC Calculation_Estação BH 31-05-11" xfId="2430" xr:uid="{00000000-0005-0000-0000-00007A090000}"/>
    <cellStyle name="_TableRowHead_Beatles WACC Calculation_Estação BH 31-12-10" xfId="2431" xr:uid="{00000000-0005-0000-0000-00007B090000}"/>
    <cellStyle name="_TableRowHead_Beatles WACC Calculation_Modelo Orçamento" xfId="2432" xr:uid="{00000000-0005-0000-0000-00007C090000}"/>
    <cellStyle name="_TableRowHead_Beatles WACC Calculation_Mooca - 31-12-2009" xfId="2433" xr:uid="{00000000-0005-0000-0000-00007D090000}"/>
    <cellStyle name="_TableRowHead_Beatles WACC Calculation_Mooca 30-11-09" xfId="2434" xr:uid="{00000000-0005-0000-0000-00007E090000}"/>
    <cellStyle name="_TableRowHead_Beatles WACC Calculation_Mooca 31-05-11" xfId="2435" xr:uid="{00000000-0005-0000-0000-00007F090000}"/>
    <cellStyle name="_TableRowHead_Beatles WACC Calculation_São Bernardo 31-05-11" xfId="2436" xr:uid="{00000000-0005-0000-0000-000080090000}"/>
    <cellStyle name="_TableRowHead_Corporate Model_base case" xfId="2437" xr:uid="{00000000-0005-0000-0000-000081090000}"/>
    <cellStyle name="_TableRowHead_Current Malls" xfId="2438" xr:uid="{00000000-0005-0000-0000-000082090000}"/>
    <cellStyle name="_TableRowHead_Debt Mensal" xfId="2439" xr:uid="{00000000-0005-0000-0000-000083090000}"/>
    <cellStyle name="_TableRowHead_Estação BH 31-12-10" xfId="2440" xr:uid="{00000000-0005-0000-0000-000084090000}"/>
    <cellStyle name="_TableRowHead_Estação BH 31-12-10_Estação BH 31-05-11" xfId="2441" xr:uid="{00000000-0005-0000-0000-000085090000}"/>
    <cellStyle name="_TableRowHead_Estação BH 31-12-10_Mooca 31-05-11" xfId="2442" xr:uid="{00000000-0005-0000-0000-000086090000}"/>
    <cellStyle name="_TableRowHead_Kit Release_Controladoria 3Q08" xfId="2443" xr:uid="{00000000-0005-0000-0000-000087090000}"/>
    <cellStyle name="_TableRowHead_Modelo BRMalls_Carraz" xfId="2444" xr:uid="{00000000-0005-0000-0000-000088090000}"/>
    <cellStyle name="_TableRowHead_Modelo em construçào_FINANCIALS thiago" xfId="2445" xr:uid="{00000000-0005-0000-0000-000089090000}"/>
    <cellStyle name="_TableRowHead_Mooca 30-11-09" xfId="2446" xr:uid="{00000000-0005-0000-0000-00008A090000}"/>
    <cellStyle name="_TableRowHead_Mooca 30-11-09_Estação BH 31-05-11" xfId="2447" xr:uid="{00000000-0005-0000-0000-00008B090000}"/>
    <cellStyle name="_TableRowHead_Mooca 30-11-09_Mooca 31-05-11" xfId="2448" xr:uid="{00000000-0005-0000-0000-00008C090000}"/>
    <cellStyle name="_TableRowHead_Orçamento 2009_Cash  Funding" xfId="2449" xr:uid="{00000000-0005-0000-0000-00008D090000}"/>
    <cellStyle name="_TableRowHead_Orçamento_SB_20100611-Manuel" xfId="2450" xr:uid="{00000000-0005-0000-0000-00008E090000}"/>
    <cellStyle name="_TableRowHead_Orçamento_SB_20100611-Manuel 2" xfId="2451" xr:uid="{00000000-0005-0000-0000-00008F090000}"/>
    <cellStyle name="_TableRowHead_Orçamento_SB_20100611-Manuel_Modelo Orçamento" xfId="2452" xr:uid="{00000000-0005-0000-0000-000090090000}"/>
    <cellStyle name="_TableRowHead_Orçamento_SB_20100611-Manuel_São Bernardo 31-05-11" xfId="2453" xr:uid="{00000000-0005-0000-0000-000091090000}"/>
    <cellStyle name="_TableRowHead_SHOPPING CURITIBA.A. Resumo" xfId="2454" xr:uid="{00000000-0005-0000-0000-000092090000}"/>
    <cellStyle name="_TableRowHead_Tamboré 31-03-09" xfId="2455" xr:uid="{00000000-0005-0000-0000-000093090000}"/>
    <cellStyle name="_TableRowHead_Tamboré 31-03-09 2" xfId="2456" xr:uid="{00000000-0005-0000-0000-000094090000}"/>
    <cellStyle name="_TableRowHead_Tamboré 31-03-09_Estação BH 31-05-11" xfId="2457" xr:uid="{00000000-0005-0000-0000-000095090000}"/>
    <cellStyle name="_TableRowHead_Tamboré 31-03-09_Estação BH 31-12-10" xfId="2458" xr:uid="{00000000-0005-0000-0000-000096090000}"/>
    <cellStyle name="_TableRowHead_Tamboré 31-03-09_Modelo Orçamento" xfId="2459" xr:uid="{00000000-0005-0000-0000-000097090000}"/>
    <cellStyle name="_TableRowHead_Tamboré 31-03-09_Mooca - 31-12-2009" xfId="2460" xr:uid="{00000000-0005-0000-0000-000098090000}"/>
    <cellStyle name="_TableRowHead_Tamboré 31-03-09_Mooca 30-11-09" xfId="2461" xr:uid="{00000000-0005-0000-0000-000099090000}"/>
    <cellStyle name="_TableRowHead_Tamboré 31-03-09_Mooca 31-05-11" xfId="2462" xr:uid="{00000000-0005-0000-0000-00009A090000}"/>
    <cellStyle name="_TableRowHead_Tamboré 31-03-09_São Bernardo 31-05-11" xfId="2463" xr:uid="{00000000-0005-0000-0000-00009B090000}"/>
    <cellStyle name="_TableRowHead_Tijuca_05032010_Upside_Ryfer_parcelado_v13_posdiligencia" xfId="2464" xr:uid="{00000000-0005-0000-0000-00009C090000}"/>
    <cellStyle name="_TableRowHeading" xfId="2465" xr:uid="{00000000-0005-0000-0000-00009D090000}"/>
    <cellStyle name="_TableRowHeading 2" xfId="2466" xr:uid="{00000000-0005-0000-0000-00009E090000}"/>
    <cellStyle name="_TableRowHeading_Estação BH 31-05-11" xfId="2467" xr:uid="{00000000-0005-0000-0000-00009F090000}"/>
    <cellStyle name="_TableRowHeading_Estação BH 31-12-10" xfId="2468" xr:uid="{00000000-0005-0000-0000-0000A0090000}"/>
    <cellStyle name="_TableRowHeading_Modelo Orçamento" xfId="2469" xr:uid="{00000000-0005-0000-0000-0000A1090000}"/>
    <cellStyle name="_TableRowHeading_Mooca - 31-12-2009" xfId="2470" xr:uid="{00000000-0005-0000-0000-0000A2090000}"/>
    <cellStyle name="_TableRowHeading_Mooca 30-11-09" xfId="2471" xr:uid="{00000000-0005-0000-0000-0000A3090000}"/>
    <cellStyle name="_TableRowHeading_Mooca 31-05-11" xfId="2472" xr:uid="{00000000-0005-0000-0000-0000A4090000}"/>
    <cellStyle name="_TableRowHeading_São Bernardo 31-05-11" xfId="2473" xr:uid="{00000000-0005-0000-0000-0000A5090000}"/>
    <cellStyle name="_TableSuperHead" xfId="2474" xr:uid="{00000000-0005-0000-0000-0000A6090000}"/>
    <cellStyle name="_TableSuperHead_01 AVP_ Project Infinitum" xfId="2475" xr:uid="{00000000-0005-0000-0000-0000A7090000}"/>
    <cellStyle name="_TableSuperHead_01 AVP_ Project Infinitum 2" xfId="2476" xr:uid="{00000000-0005-0000-0000-0000A8090000}"/>
    <cellStyle name="_TableSuperHead_01 AVP_ Project Infinitum_Estação BH 31-05-11" xfId="2477" xr:uid="{00000000-0005-0000-0000-0000A9090000}"/>
    <cellStyle name="_TableSuperHead_01 AVP_ Project Infinitum_Estação BH 31-12-10" xfId="2478" xr:uid="{00000000-0005-0000-0000-0000AA090000}"/>
    <cellStyle name="_TableSuperHead_01 AVP_ Project Infinitum_Modelo Orçamento" xfId="2479" xr:uid="{00000000-0005-0000-0000-0000AB090000}"/>
    <cellStyle name="_TableSuperHead_01 AVP_ Project Infinitum_Mooca - 31-12-2009" xfId="2480" xr:uid="{00000000-0005-0000-0000-0000AC090000}"/>
    <cellStyle name="_TableSuperHead_01 AVP_ Project Infinitum_Mooca 30-11-09" xfId="2481" xr:uid="{00000000-0005-0000-0000-0000AD090000}"/>
    <cellStyle name="_TableSuperHead_01 AVP_ Project Infinitum_Mooca 31-05-11" xfId="2482" xr:uid="{00000000-0005-0000-0000-0000AE090000}"/>
    <cellStyle name="_TableSuperHead_01 AVP_ Project Infinitum_São Bernardo 31-05-11" xfId="2483" xr:uid="{00000000-0005-0000-0000-0000AF090000}"/>
    <cellStyle name="_TableSuperHead_02 TMX Brazil Management Projections_R$" xfId="2484" xr:uid="{00000000-0005-0000-0000-0000B0090000}"/>
    <cellStyle name="_TableSuperHead_02 TMX Brazil Management Projections_R$ 2" xfId="2485" xr:uid="{00000000-0005-0000-0000-0000B1090000}"/>
    <cellStyle name="_TableSuperHead_02 TMX Brazil Management Projections_R$_Estação BH 31-05-11" xfId="2486" xr:uid="{00000000-0005-0000-0000-0000B2090000}"/>
    <cellStyle name="_TableSuperHead_02 TMX Brazil Management Projections_R$_Estação BH 31-12-10" xfId="2487" xr:uid="{00000000-0005-0000-0000-0000B3090000}"/>
    <cellStyle name="_TableSuperHead_02 TMX Brazil Management Projections_R$_Modelo Orçamento" xfId="2488" xr:uid="{00000000-0005-0000-0000-0000B4090000}"/>
    <cellStyle name="_TableSuperHead_02 TMX Brazil Management Projections_R$_Mooca - 31-12-2009" xfId="2489" xr:uid="{00000000-0005-0000-0000-0000B5090000}"/>
    <cellStyle name="_TableSuperHead_02 TMX Brazil Management Projections_R$_Mooca 30-11-09" xfId="2490" xr:uid="{00000000-0005-0000-0000-0000B6090000}"/>
    <cellStyle name="_TableSuperHead_02 TMX Brazil Management Projections_R$_Mooca 31-05-11" xfId="2491" xr:uid="{00000000-0005-0000-0000-0000B7090000}"/>
    <cellStyle name="_TableSuperHead_02 TMX Brazil Management Projections_R$_São Bernardo 31-05-11" xfId="2492" xr:uid="{00000000-0005-0000-0000-0000B8090000}"/>
    <cellStyle name="_TableSuperHead_02 WACC" xfId="2493" xr:uid="{00000000-0005-0000-0000-0000B9090000}"/>
    <cellStyle name="_TableSuperHead_02 WACC 2" xfId="2494" xr:uid="{00000000-0005-0000-0000-0000BA090000}"/>
    <cellStyle name="_TableSuperHead_02 WACC_Estação BH 31-05-11" xfId="2495" xr:uid="{00000000-0005-0000-0000-0000BB090000}"/>
    <cellStyle name="_TableSuperHead_02 WACC_Estação BH 31-12-10" xfId="2496" xr:uid="{00000000-0005-0000-0000-0000BC090000}"/>
    <cellStyle name="_TableSuperHead_02 WACC_Modelo Orçamento" xfId="2497" xr:uid="{00000000-0005-0000-0000-0000BD090000}"/>
    <cellStyle name="_TableSuperHead_02 WACC_Mooca - 31-12-2009" xfId="2498" xr:uid="{00000000-0005-0000-0000-0000BE090000}"/>
    <cellStyle name="_TableSuperHead_02 WACC_Mooca 30-11-09" xfId="2499" xr:uid="{00000000-0005-0000-0000-0000BF090000}"/>
    <cellStyle name="_TableSuperHead_02 WACC_Mooca 31-05-11" xfId="2500" xr:uid="{00000000-0005-0000-0000-0000C0090000}"/>
    <cellStyle name="_TableSuperHead_02 WACC_São Bernardo 31-05-11" xfId="2501" xr:uid="{00000000-0005-0000-0000-0000C1090000}"/>
    <cellStyle name="_TableSuperHead_05 WACC" xfId="2502" xr:uid="{00000000-0005-0000-0000-0000C2090000}"/>
    <cellStyle name="_TableSuperHead_05 WACC 2" xfId="2503" xr:uid="{00000000-0005-0000-0000-0000C3090000}"/>
    <cellStyle name="_TableSuperHead_05 WACC_Estação BH 31-05-11" xfId="2504" xr:uid="{00000000-0005-0000-0000-0000C4090000}"/>
    <cellStyle name="_TableSuperHead_05 WACC_Estação BH 31-12-10" xfId="2505" xr:uid="{00000000-0005-0000-0000-0000C5090000}"/>
    <cellStyle name="_TableSuperHead_05 WACC_Modelo Orçamento" xfId="2506" xr:uid="{00000000-0005-0000-0000-0000C6090000}"/>
    <cellStyle name="_TableSuperHead_05 WACC_Mooca - 31-12-2009" xfId="2507" xr:uid="{00000000-0005-0000-0000-0000C7090000}"/>
    <cellStyle name="_TableSuperHead_05 WACC_Mooca 30-11-09" xfId="2508" xr:uid="{00000000-0005-0000-0000-0000C8090000}"/>
    <cellStyle name="_TableSuperHead_05 WACC_Mooca 31-05-11" xfId="2509" xr:uid="{00000000-0005-0000-0000-0000C9090000}"/>
    <cellStyle name="_TableSuperHead_05 WACC_São Bernardo 31-05-11" xfId="2510" xr:uid="{00000000-0005-0000-0000-0000CA090000}"/>
    <cellStyle name="_TableSuperHead_10 yr UST data" xfId="2511" xr:uid="{00000000-0005-0000-0000-0000CB090000}"/>
    <cellStyle name="_TableSuperHead_10 yr UST data_Base 2008" xfId="2512" xr:uid="{00000000-0005-0000-0000-0000CC090000}"/>
    <cellStyle name="_TableSuperHead_10 yr UST data_base DCF" xfId="2513" xr:uid="{00000000-0005-0000-0000-0000CD090000}"/>
    <cellStyle name="_TableSuperHead_10 yr UST data_Corporate Model_base case" xfId="2514" xr:uid="{00000000-0005-0000-0000-0000CE090000}"/>
    <cellStyle name="_TableSuperHead_10 yr UST data_Current Malls" xfId="2515" xr:uid="{00000000-0005-0000-0000-0000CF090000}"/>
    <cellStyle name="_TableSuperHead_10 yr UST data_Debt Mensal" xfId="2516" xr:uid="{00000000-0005-0000-0000-0000D0090000}"/>
    <cellStyle name="_TableSuperHead_10 yr UST data_Estação BH 31-12-10" xfId="2517" xr:uid="{00000000-0005-0000-0000-0000D1090000}"/>
    <cellStyle name="_TableSuperHead_10 yr UST data_Estação BH 31-12-10_Estação BH 31-05-11" xfId="2518" xr:uid="{00000000-0005-0000-0000-0000D2090000}"/>
    <cellStyle name="_TableSuperHead_10 yr UST data_Estação BH 31-12-10_Mooca 31-05-11" xfId="2519" xr:uid="{00000000-0005-0000-0000-0000D3090000}"/>
    <cellStyle name="_TableSuperHead_10 yr UST data_Kit Release_Controladoria 3Q08" xfId="2520" xr:uid="{00000000-0005-0000-0000-0000D4090000}"/>
    <cellStyle name="_TableSuperHead_10 yr UST data_Modelo BRMalls_Carraz" xfId="2521" xr:uid="{00000000-0005-0000-0000-0000D5090000}"/>
    <cellStyle name="_TableSuperHead_10 yr UST data_Modelo em construçào_FINANCIALS thiago" xfId="2522" xr:uid="{00000000-0005-0000-0000-0000D6090000}"/>
    <cellStyle name="_TableSuperHead_10 yr UST data_Mooca 30-11-09" xfId="2523" xr:uid="{00000000-0005-0000-0000-0000D7090000}"/>
    <cellStyle name="_TableSuperHead_10 yr UST data_Mooca 30-11-09_Estação BH 31-05-11" xfId="2524" xr:uid="{00000000-0005-0000-0000-0000D8090000}"/>
    <cellStyle name="_TableSuperHead_10 yr UST data_Mooca 30-11-09_Mooca 31-05-11" xfId="2525" xr:uid="{00000000-0005-0000-0000-0000D9090000}"/>
    <cellStyle name="_TableSuperHead_10 yr UST data_Orçamento 2009_Cash  Funding" xfId="2526" xr:uid="{00000000-0005-0000-0000-0000DA090000}"/>
    <cellStyle name="_TableSuperHead_10 yr UST data_Orçamento_SB_20100611-Manuel" xfId="2527" xr:uid="{00000000-0005-0000-0000-0000DB090000}"/>
    <cellStyle name="_TableSuperHead_10 yr UST data_Orçamento_SB_20100611-Manuel 2" xfId="2528" xr:uid="{00000000-0005-0000-0000-0000DC090000}"/>
    <cellStyle name="_TableSuperHead_10 yr UST data_Orçamento_SB_20100611-Manuel_Modelo Orçamento" xfId="2529" xr:uid="{00000000-0005-0000-0000-0000DD090000}"/>
    <cellStyle name="_TableSuperHead_10 yr UST data_Orçamento_SB_20100611-Manuel_São Bernardo 31-05-11" xfId="2530" xr:uid="{00000000-0005-0000-0000-0000DE090000}"/>
    <cellStyle name="_TableSuperHead_10 yr UST data_SHOPPING CURITIBA.A. Resumo" xfId="2531" xr:uid="{00000000-0005-0000-0000-0000DF090000}"/>
    <cellStyle name="_TableSuperHead_10 yr UST data_Tamboré 31-03-09" xfId="2532" xr:uid="{00000000-0005-0000-0000-0000E0090000}"/>
    <cellStyle name="_TableSuperHead_10 yr UST data_Tamboré 31-03-09 2" xfId="2533" xr:uid="{00000000-0005-0000-0000-0000E1090000}"/>
    <cellStyle name="_TableSuperHead_10 yr UST data_Tamboré 31-03-09_Estação BH 31-05-11" xfId="2534" xr:uid="{00000000-0005-0000-0000-0000E2090000}"/>
    <cellStyle name="_TableSuperHead_10 yr UST data_Tamboré 31-03-09_Estação BH 31-12-10" xfId="2535" xr:uid="{00000000-0005-0000-0000-0000E3090000}"/>
    <cellStyle name="_TableSuperHead_10 yr UST data_Tamboré 31-03-09_Modelo Orçamento" xfId="2536" xr:uid="{00000000-0005-0000-0000-0000E4090000}"/>
    <cellStyle name="_TableSuperHead_10 yr UST data_Tamboré 31-03-09_Mooca - 31-12-2009" xfId="2537" xr:uid="{00000000-0005-0000-0000-0000E5090000}"/>
    <cellStyle name="_TableSuperHead_10 yr UST data_Tamboré 31-03-09_Mooca 30-11-09" xfId="2538" xr:uid="{00000000-0005-0000-0000-0000E6090000}"/>
    <cellStyle name="_TableSuperHead_10 yr UST data_Tamboré 31-03-09_Mooca 31-05-11" xfId="2539" xr:uid="{00000000-0005-0000-0000-0000E7090000}"/>
    <cellStyle name="_TableSuperHead_10 yr UST data_Tamboré 31-03-09_São Bernardo 31-05-11" xfId="2540" xr:uid="{00000000-0005-0000-0000-0000E8090000}"/>
    <cellStyle name="_TableSuperHead_10 yr UST data_Tijuca_05032010_Upside_Ryfer_parcelado_v13_posdiligencia" xfId="2541" xr:uid="{00000000-0005-0000-0000-0000E9090000}"/>
    <cellStyle name="_TableSuperHead_AVP_ NewCo" xfId="2542" xr:uid="{00000000-0005-0000-0000-0000EA090000}"/>
    <cellStyle name="_TableSuperHead_AVP_ NewCo 2" xfId="2543" xr:uid="{00000000-0005-0000-0000-0000EB090000}"/>
    <cellStyle name="_TableSuperHead_AVP_ NewCo_Estação BH 31-05-11" xfId="2544" xr:uid="{00000000-0005-0000-0000-0000EC090000}"/>
    <cellStyle name="_TableSuperHead_AVP_ NewCo_Estação BH 31-12-10" xfId="2545" xr:uid="{00000000-0005-0000-0000-0000ED090000}"/>
    <cellStyle name="_TableSuperHead_AVP_ NewCo_Modelo Orçamento" xfId="2546" xr:uid="{00000000-0005-0000-0000-0000EE090000}"/>
    <cellStyle name="_TableSuperHead_AVP_ NewCo_Mooca - 31-12-2009" xfId="2547" xr:uid="{00000000-0005-0000-0000-0000EF090000}"/>
    <cellStyle name="_TableSuperHead_AVP_ NewCo_Mooca 30-11-09" xfId="2548" xr:uid="{00000000-0005-0000-0000-0000F0090000}"/>
    <cellStyle name="_TableSuperHead_AVP_ NewCo_Mooca 31-05-11" xfId="2549" xr:uid="{00000000-0005-0000-0000-0000F1090000}"/>
    <cellStyle name="_TableSuperHead_AVP_ NewCo_São Bernardo 31-05-11" xfId="2550" xr:uid="{00000000-0005-0000-0000-0000F2090000}"/>
    <cellStyle name="_TableSuperHead_Base 2008" xfId="2551" xr:uid="{00000000-0005-0000-0000-0000F3090000}"/>
    <cellStyle name="_TableSuperHead_base DCF" xfId="2552" xr:uid="{00000000-0005-0000-0000-0000F4090000}"/>
    <cellStyle name="_TableSuperHead_Beatles WACC Calculation" xfId="2553" xr:uid="{00000000-0005-0000-0000-0000F5090000}"/>
    <cellStyle name="_TableSuperHead_Beatles WACC Calculation 2" xfId="2554" xr:uid="{00000000-0005-0000-0000-0000F6090000}"/>
    <cellStyle name="_TableSuperHead_Beatles WACC Calculation_Estação BH 31-05-11" xfId="2555" xr:uid="{00000000-0005-0000-0000-0000F7090000}"/>
    <cellStyle name="_TableSuperHead_Beatles WACC Calculation_Estação BH 31-12-10" xfId="2556" xr:uid="{00000000-0005-0000-0000-0000F8090000}"/>
    <cellStyle name="_TableSuperHead_Beatles WACC Calculation_Modelo Orçamento" xfId="2557" xr:uid="{00000000-0005-0000-0000-0000F9090000}"/>
    <cellStyle name="_TableSuperHead_Beatles WACC Calculation_Mooca - 31-12-2009" xfId="2558" xr:uid="{00000000-0005-0000-0000-0000FA090000}"/>
    <cellStyle name="_TableSuperHead_Beatles WACC Calculation_Mooca 30-11-09" xfId="2559" xr:uid="{00000000-0005-0000-0000-0000FB090000}"/>
    <cellStyle name="_TableSuperHead_Beatles WACC Calculation_Mooca 31-05-11" xfId="2560" xr:uid="{00000000-0005-0000-0000-0000FC090000}"/>
    <cellStyle name="_TableSuperHead_Beatles WACC Calculation_São Bernardo 31-05-11" xfId="2561" xr:uid="{00000000-0005-0000-0000-0000FD090000}"/>
    <cellStyle name="_TableSuperHead_Corporate Model_base case" xfId="2562" xr:uid="{00000000-0005-0000-0000-0000FE090000}"/>
    <cellStyle name="_TableSuperHead_Current Malls" xfId="2563" xr:uid="{00000000-0005-0000-0000-0000FF090000}"/>
    <cellStyle name="_TableSuperHead_Debt Mensal" xfId="2564" xr:uid="{00000000-0005-0000-0000-0000000A0000}"/>
    <cellStyle name="_TableSuperHead_Estação BH 31-12-10" xfId="2565" xr:uid="{00000000-0005-0000-0000-0000010A0000}"/>
    <cellStyle name="_TableSuperHead_Estação BH 31-12-10_Estação BH 31-05-11" xfId="2566" xr:uid="{00000000-0005-0000-0000-0000020A0000}"/>
    <cellStyle name="_TableSuperHead_Estação BH 31-12-10_Mooca 31-05-11" xfId="2567" xr:uid="{00000000-0005-0000-0000-0000030A0000}"/>
    <cellStyle name="_TableSuperHead_Kit Release_Controladoria 3Q08" xfId="2568" xr:uid="{00000000-0005-0000-0000-0000040A0000}"/>
    <cellStyle name="_TableSuperHead_Modelo BRMalls_Carraz" xfId="2569" xr:uid="{00000000-0005-0000-0000-0000050A0000}"/>
    <cellStyle name="_TableSuperHead_Modelo em construçào_FINANCIALS thiago" xfId="2570" xr:uid="{00000000-0005-0000-0000-0000060A0000}"/>
    <cellStyle name="_TableSuperHead_Mooca 30-11-09" xfId="2571" xr:uid="{00000000-0005-0000-0000-0000070A0000}"/>
    <cellStyle name="_TableSuperHead_Mooca 30-11-09_Estação BH 31-05-11" xfId="2572" xr:uid="{00000000-0005-0000-0000-0000080A0000}"/>
    <cellStyle name="_TableSuperHead_Mooca 30-11-09_Mooca 31-05-11" xfId="2573" xr:uid="{00000000-0005-0000-0000-0000090A0000}"/>
    <cellStyle name="_TableSuperHead_Orçamento 2009_Cash  Funding" xfId="2574" xr:uid="{00000000-0005-0000-0000-00000A0A0000}"/>
    <cellStyle name="_TableSuperHead_Orçamento_SB_20100611-Manuel" xfId="2575" xr:uid="{00000000-0005-0000-0000-00000B0A0000}"/>
    <cellStyle name="_TableSuperHead_Orçamento_SB_20100611-Manuel 2" xfId="2576" xr:uid="{00000000-0005-0000-0000-00000C0A0000}"/>
    <cellStyle name="_TableSuperHead_Orçamento_SB_20100611-Manuel_Modelo Orçamento" xfId="2577" xr:uid="{00000000-0005-0000-0000-00000D0A0000}"/>
    <cellStyle name="_TableSuperHead_Orçamento_SB_20100611-Manuel_São Bernardo 31-05-11" xfId="2578" xr:uid="{00000000-0005-0000-0000-00000E0A0000}"/>
    <cellStyle name="_TableSuperHead_SHOPPING CURITIBA.A. Resumo" xfId="2579" xr:uid="{00000000-0005-0000-0000-00000F0A0000}"/>
    <cellStyle name="_TableSuperHead_Tamboré 31-03-09" xfId="2580" xr:uid="{00000000-0005-0000-0000-0000100A0000}"/>
    <cellStyle name="_TableSuperHead_Tamboré 31-03-09 2" xfId="2581" xr:uid="{00000000-0005-0000-0000-0000110A0000}"/>
    <cellStyle name="_TableSuperHead_Tamboré 31-03-09_Estação BH 31-05-11" xfId="2582" xr:uid="{00000000-0005-0000-0000-0000120A0000}"/>
    <cellStyle name="_TableSuperHead_Tamboré 31-03-09_Estação BH 31-12-10" xfId="2583" xr:uid="{00000000-0005-0000-0000-0000130A0000}"/>
    <cellStyle name="_TableSuperHead_Tamboré 31-03-09_Modelo Orçamento" xfId="2584" xr:uid="{00000000-0005-0000-0000-0000140A0000}"/>
    <cellStyle name="_TableSuperHead_Tamboré 31-03-09_Mooca - 31-12-2009" xfId="2585" xr:uid="{00000000-0005-0000-0000-0000150A0000}"/>
    <cellStyle name="_TableSuperHead_Tamboré 31-03-09_Mooca 30-11-09" xfId="2586" xr:uid="{00000000-0005-0000-0000-0000160A0000}"/>
    <cellStyle name="_TableSuperHead_Tamboré 31-03-09_Mooca 31-05-11" xfId="2587" xr:uid="{00000000-0005-0000-0000-0000170A0000}"/>
    <cellStyle name="_TableSuperHead_Tamboré 31-03-09_São Bernardo 31-05-11" xfId="2588" xr:uid="{00000000-0005-0000-0000-0000180A0000}"/>
    <cellStyle name="_TableSuperHead_Tijuca_05032010_Upside_Ryfer_parcelado_v13_posdiligencia" xfId="2589" xr:uid="{00000000-0005-0000-0000-0000190A0000}"/>
    <cellStyle name="_TableSuperHeading" xfId="2590" xr:uid="{00000000-0005-0000-0000-00001A0A0000}"/>
    <cellStyle name="_TableSuperHeading 2" xfId="2591" xr:uid="{00000000-0005-0000-0000-00001B0A0000}"/>
    <cellStyle name="_TableSuperHeading_Estação BH 31-05-11" xfId="2592" xr:uid="{00000000-0005-0000-0000-00001C0A0000}"/>
    <cellStyle name="_TableSuperHeading_Estação BH 31-12-10" xfId="2593" xr:uid="{00000000-0005-0000-0000-00001D0A0000}"/>
    <cellStyle name="_TableSuperHeading_Modelo Orçamento" xfId="2594" xr:uid="{00000000-0005-0000-0000-00001E0A0000}"/>
    <cellStyle name="_TableSuperHeading_Mooca - 31-12-2009" xfId="2595" xr:uid="{00000000-0005-0000-0000-00001F0A0000}"/>
    <cellStyle name="_TableSuperHeading_Mooca 30-11-09" xfId="2596" xr:uid="{00000000-0005-0000-0000-0000200A0000}"/>
    <cellStyle name="_TableSuperHeading_Mooca 31-05-11" xfId="2597" xr:uid="{00000000-0005-0000-0000-0000210A0000}"/>
    <cellStyle name="_TableSuperHeading_São Bernardo 31-05-11" xfId="2598" xr:uid="{00000000-0005-0000-0000-0000220A0000}"/>
    <cellStyle name="_TableText" xfId="2599" xr:uid="{00000000-0005-0000-0000-0000230A0000}"/>
    <cellStyle name="_TableText 2" xfId="2600" xr:uid="{00000000-0005-0000-0000-0000240A0000}"/>
    <cellStyle name="_TableText_Estação BH 31-05-11" xfId="2601" xr:uid="{00000000-0005-0000-0000-0000250A0000}"/>
    <cellStyle name="_TableText_Estação BH 31-12-10" xfId="2602" xr:uid="{00000000-0005-0000-0000-0000260A0000}"/>
    <cellStyle name="_TableText_Modelo Orçamento" xfId="2603" xr:uid="{00000000-0005-0000-0000-0000270A0000}"/>
    <cellStyle name="_TableText_Mooca - 31-12-2009" xfId="2604" xr:uid="{00000000-0005-0000-0000-0000280A0000}"/>
    <cellStyle name="_TableText_Mooca 30-11-09" xfId="2605" xr:uid="{00000000-0005-0000-0000-0000290A0000}"/>
    <cellStyle name="_TableText_Mooca 31-05-11" xfId="2606" xr:uid="{00000000-0005-0000-0000-00002A0A0000}"/>
    <cellStyle name="_TableText_São Bernardo 31-05-11" xfId="2607" xr:uid="{00000000-0005-0000-0000-00002B0A0000}"/>
    <cellStyle name="0%" xfId="2608" xr:uid="{00000000-0005-0000-0000-00002C0A0000}"/>
    <cellStyle name="0,000" xfId="2609" xr:uid="{00000000-0005-0000-0000-00002D0A0000}"/>
    <cellStyle name="0,000.0" xfId="2610" xr:uid="{00000000-0005-0000-0000-00002E0A0000}"/>
    <cellStyle name="0,000.00" xfId="2611" xr:uid="{00000000-0005-0000-0000-00002F0A0000}"/>
    <cellStyle name="0,000.000" xfId="2612" xr:uid="{00000000-0005-0000-0000-0000300A0000}"/>
    <cellStyle name="0,000.0000" xfId="2613" xr:uid="{00000000-0005-0000-0000-0000310A0000}"/>
    <cellStyle name="0.0%" xfId="2614" xr:uid="{00000000-0005-0000-0000-0000320A0000}"/>
    <cellStyle name="0.00" xfId="2615" xr:uid="{00000000-0005-0000-0000-0000330A0000}"/>
    <cellStyle name="0.00%" xfId="2616" xr:uid="{00000000-0005-0000-0000-0000340A0000}"/>
    <cellStyle name="0.000" xfId="2617" xr:uid="{00000000-0005-0000-0000-0000350A0000}"/>
    <cellStyle name="1 Decimal" xfId="2618" xr:uid="{00000000-0005-0000-0000-0000360A0000}"/>
    <cellStyle name="2 Decimals" xfId="2619" xr:uid="{00000000-0005-0000-0000-0000370A0000}"/>
    <cellStyle name="20% - Accent1" xfId="2620" xr:uid="{00000000-0005-0000-0000-0000380A0000}"/>
    <cellStyle name="20% - Accent2" xfId="2621" xr:uid="{00000000-0005-0000-0000-0000390A0000}"/>
    <cellStyle name="20% - Accent3" xfId="2622" xr:uid="{00000000-0005-0000-0000-00003A0A0000}"/>
    <cellStyle name="20% - Accent4" xfId="2623" xr:uid="{00000000-0005-0000-0000-00003B0A0000}"/>
    <cellStyle name="20% - Accent5" xfId="2624" xr:uid="{00000000-0005-0000-0000-00003C0A0000}"/>
    <cellStyle name="20% - Accent6" xfId="2625" xr:uid="{00000000-0005-0000-0000-00003D0A0000}"/>
    <cellStyle name="20% - Ênfase1 10" xfId="2626" xr:uid="{00000000-0005-0000-0000-00003E0A0000}"/>
    <cellStyle name="20% - Ênfase1 11" xfId="2627" xr:uid="{00000000-0005-0000-0000-00003F0A0000}"/>
    <cellStyle name="20% - Ênfase1 2" xfId="2628" xr:uid="{00000000-0005-0000-0000-0000400A0000}"/>
    <cellStyle name="20% - Ênfase1 2 2" xfId="2629" xr:uid="{00000000-0005-0000-0000-0000410A0000}"/>
    <cellStyle name="20% - Ênfase1 2 3" xfId="2630" xr:uid="{00000000-0005-0000-0000-0000420A0000}"/>
    <cellStyle name="20% - Ênfase1 2 4" xfId="2631" xr:uid="{00000000-0005-0000-0000-0000430A0000}"/>
    <cellStyle name="20% - Ênfase1 2 5" xfId="2632" xr:uid="{00000000-0005-0000-0000-0000440A0000}"/>
    <cellStyle name="20% - Ênfase1 2_desc" xfId="2633" xr:uid="{00000000-0005-0000-0000-0000450A0000}"/>
    <cellStyle name="20% - Ênfase1 3" xfId="2634" xr:uid="{00000000-0005-0000-0000-0000460A0000}"/>
    <cellStyle name="20% - Ênfase1 3 2" xfId="2635" xr:uid="{00000000-0005-0000-0000-0000470A0000}"/>
    <cellStyle name="20% - Ênfase1 3 3" xfId="2636" xr:uid="{00000000-0005-0000-0000-0000480A0000}"/>
    <cellStyle name="20% - Ênfase1 3 4" xfId="2637" xr:uid="{00000000-0005-0000-0000-0000490A0000}"/>
    <cellStyle name="20% - Ênfase1 3 5" xfId="2638" xr:uid="{00000000-0005-0000-0000-00004A0A0000}"/>
    <cellStyle name="20% - Ênfase1 3_Modelo Orçamento" xfId="2639" xr:uid="{00000000-0005-0000-0000-00004B0A0000}"/>
    <cellStyle name="20% - Ênfase1 4" xfId="2640" xr:uid="{00000000-0005-0000-0000-00004C0A0000}"/>
    <cellStyle name="20% - Ênfase1 5" xfId="2641" xr:uid="{00000000-0005-0000-0000-00004D0A0000}"/>
    <cellStyle name="20% - Ênfase1 6" xfId="2642" xr:uid="{00000000-0005-0000-0000-00004E0A0000}"/>
    <cellStyle name="20% - Ênfase1 7" xfId="2643" xr:uid="{00000000-0005-0000-0000-00004F0A0000}"/>
    <cellStyle name="20% - Ênfase1 8" xfId="2644" xr:uid="{00000000-0005-0000-0000-0000500A0000}"/>
    <cellStyle name="20% - Ênfase1 9" xfId="2645" xr:uid="{00000000-0005-0000-0000-0000510A0000}"/>
    <cellStyle name="20% - Ênfase2 10" xfId="2646" xr:uid="{00000000-0005-0000-0000-0000520A0000}"/>
    <cellStyle name="20% - Ênfase2 11" xfId="2647" xr:uid="{00000000-0005-0000-0000-0000530A0000}"/>
    <cellStyle name="20% - Ênfase2 2" xfId="2648" xr:uid="{00000000-0005-0000-0000-0000540A0000}"/>
    <cellStyle name="20% - Ênfase2 2 2" xfId="2649" xr:uid="{00000000-0005-0000-0000-0000550A0000}"/>
    <cellStyle name="20% - Ênfase2 2 3" xfId="2650" xr:uid="{00000000-0005-0000-0000-0000560A0000}"/>
    <cellStyle name="20% - Ênfase2 2 4" xfId="2651" xr:uid="{00000000-0005-0000-0000-0000570A0000}"/>
    <cellStyle name="20% - Ênfase2 2 5" xfId="2652" xr:uid="{00000000-0005-0000-0000-0000580A0000}"/>
    <cellStyle name="20% - Ênfase2 2_desc" xfId="2653" xr:uid="{00000000-0005-0000-0000-0000590A0000}"/>
    <cellStyle name="20% - Ênfase2 3" xfId="2654" xr:uid="{00000000-0005-0000-0000-00005A0A0000}"/>
    <cellStyle name="20% - Ênfase2 3 2" xfId="2655" xr:uid="{00000000-0005-0000-0000-00005B0A0000}"/>
    <cellStyle name="20% - Ênfase2 3 3" xfId="2656" xr:uid="{00000000-0005-0000-0000-00005C0A0000}"/>
    <cellStyle name="20% - Ênfase2 3 4" xfId="2657" xr:uid="{00000000-0005-0000-0000-00005D0A0000}"/>
    <cellStyle name="20% - Ênfase2 3 5" xfId="2658" xr:uid="{00000000-0005-0000-0000-00005E0A0000}"/>
    <cellStyle name="20% - Ênfase2 3_Modelo Orçamento" xfId="2659" xr:uid="{00000000-0005-0000-0000-00005F0A0000}"/>
    <cellStyle name="20% - Ênfase2 4" xfId="2660" xr:uid="{00000000-0005-0000-0000-0000600A0000}"/>
    <cellStyle name="20% - Ênfase2 5" xfId="2661" xr:uid="{00000000-0005-0000-0000-0000610A0000}"/>
    <cellStyle name="20% - Ênfase2 6" xfId="2662" xr:uid="{00000000-0005-0000-0000-0000620A0000}"/>
    <cellStyle name="20% - Ênfase2 7" xfId="2663" xr:uid="{00000000-0005-0000-0000-0000630A0000}"/>
    <cellStyle name="20% - Ênfase2 8" xfId="2664" xr:uid="{00000000-0005-0000-0000-0000640A0000}"/>
    <cellStyle name="20% - Ênfase2 9" xfId="2665" xr:uid="{00000000-0005-0000-0000-0000650A0000}"/>
    <cellStyle name="20% - Ênfase3 10" xfId="2666" xr:uid="{00000000-0005-0000-0000-0000660A0000}"/>
    <cellStyle name="20% - Ênfase3 11" xfId="2667" xr:uid="{00000000-0005-0000-0000-0000670A0000}"/>
    <cellStyle name="20% - Ênfase3 2" xfId="2668" xr:uid="{00000000-0005-0000-0000-0000680A0000}"/>
    <cellStyle name="20% - Ênfase3 2 2" xfId="2669" xr:uid="{00000000-0005-0000-0000-0000690A0000}"/>
    <cellStyle name="20% - Ênfase3 2 3" xfId="2670" xr:uid="{00000000-0005-0000-0000-00006A0A0000}"/>
    <cellStyle name="20% - Ênfase3 2 4" xfId="2671" xr:uid="{00000000-0005-0000-0000-00006B0A0000}"/>
    <cellStyle name="20% - Ênfase3 2 5" xfId="2672" xr:uid="{00000000-0005-0000-0000-00006C0A0000}"/>
    <cellStyle name="20% - Ênfase3 2_desc" xfId="2673" xr:uid="{00000000-0005-0000-0000-00006D0A0000}"/>
    <cellStyle name="20% - Ênfase3 3" xfId="2674" xr:uid="{00000000-0005-0000-0000-00006E0A0000}"/>
    <cellStyle name="20% - Ênfase3 3 2" xfId="2675" xr:uid="{00000000-0005-0000-0000-00006F0A0000}"/>
    <cellStyle name="20% - Ênfase3 3 3" xfId="2676" xr:uid="{00000000-0005-0000-0000-0000700A0000}"/>
    <cellStyle name="20% - Ênfase3 3 4" xfId="2677" xr:uid="{00000000-0005-0000-0000-0000710A0000}"/>
    <cellStyle name="20% - Ênfase3 3 5" xfId="2678" xr:uid="{00000000-0005-0000-0000-0000720A0000}"/>
    <cellStyle name="20% - Ênfase3 3_Modelo Orçamento" xfId="2679" xr:uid="{00000000-0005-0000-0000-0000730A0000}"/>
    <cellStyle name="20% - Ênfase3 4" xfId="2680" xr:uid="{00000000-0005-0000-0000-0000740A0000}"/>
    <cellStyle name="20% - Ênfase3 5" xfId="2681" xr:uid="{00000000-0005-0000-0000-0000750A0000}"/>
    <cellStyle name="20% - Ênfase3 6" xfId="2682" xr:uid="{00000000-0005-0000-0000-0000760A0000}"/>
    <cellStyle name="20% - Ênfase3 7" xfId="2683" xr:uid="{00000000-0005-0000-0000-0000770A0000}"/>
    <cellStyle name="20% - Ênfase3 8" xfId="2684" xr:uid="{00000000-0005-0000-0000-0000780A0000}"/>
    <cellStyle name="20% - Ênfase3 9" xfId="2685" xr:uid="{00000000-0005-0000-0000-0000790A0000}"/>
    <cellStyle name="20% - Ênfase4 10" xfId="2686" xr:uid="{00000000-0005-0000-0000-00007A0A0000}"/>
    <cellStyle name="20% - Ênfase4 11" xfId="2687" xr:uid="{00000000-0005-0000-0000-00007B0A0000}"/>
    <cellStyle name="20% - Ênfase4 2" xfId="2688" xr:uid="{00000000-0005-0000-0000-00007C0A0000}"/>
    <cellStyle name="20% - Ênfase4 2 2" xfId="2689" xr:uid="{00000000-0005-0000-0000-00007D0A0000}"/>
    <cellStyle name="20% - Ênfase4 2 3" xfId="2690" xr:uid="{00000000-0005-0000-0000-00007E0A0000}"/>
    <cellStyle name="20% - Ênfase4 2 4" xfId="2691" xr:uid="{00000000-0005-0000-0000-00007F0A0000}"/>
    <cellStyle name="20% - Ênfase4 2 5" xfId="2692" xr:uid="{00000000-0005-0000-0000-0000800A0000}"/>
    <cellStyle name="20% - Ênfase4 2_desc" xfId="2693" xr:uid="{00000000-0005-0000-0000-0000810A0000}"/>
    <cellStyle name="20% - Ênfase4 3" xfId="2694" xr:uid="{00000000-0005-0000-0000-0000820A0000}"/>
    <cellStyle name="20% - Ênfase4 3 2" xfId="2695" xr:uid="{00000000-0005-0000-0000-0000830A0000}"/>
    <cellStyle name="20% - Ênfase4 3 3" xfId="2696" xr:uid="{00000000-0005-0000-0000-0000840A0000}"/>
    <cellStyle name="20% - Ênfase4 3 4" xfId="2697" xr:uid="{00000000-0005-0000-0000-0000850A0000}"/>
    <cellStyle name="20% - Ênfase4 3 5" xfId="2698" xr:uid="{00000000-0005-0000-0000-0000860A0000}"/>
    <cellStyle name="20% - Ênfase4 3_Modelo Orçamento" xfId="2699" xr:uid="{00000000-0005-0000-0000-0000870A0000}"/>
    <cellStyle name="20% - Ênfase4 4" xfId="2700" xr:uid="{00000000-0005-0000-0000-0000880A0000}"/>
    <cellStyle name="20% - Ênfase4 5" xfId="2701" xr:uid="{00000000-0005-0000-0000-0000890A0000}"/>
    <cellStyle name="20% - Ênfase4 6" xfId="2702" xr:uid="{00000000-0005-0000-0000-00008A0A0000}"/>
    <cellStyle name="20% - Ênfase4 7" xfId="2703" xr:uid="{00000000-0005-0000-0000-00008B0A0000}"/>
    <cellStyle name="20% - Ênfase4 8" xfId="2704" xr:uid="{00000000-0005-0000-0000-00008C0A0000}"/>
    <cellStyle name="20% - Ênfase4 9" xfId="2705" xr:uid="{00000000-0005-0000-0000-00008D0A0000}"/>
    <cellStyle name="20% - Ênfase5 10" xfId="2706" xr:uid="{00000000-0005-0000-0000-00008E0A0000}"/>
    <cellStyle name="20% - Ênfase5 11" xfId="2707" xr:uid="{00000000-0005-0000-0000-00008F0A0000}"/>
    <cellStyle name="20% - Ênfase5 2" xfId="2708" xr:uid="{00000000-0005-0000-0000-0000900A0000}"/>
    <cellStyle name="20% - Ênfase5 2 2" xfId="2709" xr:uid="{00000000-0005-0000-0000-0000910A0000}"/>
    <cellStyle name="20% - Ênfase5 2 3" xfId="2710" xr:uid="{00000000-0005-0000-0000-0000920A0000}"/>
    <cellStyle name="20% - Ênfase5 2 4" xfId="2711" xr:uid="{00000000-0005-0000-0000-0000930A0000}"/>
    <cellStyle name="20% - Ênfase5 2 5" xfId="2712" xr:uid="{00000000-0005-0000-0000-0000940A0000}"/>
    <cellStyle name="20% - Ênfase5 2_desc" xfId="2713" xr:uid="{00000000-0005-0000-0000-0000950A0000}"/>
    <cellStyle name="20% - Ênfase5 3" xfId="2714" xr:uid="{00000000-0005-0000-0000-0000960A0000}"/>
    <cellStyle name="20% - Ênfase5 3 2" xfId="2715" xr:uid="{00000000-0005-0000-0000-0000970A0000}"/>
    <cellStyle name="20% - Ênfase5 3 3" xfId="2716" xr:uid="{00000000-0005-0000-0000-0000980A0000}"/>
    <cellStyle name="20% - Ênfase5 3 4" xfId="2717" xr:uid="{00000000-0005-0000-0000-0000990A0000}"/>
    <cellStyle name="20% - Ênfase5 3 5" xfId="2718" xr:uid="{00000000-0005-0000-0000-00009A0A0000}"/>
    <cellStyle name="20% - Ênfase5 3_Modelo Orçamento" xfId="2719" xr:uid="{00000000-0005-0000-0000-00009B0A0000}"/>
    <cellStyle name="20% - Ênfase5 4" xfId="2720" xr:uid="{00000000-0005-0000-0000-00009C0A0000}"/>
    <cellStyle name="20% - Ênfase5 5" xfId="2721" xr:uid="{00000000-0005-0000-0000-00009D0A0000}"/>
    <cellStyle name="20% - Ênfase5 6" xfId="2722" xr:uid="{00000000-0005-0000-0000-00009E0A0000}"/>
    <cellStyle name="20% - Ênfase5 7" xfId="2723" xr:uid="{00000000-0005-0000-0000-00009F0A0000}"/>
    <cellStyle name="20% - Ênfase5 8" xfId="2724" xr:uid="{00000000-0005-0000-0000-0000A00A0000}"/>
    <cellStyle name="20% - Ênfase5 9" xfId="2725" xr:uid="{00000000-0005-0000-0000-0000A10A0000}"/>
    <cellStyle name="20% - Ênfase6 10" xfId="2726" xr:uid="{00000000-0005-0000-0000-0000A20A0000}"/>
    <cellStyle name="20% - Ênfase6 11" xfId="2727" xr:uid="{00000000-0005-0000-0000-0000A30A0000}"/>
    <cellStyle name="20% - Ênfase6 2" xfId="2728" xr:uid="{00000000-0005-0000-0000-0000A40A0000}"/>
    <cellStyle name="20% - Ênfase6 2 2" xfId="2729" xr:uid="{00000000-0005-0000-0000-0000A50A0000}"/>
    <cellStyle name="20% - Ênfase6 2 3" xfId="2730" xr:uid="{00000000-0005-0000-0000-0000A60A0000}"/>
    <cellStyle name="20% - Ênfase6 2 4" xfId="2731" xr:uid="{00000000-0005-0000-0000-0000A70A0000}"/>
    <cellStyle name="20% - Ênfase6 2 5" xfId="2732" xr:uid="{00000000-0005-0000-0000-0000A80A0000}"/>
    <cellStyle name="20% - Ênfase6 2_desc" xfId="2733" xr:uid="{00000000-0005-0000-0000-0000A90A0000}"/>
    <cellStyle name="20% - Ênfase6 3" xfId="2734" xr:uid="{00000000-0005-0000-0000-0000AA0A0000}"/>
    <cellStyle name="20% - Ênfase6 3 2" xfId="2735" xr:uid="{00000000-0005-0000-0000-0000AB0A0000}"/>
    <cellStyle name="20% - Ênfase6 3 3" xfId="2736" xr:uid="{00000000-0005-0000-0000-0000AC0A0000}"/>
    <cellStyle name="20% - Ênfase6 3 4" xfId="2737" xr:uid="{00000000-0005-0000-0000-0000AD0A0000}"/>
    <cellStyle name="20% - Ênfase6 3 5" xfId="2738" xr:uid="{00000000-0005-0000-0000-0000AE0A0000}"/>
    <cellStyle name="20% - Ênfase6 3_Modelo Orçamento" xfId="2739" xr:uid="{00000000-0005-0000-0000-0000AF0A0000}"/>
    <cellStyle name="20% - Ênfase6 4" xfId="2740" xr:uid="{00000000-0005-0000-0000-0000B00A0000}"/>
    <cellStyle name="20% - Ênfase6 5" xfId="2741" xr:uid="{00000000-0005-0000-0000-0000B10A0000}"/>
    <cellStyle name="20% - Ênfase6 6" xfId="2742" xr:uid="{00000000-0005-0000-0000-0000B20A0000}"/>
    <cellStyle name="20% - Ênfase6 7" xfId="2743" xr:uid="{00000000-0005-0000-0000-0000B30A0000}"/>
    <cellStyle name="20% - Ênfase6 8" xfId="2744" xr:uid="{00000000-0005-0000-0000-0000B40A0000}"/>
    <cellStyle name="20% - Ênfase6 9" xfId="2745" xr:uid="{00000000-0005-0000-0000-0000B50A0000}"/>
    <cellStyle name="3 Decimals" xfId="2746" xr:uid="{00000000-0005-0000-0000-0000B60A0000}"/>
    <cellStyle name="40% - Accent1" xfId="2747" xr:uid="{00000000-0005-0000-0000-0000B70A0000}"/>
    <cellStyle name="40% - Accent2" xfId="2748" xr:uid="{00000000-0005-0000-0000-0000B80A0000}"/>
    <cellStyle name="40% - Accent3" xfId="2749" xr:uid="{00000000-0005-0000-0000-0000B90A0000}"/>
    <cellStyle name="40% - Accent4" xfId="2750" xr:uid="{00000000-0005-0000-0000-0000BA0A0000}"/>
    <cellStyle name="40% - Accent5" xfId="2751" xr:uid="{00000000-0005-0000-0000-0000BB0A0000}"/>
    <cellStyle name="40% - Accent6" xfId="2752" xr:uid="{00000000-0005-0000-0000-0000BC0A0000}"/>
    <cellStyle name="40% - Ênfase1 10" xfId="2753" xr:uid="{00000000-0005-0000-0000-0000BD0A0000}"/>
    <cellStyle name="40% - Ênfase1 11" xfId="2754" xr:uid="{00000000-0005-0000-0000-0000BE0A0000}"/>
    <cellStyle name="40% - Ênfase1 2" xfId="2755" xr:uid="{00000000-0005-0000-0000-0000BF0A0000}"/>
    <cellStyle name="40% - Ênfase1 2 2" xfId="2756" xr:uid="{00000000-0005-0000-0000-0000C00A0000}"/>
    <cellStyle name="40% - Ênfase1 2 3" xfId="2757" xr:uid="{00000000-0005-0000-0000-0000C10A0000}"/>
    <cellStyle name="40% - Ênfase1 2 4" xfId="2758" xr:uid="{00000000-0005-0000-0000-0000C20A0000}"/>
    <cellStyle name="40% - Ênfase1 2 5" xfId="2759" xr:uid="{00000000-0005-0000-0000-0000C30A0000}"/>
    <cellStyle name="40% - Ênfase1 2_desc" xfId="2760" xr:uid="{00000000-0005-0000-0000-0000C40A0000}"/>
    <cellStyle name="40% - Ênfase1 3" xfId="2761" xr:uid="{00000000-0005-0000-0000-0000C50A0000}"/>
    <cellStyle name="40% - Ênfase1 3 2" xfId="2762" xr:uid="{00000000-0005-0000-0000-0000C60A0000}"/>
    <cellStyle name="40% - Ênfase1 3 3" xfId="2763" xr:uid="{00000000-0005-0000-0000-0000C70A0000}"/>
    <cellStyle name="40% - Ênfase1 3 4" xfId="2764" xr:uid="{00000000-0005-0000-0000-0000C80A0000}"/>
    <cellStyle name="40% - Ênfase1 3 5" xfId="2765" xr:uid="{00000000-0005-0000-0000-0000C90A0000}"/>
    <cellStyle name="40% - Ênfase1 3_Modelo Orçamento" xfId="2766" xr:uid="{00000000-0005-0000-0000-0000CA0A0000}"/>
    <cellStyle name="40% - Ênfase1 4" xfId="2767" xr:uid="{00000000-0005-0000-0000-0000CB0A0000}"/>
    <cellStyle name="40% - Ênfase1 5" xfId="2768" xr:uid="{00000000-0005-0000-0000-0000CC0A0000}"/>
    <cellStyle name="40% - Ênfase1 6" xfId="2769" xr:uid="{00000000-0005-0000-0000-0000CD0A0000}"/>
    <cellStyle name="40% - Ênfase1 7" xfId="2770" xr:uid="{00000000-0005-0000-0000-0000CE0A0000}"/>
    <cellStyle name="40% - Ênfase1 8" xfId="2771" xr:uid="{00000000-0005-0000-0000-0000CF0A0000}"/>
    <cellStyle name="40% - Ênfase1 9" xfId="2772" xr:uid="{00000000-0005-0000-0000-0000D00A0000}"/>
    <cellStyle name="40% - Ênfase2 10" xfId="2773" xr:uid="{00000000-0005-0000-0000-0000D10A0000}"/>
    <cellStyle name="40% - Ênfase2 11" xfId="2774" xr:uid="{00000000-0005-0000-0000-0000D20A0000}"/>
    <cellStyle name="40% - Ênfase2 2" xfId="2775" xr:uid="{00000000-0005-0000-0000-0000D30A0000}"/>
    <cellStyle name="40% - Ênfase2 2 2" xfId="2776" xr:uid="{00000000-0005-0000-0000-0000D40A0000}"/>
    <cellStyle name="40% - Ênfase2 2 3" xfId="2777" xr:uid="{00000000-0005-0000-0000-0000D50A0000}"/>
    <cellStyle name="40% - Ênfase2 2 4" xfId="2778" xr:uid="{00000000-0005-0000-0000-0000D60A0000}"/>
    <cellStyle name="40% - Ênfase2 2 5" xfId="2779" xr:uid="{00000000-0005-0000-0000-0000D70A0000}"/>
    <cellStyle name="40% - Ênfase2 2_desc" xfId="2780" xr:uid="{00000000-0005-0000-0000-0000D80A0000}"/>
    <cellStyle name="40% - Ênfase2 3" xfId="2781" xr:uid="{00000000-0005-0000-0000-0000D90A0000}"/>
    <cellStyle name="40% - Ênfase2 3 2" xfId="2782" xr:uid="{00000000-0005-0000-0000-0000DA0A0000}"/>
    <cellStyle name="40% - Ênfase2 3 3" xfId="2783" xr:uid="{00000000-0005-0000-0000-0000DB0A0000}"/>
    <cellStyle name="40% - Ênfase2 3 4" xfId="2784" xr:uid="{00000000-0005-0000-0000-0000DC0A0000}"/>
    <cellStyle name="40% - Ênfase2 3 5" xfId="2785" xr:uid="{00000000-0005-0000-0000-0000DD0A0000}"/>
    <cellStyle name="40% - Ênfase2 3_Modelo Orçamento" xfId="2786" xr:uid="{00000000-0005-0000-0000-0000DE0A0000}"/>
    <cellStyle name="40% - Ênfase2 4" xfId="2787" xr:uid="{00000000-0005-0000-0000-0000DF0A0000}"/>
    <cellStyle name="40% - Ênfase2 5" xfId="2788" xr:uid="{00000000-0005-0000-0000-0000E00A0000}"/>
    <cellStyle name="40% - Ênfase2 6" xfId="2789" xr:uid="{00000000-0005-0000-0000-0000E10A0000}"/>
    <cellStyle name="40% - Ênfase2 7" xfId="2790" xr:uid="{00000000-0005-0000-0000-0000E20A0000}"/>
    <cellStyle name="40% - Ênfase2 8" xfId="2791" xr:uid="{00000000-0005-0000-0000-0000E30A0000}"/>
    <cellStyle name="40% - Ênfase2 9" xfId="2792" xr:uid="{00000000-0005-0000-0000-0000E40A0000}"/>
    <cellStyle name="40% - Ênfase3 10" xfId="2793" xr:uid="{00000000-0005-0000-0000-0000E50A0000}"/>
    <cellStyle name="40% - Ênfase3 11" xfId="2794" xr:uid="{00000000-0005-0000-0000-0000E60A0000}"/>
    <cellStyle name="40% - Ênfase3 2" xfId="2795" xr:uid="{00000000-0005-0000-0000-0000E70A0000}"/>
    <cellStyle name="40% - Ênfase3 2 2" xfId="2796" xr:uid="{00000000-0005-0000-0000-0000E80A0000}"/>
    <cellStyle name="40% - Ênfase3 2 3" xfId="2797" xr:uid="{00000000-0005-0000-0000-0000E90A0000}"/>
    <cellStyle name="40% - Ênfase3 2 4" xfId="2798" xr:uid="{00000000-0005-0000-0000-0000EA0A0000}"/>
    <cellStyle name="40% - Ênfase3 2 5" xfId="2799" xr:uid="{00000000-0005-0000-0000-0000EB0A0000}"/>
    <cellStyle name="40% - Ênfase3 2_desc" xfId="2800" xr:uid="{00000000-0005-0000-0000-0000EC0A0000}"/>
    <cellStyle name="40% - Ênfase3 3" xfId="2801" xr:uid="{00000000-0005-0000-0000-0000ED0A0000}"/>
    <cellStyle name="40% - Ênfase3 3 2" xfId="2802" xr:uid="{00000000-0005-0000-0000-0000EE0A0000}"/>
    <cellStyle name="40% - Ênfase3 3 3" xfId="2803" xr:uid="{00000000-0005-0000-0000-0000EF0A0000}"/>
    <cellStyle name="40% - Ênfase3 3 4" xfId="2804" xr:uid="{00000000-0005-0000-0000-0000F00A0000}"/>
    <cellStyle name="40% - Ênfase3 3 5" xfId="2805" xr:uid="{00000000-0005-0000-0000-0000F10A0000}"/>
    <cellStyle name="40% - Ênfase3 3_Modelo Orçamento" xfId="2806" xr:uid="{00000000-0005-0000-0000-0000F20A0000}"/>
    <cellStyle name="40% - Ênfase3 4" xfId="2807" xr:uid="{00000000-0005-0000-0000-0000F30A0000}"/>
    <cellStyle name="40% - Ênfase3 5" xfId="2808" xr:uid="{00000000-0005-0000-0000-0000F40A0000}"/>
    <cellStyle name="40% - Ênfase3 6" xfId="2809" xr:uid="{00000000-0005-0000-0000-0000F50A0000}"/>
    <cellStyle name="40% - Ênfase3 7" xfId="2810" xr:uid="{00000000-0005-0000-0000-0000F60A0000}"/>
    <cellStyle name="40% - Ênfase3 8" xfId="2811" xr:uid="{00000000-0005-0000-0000-0000F70A0000}"/>
    <cellStyle name="40% - Ênfase3 9" xfId="2812" xr:uid="{00000000-0005-0000-0000-0000F80A0000}"/>
    <cellStyle name="40% - Ênfase4 10" xfId="2813" xr:uid="{00000000-0005-0000-0000-0000F90A0000}"/>
    <cellStyle name="40% - Ênfase4 11" xfId="2814" xr:uid="{00000000-0005-0000-0000-0000FA0A0000}"/>
    <cellStyle name="40% - Ênfase4 2" xfId="2815" xr:uid="{00000000-0005-0000-0000-0000FB0A0000}"/>
    <cellStyle name="40% - Ênfase4 2 2" xfId="2816" xr:uid="{00000000-0005-0000-0000-0000FC0A0000}"/>
    <cellStyle name="40% - Ênfase4 2 3" xfId="2817" xr:uid="{00000000-0005-0000-0000-0000FD0A0000}"/>
    <cellStyle name="40% - Ênfase4 2 4" xfId="2818" xr:uid="{00000000-0005-0000-0000-0000FE0A0000}"/>
    <cellStyle name="40% - Ênfase4 2 5" xfId="2819" xr:uid="{00000000-0005-0000-0000-0000FF0A0000}"/>
    <cellStyle name="40% - Ênfase4 2_desc" xfId="2820" xr:uid="{00000000-0005-0000-0000-0000000B0000}"/>
    <cellStyle name="40% - Ênfase4 3" xfId="2821" xr:uid="{00000000-0005-0000-0000-0000010B0000}"/>
    <cellStyle name="40% - Ênfase4 3 2" xfId="2822" xr:uid="{00000000-0005-0000-0000-0000020B0000}"/>
    <cellStyle name="40% - Ênfase4 3 3" xfId="2823" xr:uid="{00000000-0005-0000-0000-0000030B0000}"/>
    <cellStyle name="40% - Ênfase4 3 4" xfId="2824" xr:uid="{00000000-0005-0000-0000-0000040B0000}"/>
    <cellStyle name="40% - Ênfase4 3 5" xfId="2825" xr:uid="{00000000-0005-0000-0000-0000050B0000}"/>
    <cellStyle name="40% - Ênfase4 3_Modelo Orçamento" xfId="2826" xr:uid="{00000000-0005-0000-0000-0000060B0000}"/>
    <cellStyle name="40% - Ênfase4 4" xfId="2827" xr:uid="{00000000-0005-0000-0000-0000070B0000}"/>
    <cellStyle name="40% - Ênfase4 5" xfId="2828" xr:uid="{00000000-0005-0000-0000-0000080B0000}"/>
    <cellStyle name="40% - Ênfase4 6" xfId="2829" xr:uid="{00000000-0005-0000-0000-0000090B0000}"/>
    <cellStyle name="40% - Ênfase4 7" xfId="2830" xr:uid="{00000000-0005-0000-0000-00000A0B0000}"/>
    <cellStyle name="40% - Ênfase4 8" xfId="2831" xr:uid="{00000000-0005-0000-0000-00000B0B0000}"/>
    <cellStyle name="40% - Ênfase4 9" xfId="2832" xr:uid="{00000000-0005-0000-0000-00000C0B0000}"/>
    <cellStyle name="40% - Ênfase5 10" xfId="2833" xr:uid="{00000000-0005-0000-0000-00000D0B0000}"/>
    <cellStyle name="40% - Ênfase5 11" xfId="2834" xr:uid="{00000000-0005-0000-0000-00000E0B0000}"/>
    <cellStyle name="40% - Ênfase5 2" xfId="2835" xr:uid="{00000000-0005-0000-0000-00000F0B0000}"/>
    <cellStyle name="40% - Ênfase5 2 2" xfId="2836" xr:uid="{00000000-0005-0000-0000-0000100B0000}"/>
    <cellStyle name="40% - Ênfase5 2 3" xfId="2837" xr:uid="{00000000-0005-0000-0000-0000110B0000}"/>
    <cellStyle name="40% - Ênfase5 2 4" xfId="2838" xr:uid="{00000000-0005-0000-0000-0000120B0000}"/>
    <cellStyle name="40% - Ênfase5 2 5" xfId="2839" xr:uid="{00000000-0005-0000-0000-0000130B0000}"/>
    <cellStyle name="40% - Ênfase5 2_desc" xfId="2840" xr:uid="{00000000-0005-0000-0000-0000140B0000}"/>
    <cellStyle name="40% - Ênfase5 3" xfId="2841" xr:uid="{00000000-0005-0000-0000-0000150B0000}"/>
    <cellStyle name="40% - Ênfase5 3 2" xfId="2842" xr:uid="{00000000-0005-0000-0000-0000160B0000}"/>
    <cellStyle name="40% - Ênfase5 3 3" xfId="2843" xr:uid="{00000000-0005-0000-0000-0000170B0000}"/>
    <cellStyle name="40% - Ênfase5 3 4" xfId="2844" xr:uid="{00000000-0005-0000-0000-0000180B0000}"/>
    <cellStyle name="40% - Ênfase5 3 5" xfId="2845" xr:uid="{00000000-0005-0000-0000-0000190B0000}"/>
    <cellStyle name="40% - Ênfase5 3_Modelo Orçamento" xfId="2846" xr:uid="{00000000-0005-0000-0000-00001A0B0000}"/>
    <cellStyle name="40% - Ênfase5 4" xfId="2847" xr:uid="{00000000-0005-0000-0000-00001B0B0000}"/>
    <cellStyle name="40% - Ênfase5 5" xfId="2848" xr:uid="{00000000-0005-0000-0000-00001C0B0000}"/>
    <cellStyle name="40% - Ênfase5 6" xfId="2849" xr:uid="{00000000-0005-0000-0000-00001D0B0000}"/>
    <cellStyle name="40% - Ênfase5 7" xfId="2850" xr:uid="{00000000-0005-0000-0000-00001E0B0000}"/>
    <cellStyle name="40% - Ênfase5 8" xfId="2851" xr:uid="{00000000-0005-0000-0000-00001F0B0000}"/>
    <cellStyle name="40% - Ênfase5 9" xfId="2852" xr:uid="{00000000-0005-0000-0000-0000200B0000}"/>
    <cellStyle name="40% - Ênfase6 10" xfId="2853" xr:uid="{00000000-0005-0000-0000-0000210B0000}"/>
    <cellStyle name="40% - Ênfase6 11" xfId="2854" xr:uid="{00000000-0005-0000-0000-0000220B0000}"/>
    <cellStyle name="40% - Ênfase6 2" xfId="2855" xr:uid="{00000000-0005-0000-0000-0000230B0000}"/>
    <cellStyle name="40% - Ênfase6 2 2" xfId="2856" xr:uid="{00000000-0005-0000-0000-0000240B0000}"/>
    <cellStyle name="40% - Ênfase6 2 3" xfId="2857" xr:uid="{00000000-0005-0000-0000-0000250B0000}"/>
    <cellStyle name="40% - Ênfase6 2 4" xfId="2858" xr:uid="{00000000-0005-0000-0000-0000260B0000}"/>
    <cellStyle name="40% - Ênfase6 2 5" xfId="2859" xr:uid="{00000000-0005-0000-0000-0000270B0000}"/>
    <cellStyle name="40% - Ênfase6 2_desc" xfId="2860" xr:uid="{00000000-0005-0000-0000-0000280B0000}"/>
    <cellStyle name="40% - Ênfase6 3" xfId="2861" xr:uid="{00000000-0005-0000-0000-0000290B0000}"/>
    <cellStyle name="40% - Ênfase6 3 2" xfId="2862" xr:uid="{00000000-0005-0000-0000-00002A0B0000}"/>
    <cellStyle name="40% - Ênfase6 3 3" xfId="2863" xr:uid="{00000000-0005-0000-0000-00002B0B0000}"/>
    <cellStyle name="40% - Ênfase6 3 4" xfId="2864" xr:uid="{00000000-0005-0000-0000-00002C0B0000}"/>
    <cellStyle name="40% - Ênfase6 3 5" xfId="2865" xr:uid="{00000000-0005-0000-0000-00002D0B0000}"/>
    <cellStyle name="40% - Ênfase6 3_Modelo Orçamento" xfId="2866" xr:uid="{00000000-0005-0000-0000-00002E0B0000}"/>
    <cellStyle name="40% - Ênfase6 4" xfId="2867" xr:uid="{00000000-0005-0000-0000-00002F0B0000}"/>
    <cellStyle name="40% - Ênfase6 5" xfId="2868" xr:uid="{00000000-0005-0000-0000-0000300B0000}"/>
    <cellStyle name="40% - Ênfase6 6" xfId="2869" xr:uid="{00000000-0005-0000-0000-0000310B0000}"/>
    <cellStyle name="40% - Ênfase6 7" xfId="2870" xr:uid="{00000000-0005-0000-0000-0000320B0000}"/>
    <cellStyle name="40% - Ênfase6 8" xfId="2871" xr:uid="{00000000-0005-0000-0000-0000330B0000}"/>
    <cellStyle name="40% - Ênfase6 9" xfId="2872" xr:uid="{00000000-0005-0000-0000-0000340B0000}"/>
    <cellStyle name="60% - Accent1" xfId="2873" xr:uid="{00000000-0005-0000-0000-0000350B0000}"/>
    <cellStyle name="60% - Accent2" xfId="2874" xr:uid="{00000000-0005-0000-0000-0000360B0000}"/>
    <cellStyle name="60% - Accent3" xfId="2875" xr:uid="{00000000-0005-0000-0000-0000370B0000}"/>
    <cellStyle name="60% - Accent4" xfId="2876" xr:uid="{00000000-0005-0000-0000-0000380B0000}"/>
    <cellStyle name="60% - Accent5" xfId="2877" xr:uid="{00000000-0005-0000-0000-0000390B0000}"/>
    <cellStyle name="60% - Accent6" xfId="2878" xr:uid="{00000000-0005-0000-0000-00003A0B0000}"/>
    <cellStyle name="60% - Ênfase1 10" xfId="2879" xr:uid="{00000000-0005-0000-0000-00003B0B0000}"/>
    <cellStyle name="60% - Ênfase1 11" xfId="2880" xr:uid="{00000000-0005-0000-0000-00003C0B0000}"/>
    <cellStyle name="60% - Ênfase1 2" xfId="2881" xr:uid="{00000000-0005-0000-0000-00003D0B0000}"/>
    <cellStyle name="60% - Ênfase1 2 2" xfId="2882" xr:uid="{00000000-0005-0000-0000-00003E0B0000}"/>
    <cellStyle name="60% - Ênfase1 2 3" xfId="2883" xr:uid="{00000000-0005-0000-0000-00003F0B0000}"/>
    <cellStyle name="60% - Ênfase1 2 4" xfId="2884" xr:uid="{00000000-0005-0000-0000-0000400B0000}"/>
    <cellStyle name="60% - Ênfase1 2 5" xfId="2885" xr:uid="{00000000-0005-0000-0000-0000410B0000}"/>
    <cellStyle name="60% - Ênfase1 2_desc" xfId="2886" xr:uid="{00000000-0005-0000-0000-0000420B0000}"/>
    <cellStyle name="60% - Ênfase1 3" xfId="2887" xr:uid="{00000000-0005-0000-0000-0000430B0000}"/>
    <cellStyle name="60% - Ênfase1 3 2" xfId="2888" xr:uid="{00000000-0005-0000-0000-0000440B0000}"/>
    <cellStyle name="60% - Ênfase1 3 3" xfId="2889" xr:uid="{00000000-0005-0000-0000-0000450B0000}"/>
    <cellStyle name="60% - Ênfase1 3 4" xfId="2890" xr:uid="{00000000-0005-0000-0000-0000460B0000}"/>
    <cellStyle name="60% - Ênfase1 3 5" xfId="2891" xr:uid="{00000000-0005-0000-0000-0000470B0000}"/>
    <cellStyle name="60% - Ênfase1 3_Modelo Orçamento" xfId="2892" xr:uid="{00000000-0005-0000-0000-0000480B0000}"/>
    <cellStyle name="60% - Ênfase1 4" xfId="2893" xr:uid="{00000000-0005-0000-0000-0000490B0000}"/>
    <cellStyle name="60% - Ênfase1 5" xfId="2894" xr:uid="{00000000-0005-0000-0000-00004A0B0000}"/>
    <cellStyle name="60% - Ênfase1 6" xfId="2895" xr:uid="{00000000-0005-0000-0000-00004B0B0000}"/>
    <cellStyle name="60% - Ênfase1 7" xfId="2896" xr:uid="{00000000-0005-0000-0000-00004C0B0000}"/>
    <cellStyle name="60% - Ênfase1 8" xfId="2897" xr:uid="{00000000-0005-0000-0000-00004D0B0000}"/>
    <cellStyle name="60% - Ênfase1 9" xfId="2898" xr:uid="{00000000-0005-0000-0000-00004E0B0000}"/>
    <cellStyle name="60% - Ênfase2 10" xfId="2899" xr:uid="{00000000-0005-0000-0000-00004F0B0000}"/>
    <cellStyle name="60% - Ênfase2 11" xfId="2900" xr:uid="{00000000-0005-0000-0000-0000500B0000}"/>
    <cellStyle name="60% - Ênfase2 2" xfId="2901" xr:uid="{00000000-0005-0000-0000-0000510B0000}"/>
    <cellStyle name="60% - Ênfase2 2 2" xfId="2902" xr:uid="{00000000-0005-0000-0000-0000520B0000}"/>
    <cellStyle name="60% - Ênfase2 2 3" xfId="2903" xr:uid="{00000000-0005-0000-0000-0000530B0000}"/>
    <cellStyle name="60% - Ênfase2 2 4" xfId="2904" xr:uid="{00000000-0005-0000-0000-0000540B0000}"/>
    <cellStyle name="60% - Ênfase2 2 5" xfId="2905" xr:uid="{00000000-0005-0000-0000-0000550B0000}"/>
    <cellStyle name="60% - Ênfase2 2_desc" xfId="2906" xr:uid="{00000000-0005-0000-0000-0000560B0000}"/>
    <cellStyle name="60% - Ênfase2 3" xfId="2907" xr:uid="{00000000-0005-0000-0000-0000570B0000}"/>
    <cellStyle name="60% - Ênfase2 3 2" xfId="2908" xr:uid="{00000000-0005-0000-0000-0000580B0000}"/>
    <cellStyle name="60% - Ênfase2 3 3" xfId="2909" xr:uid="{00000000-0005-0000-0000-0000590B0000}"/>
    <cellStyle name="60% - Ênfase2 3 4" xfId="2910" xr:uid="{00000000-0005-0000-0000-00005A0B0000}"/>
    <cellStyle name="60% - Ênfase2 3 5" xfId="2911" xr:uid="{00000000-0005-0000-0000-00005B0B0000}"/>
    <cellStyle name="60% - Ênfase2 3_Modelo Orçamento" xfId="2912" xr:uid="{00000000-0005-0000-0000-00005C0B0000}"/>
    <cellStyle name="60% - Ênfase2 4" xfId="2913" xr:uid="{00000000-0005-0000-0000-00005D0B0000}"/>
    <cellStyle name="60% - Ênfase2 5" xfId="2914" xr:uid="{00000000-0005-0000-0000-00005E0B0000}"/>
    <cellStyle name="60% - Ênfase2 6" xfId="2915" xr:uid="{00000000-0005-0000-0000-00005F0B0000}"/>
    <cellStyle name="60% - Ênfase2 7" xfId="2916" xr:uid="{00000000-0005-0000-0000-0000600B0000}"/>
    <cellStyle name="60% - Ênfase2 8" xfId="2917" xr:uid="{00000000-0005-0000-0000-0000610B0000}"/>
    <cellStyle name="60% - Ênfase2 9" xfId="2918" xr:uid="{00000000-0005-0000-0000-0000620B0000}"/>
    <cellStyle name="60% - Ênfase3 10" xfId="2919" xr:uid="{00000000-0005-0000-0000-0000630B0000}"/>
    <cellStyle name="60% - Ênfase3 11" xfId="2920" xr:uid="{00000000-0005-0000-0000-0000640B0000}"/>
    <cellStyle name="60% - Ênfase3 2" xfId="2921" xr:uid="{00000000-0005-0000-0000-0000650B0000}"/>
    <cellStyle name="60% - Ênfase3 2 2" xfId="2922" xr:uid="{00000000-0005-0000-0000-0000660B0000}"/>
    <cellStyle name="60% - Ênfase3 2 3" xfId="2923" xr:uid="{00000000-0005-0000-0000-0000670B0000}"/>
    <cellStyle name="60% - Ênfase3 2 4" xfId="2924" xr:uid="{00000000-0005-0000-0000-0000680B0000}"/>
    <cellStyle name="60% - Ênfase3 2 5" xfId="2925" xr:uid="{00000000-0005-0000-0000-0000690B0000}"/>
    <cellStyle name="60% - Ênfase3 2_desc" xfId="2926" xr:uid="{00000000-0005-0000-0000-00006A0B0000}"/>
    <cellStyle name="60% - Ênfase3 3" xfId="2927" xr:uid="{00000000-0005-0000-0000-00006B0B0000}"/>
    <cellStyle name="60% - Ênfase3 3 2" xfId="2928" xr:uid="{00000000-0005-0000-0000-00006C0B0000}"/>
    <cellStyle name="60% - Ênfase3 3 3" xfId="2929" xr:uid="{00000000-0005-0000-0000-00006D0B0000}"/>
    <cellStyle name="60% - Ênfase3 3 4" xfId="2930" xr:uid="{00000000-0005-0000-0000-00006E0B0000}"/>
    <cellStyle name="60% - Ênfase3 3 5" xfId="2931" xr:uid="{00000000-0005-0000-0000-00006F0B0000}"/>
    <cellStyle name="60% - Ênfase3 3_Modelo Orçamento" xfId="2932" xr:uid="{00000000-0005-0000-0000-0000700B0000}"/>
    <cellStyle name="60% - Ênfase3 4" xfId="2933" xr:uid="{00000000-0005-0000-0000-0000710B0000}"/>
    <cellStyle name="60% - Ênfase3 5" xfId="2934" xr:uid="{00000000-0005-0000-0000-0000720B0000}"/>
    <cellStyle name="60% - Ênfase3 6" xfId="2935" xr:uid="{00000000-0005-0000-0000-0000730B0000}"/>
    <cellStyle name="60% - Ênfase3 7" xfId="2936" xr:uid="{00000000-0005-0000-0000-0000740B0000}"/>
    <cellStyle name="60% - Ênfase3 8" xfId="2937" xr:uid="{00000000-0005-0000-0000-0000750B0000}"/>
    <cellStyle name="60% - Ênfase3 9" xfId="2938" xr:uid="{00000000-0005-0000-0000-0000760B0000}"/>
    <cellStyle name="60% - Ênfase4 10" xfId="2939" xr:uid="{00000000-0005-0000-0000-0000770B0000}"/>
    <cellStyle name="60% - Ênfase4 11" xfId="2940" xr:uid="{00000000-0005-0000-0000-0000780B0000}"/>
    <cellStyle name="60% - Ênfase4 2" xfId="2941" xr:uid="{00000000-0005-0000-0000-0000790B0000}"/>
    <cellStyle name="60% - Ênfase4 2 2" xfId="2942" xr:uid="{00000000-0005-0000-0000-00007A0B0000}"/>
    <cellStyle name="60% - Ênfase4 2 3" xfId="2943" xr:uid="{00000000-0005-0000-0000-00007B0B0000}"/>
    <cellStyle name="60% - Ênfase4 2 4" xfId="2944" xr:uid="{00000000-0005-0000-0000-00007C0B0000}"/>
    <cellStyle name="60% - Ênfase4 2 5" xfId="2945" xr:uid="{00000000-0005-0000-0000-00007D0B0000}"/>
    <cellStyle name="60% - Ênfase4 2_desc" xfId="2946" xr:uid="{00000000-0005-0000-0000-00007E0B0000}"/>
    <cellStyle name="60% - Ênfase4 3" xfId="2947" xr:uid="{00000000-0005-0000-0000-00007F0B0000}"/>
    <cellStyle name="60% - Ênfase4 3 2" xfId="2948" xr:uid="{00000000-0005-0000-0000-0000800B0000}"/>
    <cellStyle name="60% - Ênfase4 3 3" xfId="2949" xr:uid="{00000000-0005-0000-0000-0000810B0000}"/>
    <cellStyle name="60% - Ênfase4 3 4" xfId="2950" xr:uid="{00000000-0005-0000-0000-0000820B0000}"/>
    <cellStyle name="60% - Ênfase4 3 5" xfId="2951" xr:uid="{00000000-0005-0000-0000-0000830B0000}"/>
    <cellStyle name="60% - Ênfase4 3_Modelo Orçamento" xfId="2952" xr:uid="{00000000-0005-0000-0000-0000840B0000}"/>
    <cellStyle name="60% - Ênfase4 4" xfId="2953" xr:uid="{00000000-0005-0000-0000-0000850B0000}"/>
    <cellStyle name="60% - Ênfase4 5" xfId="2954" xr:uid="{00000000-0005-0000-0000-0000860B0000}"/>
    <cellStyle name="60% - Ênfase4 6" xfId="2955" xr:uid="{00000000-0005-0000-0000-0000870B0000}"/>
    <cellStyle name="60% - Ênfase4 7" xfId="2956" xr:uid="{00000000-0005-0000-0000-0000880B0000}"/>
    <cellStyle name="60% - Ênfase4 8" xfId="2957" xr:uid="{00000000-0005-0000-0000-0000890B0000}"/>
    <cellStyle name="60% - Ênfase4 9" xfId="2958" xr:uid="{00000000-0005-0000-0000-00008A0B0000}"/>
    <cellStyle name="60% - Ênfase5 10" xfId="2959" xr:uid="{00000000-0005-0000-0000-00008B0B0000}"/>
    <cellStyle name="60% - Ênfase5 11" xfId="2960" xr:uid="{00000000-0005-0000-0000-00008C0B0000}"/>
    <cellStyle name="60% - Ênfase5 2" xfId="2961" xr:uid="{00000000-0005-0000-0000-00008D0B0000}"/>
    <cellStyle name="60% - Ênfase5 2 2" xfId="2962" xr:uid="{00000000-0005-0000-0000-00008E0B0000}"/>
    <cellStyle name="60% - Ênfase5 2 3" xfId="2963" xr:uid="{00000000-0005-0000-0000-00008F0B0000}"/>
    <cellStyle name="60% - Ênfase5 2 4" xfId="2964" xr:uid="{00000000-0005-0000-0000-0000900B0000}"/>
    <cellStyle name="60% - Ênfase5 2 5" xfId="2965" xr:uid="{00000000-0005-0000-0000-0000910B0000}"/>
    <cellStyle name="60% - Ênfase5 2_desc" xfId="2966" xr:uid="{00000000-0005-0000-0000-0000920B0000}"/>
    <cellStyle name="60% - Ênfase5 3" xfId="2967" xr:uid="{00000000-0005-0000-0000-0000930B0000}"/>
    <cellStyle name="60% - Ênfase5 3 2" xfId="2968" xr:uid="{00000000-0005-0000-0000-0000940B0000}"/>
    <cellStyle name="60% - Ênfase5 3 3" xfId="2969" xr:uid="{00000000-0005-0000-0000-0000950B0000}"/>
    <cellStyle name="60% - Ênfase5 3 4" xfId="2970" xr:uid="{00000000-0005-0000-0000-0000960B0000}"/>
    <cellStyle name="60% - Ênfase5 3 5" xfId="2971" xr:uid="{00000000-0005-0000-0000-0000970B0000}"/>
    <cellStyle name="60% - Ênfase5 3_Modelo Orçamento" xfId="2972" xr:uid="{00000000-0005-0000-0000-0000980B0000}"/>
    <cellStyle name="60% - Ênfase5 4" xfId="2973" xr:uid="{00000000-0005-0000-0000-0000990B0000}"/>
    <cellStyle name="60% - Ênfase5 5" xfId="2974" xr:uid="{00000000-0005-0000-0000-00009A0B0000}"/>
    <cellStyle name="60% - Ênfase5 6" xfId="2975" xr:uid="{00000000-0005-0000-0000-00009B0B0000}"/>
    <cellStyle name="60% - Ênfase5 7" xfId="2976" xr:uid="{00000000-0005-0000-0000-00009C0B0000}"/>
    <cellStyle name="60% - Ênfase5 8" xfId="2977" xr:uid="{00000000-0005-0000-0000-00009D0B0000}"/>
    <cellStyle name="60% - Ênfase5 9" xfId="2978" xr:uid="{00000000-0005-0000-0000-00009E0B0000}"/>
    <cellStyle name="60% - Ênfase6 10" xfId="2979" xr:uid="{00000000-0005-0000-0000-00009F0B0000}"/>
    <cellStyle name="60% - Ênfase6 11" xfId="2980" xr:uid="{00000000-0005-0000-0000-0000A00B0000}"/>
    <cellStyle name="60% - Ênfase6 2" xfId="2981" xr:uid="{00000000-0005-0000-0000-0000A10B0000}"/>
    <cellStyle name="60% - Ênfase6 2 2" xfId="2982" xr:uid="{00000000-0005-0000-0000-0000A20B0000}"/>
    <cellStyle name="60% - Ênfase6 2 3" xfId="2983" xr:uid="{00000000-0005-0000-0000-0000A30B0000}"/>
    <cellStyle name="60% - Ênfase6 2 4" xfId="2984" xr:uid="{00000000-0005-0000-0000-0000A40B0000}"/>
    <cellStyle name="60% - Ênfase6 2 5" xfId="2985" xr:uid="{00000000-0005-0000-0000-0000A50B0000}"/>
    <cellStyle name="60% - Ênfase6 2_desc" xfId="2986" xr:uid="{00000000-0005-0000-0000-0000A60B0000}"/>
    <cellStyle name="60% - Ênfase6 3" xfId="2987" xr:uid="{00000000-0005-0000-0000-0000A70B0000}"/>
    <cellStyle name="60% - Ênfase6 3 2" xfId="2988" xr:uid="{00000000-0005-0000-0000-0000A80B0000}"/>
    <cellStyle name="60% - Ênfase6 3 3" xfId="2989" xr:uid="{00000000-0005-0000-0000-0000A90B0000}"/>
    <cellStyle name="60% - Ênfase6 3 4" xfId="2990" xr:uid="{00000000-0005-0000-0000-0000AA0B0000}"/>
    <cellStyle name="60% - Ênfase6 3 5" xfId="2991" xr:uid="{00000000-0005-0000-0000-0000AB0B0000}"/>
    <cellStyle name="60% - Ênfase6 3_Modelo Orçamento" xfId="2992" xr:uid="{00000000-0005-0000-0000-0000AC0B0000}"/>
    <cellStyle name="60% - Ênfase6 4" xfId="2993" xr:uid="{00000000-0005-0000-0000-0000AD0B0000}"/>
    <cellStyle name="60% - Ênfase6 5" xfId="2994" xr:uid="{00000000-0005-0000-0000-0000AE0B0000}"/>
    <cellStyle name="60% - Ênfase6 6" xfId="2995" xr:uid="{00000000-0005-0000-0000-0000AF0B0000}"/>
    <cellStyle name="60% - Ênfase6 7" xfId="2996" xr:uid="{00000000-0005-0000-0000-0000B00B0000}"/>
    <cellStyle name="60% - Ênfase6 8" xfId="2997" xr:uid="{00000000-0005-0000-0000-0000B10B0000}"/>
    <cellStyle name="60% - Ênfase6 9" xfId="2998" xr:uid="{00000000-0005-0000-0000-0000B20B0000}"/>
    <cellStyle name="8" xfId="2999" xr:uid="{00000000-0005-0000-0000-0000B30B0000}"/>
    <cellStyle name="8_Base 2008" xfId="3000" xr:uid="{00000000-0005-0000-0000-0000B40B0000}"/>
    <cellStyle name="8_base DCF" xfId="3001" xr:uid="{00000000-0005-0000-0000-0000B50B0000}"/>
    <cellStyle name="8_Corporate Model_base case" xfId="3002" xr:uid="{00000000-0005-0000-0000-0000B60B0000}"/>
    <cellStyle name="8_Current Malls" xfId="3003" xr:uid="{00000000-0005-0000-0000-0000B70B0000}"/>
    <cellStyle name="8_Debt Mensal" xfId="3004" xr:uid="{00000000-0005-0000-0000-0000B80B0000}"/>
    <cellStyle name="8_EMT Financial Projections" xfId="3005" xr:uid="{00000000-0005-0000-0000-0000B90B0000}"/>
    <cellStyle name="8_EMT Financial Projections_Base 2008" xfId="3006" xr:uid="{00000000-0005-0000-0000-0000BA0B0000}"/>
    <cellStyle name="8_EMT Financial Projections_base DCF" xfId="3007" xr:uid="{00000000-0005-0000-0000-0000BB0B0000}"/>
    <cellStyle name="8_EMT Financial Projections_Corporate Model_base case" xfId="3008" xr:uid="{00000000-0005-0000-0000-0000BC0B0000}"/>
    <cellStyle name="8_EMT Financial Projections_Current Malls" xfId="3009" xr:uid="{00000000-0005-0000-0000-0000BD0B0000}"/>
    <cellStyle name="8_EMT Financial Projections_Debt Mensal" xfId="3010" xr:uid="{00000000-0005-0000-0000-0000BE0B0000}"/>
    <cellStyle name="8_EMT Financial Projections_Estação BH 31-05-11" xfId="3011" xr:uid="{00000000-0005-0000-0000-0000BF0B0000}"/>
    <cellStyle name="8_EMT Financial Projections_Estação BH 31-12-10" xfId="3012" xr:uid="{00000000-0005-0000-0000-0000C00B0000}"/>
    <cellStyle name="8_EMT Financial Projections_Estação BH 31-12-10_Estação BH 31-05-11" xfId="3013" xr:uid="{00000000-0005-0000-0000-0000C10B0000}"/>
    <cellStyle name="8_EMT Financial Projections_Estação BH 31-12-10_Mooca 31-05-11" xfId="3014" xr:uid="{00000000-0005-0000-0000-0000C20B0000}"/>
    <cellStyle name="8_EMT Financial Projections_Modelo BRMalls_Carraz" xfId="3015" xr:uid="{00000000-0005-0000-0000-0000C30B0000}"/>
    <cellStyle name="8_EMT Financial Projections_Modelo em construçào_FINANCIALS thiago" xfId="3016" xr:uid="{00000000-0005-0000-0000-0000C40B0000}"/>
    <cellStyle name="8_EMT Financial Projections_Orçamento 2009_Cash  Funding" xfId="3017" xr:uid="{00000000-0005-0000-0000-0000C50B0000}"/>
    <cellStyle name="8_EMT Financial Projections_São Bernardo 31-05-11" xfId="3018" xr:uid="{00000000-0005-0000-0000-0000C60B0000}"/>
    <cellStyle name="8_EMT Financial Projections_SHOPPING CURITIBA.A. Resumo" xfId="3019" xr:uid="{00000000-0005-0000-0000-0000C70B0000}"/>
    <cellStyle name="8_EMT Financial Projections_Tijuca_05032010_Upside_Ryfer_parcelado_v13_posdiligencia" xfId="3020" xr:uid="{00000000-0005-0000-0000-0000C80B0000}"/>
    <cellStyle name="8_EMT model base case 20_09" xfId="3021" xr:uid="{00000000-0005-0000-0000-0000C90B0000}"/>
    <cellStyle name="8_EMT model base case 20_09_Base 2008" xfId="3022" xr:uid="{00000000-0005-0000-0000-0000CA0B0000}"/>
    <cellStyle name="8_EMT model base case 20_09_base DCF" xfId="3023" xr:uid="{00000000-0005-0000-0000-0000CB0B0000}"/>
    <cellStyle name="8_EMT model base case 20_09_Corporate Model_base case" xfId="3024" xr:uid="{00000000-0005-0000-0000-0000CC0B0000}"/>
    <cellStyle name="8_EMT model base case 20_09_Current Malls" xfId="3025" xr:uid="{00000000-0005-0000-0000-0000CD0B0000}"/>
    <cellStyle name="8_EMT model base case 20_09_Debt Mensal" xfId="3026" xr:uid="{00000000-0005-0000-0000-0000CE0B0000}"/>
    <cellStyle name="8_EMT model base case 20_09_Estação BH 31-05-11" xfId="3027" xr:uid="{00000000-0005-0000-0000-0000CF0B0000}"/>
    <cellStyle name="8_EMT model base case 20_09_Estação BH 31-12-10" xfId="3028" xr:uid="{00000000-0005-0000-0000-0000D00B0000}"/>
    <cellStyle name="8_EMT model base case 20_09_Estação BH 31-12-10_Estação BH 31-05-11" xfId="3029" xr:uid="{00000000-0005-0000-0000-0000D10B0000}"/>
    <cellStyle name="8_EMT model base case 20_09_Estação BH 31-12-10_Mooca 31-05-11" xfId="3030" xr:uid="{00000000-0005-0000-0000-0000D20B0000}"/>
    <cellStyle name="8_EMT model base case 20_09_Modelo BRMalls_Carraz" xfId="3031" xr:uid="{00000000-0005-0000-0000-0000D30B0000}"/>
    <cellStyle name="8_EMT model base case 20_09_Modelo em construçào_FINANCIALS thiago" xfId="3032" xr:uid="{00000000-0005-0000-0000-0000D40B0000}"/>
    <cellStyle name="8_EMT model base case 20_09_Orçamento 2009_Cash  Funding" xfId="3033" xr:uid="{00000000-0005-0000-0000-0000D50B0000}"/>
    <cellStyle name="8_EMT model base case 20_09_São Bernardo 31-05-11" xfId="3034" xr:uid="{00000000-0005-0000-0000-0000D60B0000}"/>
    <cellStyle name="8_EMT model base case 20_09_SHOPPING CURITIBA.A. Resumo" xfId="3035" xr:uid="{00000000-0005-0000-0000-0000D70B0000}"/>
    <cellStyle name="8_EMT model base case 20_09_Tijuca_05032010_Upside_Ryfer_parcelado_v13_posdiligencia" xfId="3036" xr:uid="{00000000-0005-0000-0000-0000D80B0000}"/>
    <cellStyle name="8_Estação BH 31-05-11" xfId="3037" xr:uid="{00000000-0005-0000-0000-0000D90B0000}"/>
    <cellStyle name="8_Estação BH 31-12-10" xfId="3038" xr:uid="{00000000-0005-0000-0000-0000DA0B0000}"/>
    <cellStyle name="8_Estação BH 31-12-10_Estação BH 31-05-11" xfId="3039" xr:uid="{00000000-0005-0000-0000-0000DB0B0000}"/>
    <cellStyle name="8_Estação BH 31-12-10_Mooca 31-05-11" xfId="3040" xr:uid="{00000000-0005-0000-0000-0000DC0B0000}"/>
    <cellStyle name="8_Executive Summary Nova projeção" xfId="3041" xr:uid="{00000000-0005-0000-0000-0000DD0B0000}"/>
    <cellStyle name="8_Executive Summary Nova projeção_Base 2008" xfId="3042" xr:uid="{00000000-0005-0000-0000-0000DE0B0000}"/>
    <cellStyle name="8_Executive Summary Nova projeção_base DCF" xfId="3043" xr:uid="{00000000-0005-0000-0000-0000DF0B0000}"/>
    <cellStyle name="8_Executive Summary Nova projeção_Corporate Model_base case" xfId="3044" xr:uid="{00000000-0005-0000-0000-0000E00B0000}"/>
    <cellStyle name="8_Executive Summary Nova projeção_Current Malls" xfId="3045" xr:uid="{00000000-0005-0000-0000-0000E10B0000}"/>
    <cellStyle name="8_Executive Summary Nova projeção_Debt Mensal" xfId="3046" xr:uid="{00000000-0005-0000-0000-0000E20B0000}"/>
    <cellStyle name="8_Executive Summary Nova projeção_Estação BH 31-05-11" xfId="3047" xr:uid="{00000000-0005-0000-0000-0000E30B0000}"/>
    <cellStyle name="8_Executive Summary Nova projeção_Estação BH 31-12-10" xfId="3048" xr:uid="{00000000-0005-0000-0000-0000E40B0000}"/>
    <cellStyle name="8_Executive Summary Nova projeção_Estação BH 31-12-10_Estação BH 31-05-11" xfId="3049" xr:uid="{00000000-0005-0000-0000-0000E50B0000}"/>
    <cellStyle name="8_Executive Summary Nova projeção_Estação BH 31-12-10_Mooca 31-05-11" xfId="3050" xr:uid="{00000000-0005-0000-0000-0000E60B0000}"/>
    <cellStyle name="8_Executive Summary Nova projeção_Modelo BRMalls_Carraz" xfId="3051" xr:uid="{00000000-0005-0000-0000-0000E70B0000}"/>
    <cellStyle name="8_Executive Summary Nova projeção_Modelo em construçào_FINANCIALS thiago" xfId="3052" xr:uid="{00000000-0005-0000-0000-0000E80B0000}"/>
    <cellStyle name="8_Executive Summary Nova projeção_Orçamento 2009_Cash  Funding" xfId="3053" xr:uid="{00000000-0005-0000-0000-0000E90B0000}"/>
    <cellStyle name="8_Executive Summary Nova projeção_São Bernardo 31-05-11" xfId="3054" xr:uid="{00000000-0005-0000-0000-0000EA0B0000}"/>
    <cellStyle name="8_Executive Summary Nova projeção_SHOPPING CURITIBA.A. Resumo" xfId="3055" xr:uid="{00000000-0005-0000-0000-0000EB0B0000}"/>
    <cellStyle name="8_Executive Summary Nova projeção_Tijuca_05032010_Upside_Ryfer_parcelado_v13_posdiligencia" xfId="3056" xr:uid="{00000000-0005-0000-0000-0000EC0B0000}"/>
    <cellStyle name="8_Executive Summary Nova projeção1" xfId="3057" xr:uid="{00000000-0005-0000-0000-0000ED0B0000}"/>
    <cellStyle name="8_Executive Summary Nova projeção1_Base 2008" xfId="3058" xr:uid="{00000000-0005-0000-0000-0000EE0B0000}"/>
    <cellStyle name="8_Executive Summary Nova projeção1_base DCF" xfId="3059" xr:uid="{00000000-0005-0000-0000-0000EF0B0000}"/>
    <cellStyle name="8_Executive Summary Nova projeção1_Corporate Model_base case" xfId="3060" xr:uid="{00000000-0005-0000-0000-0000F00B0000}"/>
    <cellStyle name="8_Executive Summary Nova projeção1_Current Malls" xfId="3061" xr:uid="{00000000-0005-0000-0000-0000F10B0000}"/>
    <cellStyle name="8_Executive Summary Nova projeção1_Debt Mensal" xfId="3062" xr:uid="{00000000-0005-0000-0000-0000F20B0000}"/>
    <cellStyle name="8_Executive Summary Nova projeção1_Estação BH 31-05-11" xfId="3063" xr:uid="{00000000-0005-0000-0000-0000F30B0000}"/>
    <cellStyle name="8_Executive Summary Nova projeção1_Estação BH 31-12-10" xfId="3064" xr:uid="{00000000-0005-0000-0000-0000F40B0000}"/>
    <cellStyle name="8_Executive Summary Nova projeção1_Estação BH 31-12-10_Estação BH 31-05-11" xfId="3065" xr:uid="{00000000-0005-0000-0000-0000F50B0000}"/>
    <cellStyle name="8_Executive Summary Nova projeção1_Estação BH 31-12-10_Mooca 31-05-11" xfId="3066" xr:uid="{00000000-0005-0000-0000-0000F60B0000}"/>
    <cellStyle name="8_Executive Summary Nova projeção1_Modelo BRMalls_Carraz" xfId="3067" xr:uid="{00000000-0005-0000-0000-0000F70B0000}"/>
    <cellStyle name="8_Executive Summary Nova projeção1_Modelo em construçào_FINANCIALS thiago" xfId="3068" xr:uid="{00000000-0005-0000-0000-0000F80B0000}"/>
    <cellStyle name="8_Executive Summary Nova projeção1_Orçamento 2009_Cash  Funding" xfId="3069" xr:uid="{00000000-0005-0000-0000-0000F90B0000}"/>
    <cellStyle name="8_Executive Summary Nova projeção1_São Bernardo 31-05-11" xfId="3070" xr:uid="{00000000-0005-0000-0000-0000FA0B0000}"/>
    <cellStyle name="8_Executive Summary Nova projeção1_SHOPPING CURITIBA.A. Resumo" xfId="3071" xr:uid="{00000000-0005-0000-0000-0000FB0B0000}"/>
    <cellStyle name="8_Executive Summary Nova projeção1_Tijuca_05032010_Upside_Ryfer_parcelado_v13_posdiligencia" xfId="3072" xr:uid="{00000000-0005-0000-0000-0000FC0B0000}"/>
    <cellStyle name="8_Modelo BRMalls_Carraz" xfId="3073" xr:uid="{00000000-0005-0000-0000-0000FD0B0000}"/>
    <cellStyle name="8_Modelo em construçào_FINANCIALS thiago" xfId="3074" xr:uid="{00000000-0005-0000-0000-0000FE0B0000}"/>
    <cellStyle name="8_Orçamento 2009_Cash  Funding" xfId="3075" xr:uid="{00000000-0005-0000-0000-0000FF0B0000}"/>
    <cellStyle name="8_São Bernardo 31-05-11" xfId="3076" xr:uid="{00000000-0005-0000-0000-0000000C0000}"/>
    <cellStyle name="8_SHOPPING CURITIBA.A. Resumo" xfId="3077" xr:uid="{00000000-0005-0000-0000-0000010C0000}"/>
    <cellStyle name="8_Tijuca_05032010_Upside_Ryfer_parcelado_v13_posdiligencia" xfId="3078" xr:uid="{00000000-0005-0000-0000-0000020C0000}"/>
    <cellStyle name="Accent1" xfId="3079" xr:uid="{00000000-0005-0000-0000-0000030C0000}"/>
    <cellStyle name="Accent2" xfId="3080" xr:uid="{00000000-0005-0000-0000-0000040C0000}"/>
    <cellStyle name="Accent3" xfId="3081" xr:uid="{00000000-0005-0000-0000-0000050C0000}"/>
    <cellStyle name="Accent4" xfId="3082" xr:uid="{00000000-0005-0000-0000-0000060C0000}"/>
    <cellStyle name="Accent5" xfId="3083" xr:uid="{00000000-0005-0000-0000-0000070C0000}"/>
    <cellStyle name="Accent6" xfId="3084" xr:uid="{00000000-0005-0000-0000-0000080C0000}"/>
    <cellStyle name="Acctg" xfId="3085" xr:uid="{00000000-0005-0000-0000-0000090C0000}"/>
    <cellStyle name="Acctg$" xfId="3086" xr:uid="{00000000-0005-0000-0000-00000A0C0000}"/>
    <cellStyle name="Acctg_Base 2008" xfId="3087" xr:uid="{00000000-0005-0000-0000-00000B0C0000}"/>
    <cellStyle name="AFINE" xfId="3088" xr:uid="{00000000-0005-0000-0000-00000C0C0000}"/>
    <cellStyle name="Año" xfId="3089" xr:uid="{00000000-0005-0000-0000-00000D0C0000}"/>
    <cellStyle name="ARIAL" xfId="3090" xr:uid="{00000000-0005-0000-0000-00000E0C0000}"/>
    <cellStyle name="Arial 10" xfId="3091" xr:uid="{00000000-0005-0000-0000-00000F0C0000}"/>
    <cellStyle name="Arial 10 2" xfId="3092" xr:uid="{00000000-0005-0000-0000-0000100C0000}"/>
    <cellStyle name="Arial 10_Estação BH 31-05-11" xfId="3093" xr:uid="{00000000-0005-0000-0000-0000110C0000}"/>
    <cellStyle name="Arial 12" xfId="3094" xr:uid="{00000000-0005-0000-0000-0000120C0000}"/>
    <cellStyle name="Array" xfId="3095" xr:uid="{00000000-0005-0000-0000-0000130C0000}"/>
    <cellStyle name="Bad" xfId="3096" xr:uid="{00000000-0005-0000-0000-0000140C0000}"/>
    <cellStyle name="Black" xfId="3097" xr:uid="{00000000-0005-0000-0000-0000150C0000}"/>
    <cellStyle name="Blue" xfId="3098" xr:uid="{00000000-0005-0000-0000-0000160C0000}"/>
    <cellStyle name="Body" xfId="3099" xr:uid="{00000000-0005-0000-0000-0000170C0000}"/>
    <cellStyle name="bolet" xfId="3100" xr:uid="{00000000-0005-0000-0000-0000180C0000}"/>
    <cellStyle name="Bom 10" xfId="3101" xr:uid="{00000000-0005-0000-0000-0000190C0000}"/>
    <cellStyle name="Bom 11" xfId="3102" xr:uid="{00000000-0005-0000-0000-00001A0C0000}"/>
    <cellStyle name="Bom 2" xfId="3103" xr:uid="{00000000-0005-0000-0000-00001B0C0000}"/>
    <cellStyle name="Bom 2 2" xfId="3104" xr:uid="{00000000-0005-0000-0000-00001C0C0000}"/>
    <cellStyle name="Bom 2 3" xfId="3105" xr:uid="{00000000-0005-0000-0000-00001D0C0000}"/>
    <cellStyle name="Bom 2 4" xfId="3106" xr:uid="{00000000-0005-0000-0000-00001E0C0000}"/>
    <cellStyle name="Bom 2 5" xfId="3107" xr:uid="{00000000-0005-0000-0000-00001F0C0000}"/>
    <cellStyle name="Bom 2_desc" xfId="3108" xr:uid="{00000000-0005-0000-0000-0000200C0000}"/>
    <cellStyle name="Bom 3" xfId="3109" xr:uid="{00000000-0005-0000-0000-0000210C0000}"/>
    <cellStyle name="Bom 3 2" xfId="3110" xr:uid="{00000000-0005-0000-0000-0000220C0000}"/>
    <cellStyle name="Bom 3 3" xfId="3111" xr:uid="{00000000-0005-0000-0000-0000230C0000}"/>
    <cellStyle name="Bom 3 4" xfId="3112" xr:uid="{00000000-0005-0000-0000-0000240C0000}"/>
    <cellStyle name="Bom 3 5" xfId="3113" xr:uid="{00000000-0005-0000-0000-0000250C0000}"/>
    <cellStyle name="Bom 3_Modelo Orçamento" xfId="3114" xr:uid="{00000000-0005-0000-0000-0000260C0000}"/>
    <cellStyle name="Bom 4" xfId="3115" xr:uid="{00000000-0005-0000-0000-0000270C0000}"/>
    <cellStyle name="Bom 5" xfId="3116" xr:uid="{00000000-0005-0000-0000-0000280C0000}"/>
    <cellStyle name="Bom 6" xfId="3117" xr:uid="{00000000-0005-0000-0000-0000290C0000}"/>
    <cellStyle name="Bom 7" xfId="3118" xr:uid="{00000000-0005-0000-0000-00002A0C0000}"/>
    <cellStyle name="Bom 8" xfId="3119" xr:uid="{00000000-0005-0000-0000-00002B0C0000}"/>
    <cellStyle name="Bom 9" xfId="3120" xr:uid="{00000000-0005-0000-0000-00002C0C0000}"/>
    <cellStyle name="Border Heavy" xfId="3121" xr:uid="{00000000-0005-0000-0000-00002D0C0000}"/>
    <cellStyle name="Border Thin" xfId="3122" xr:uid="{00000000-0005-0000-0000-00002E0C0000}"/>
    <cellStyle name="British Pound" xfId="3123" xr:uid="{00000000-0005-0000-0000-00002F0C0000}"/>
    <cellStyle name="Calc Currency (0)" xfId="3124" xr:uid="{00000000-0005-0000-0000-0000300C0000}"/>
    <cellStyle name="Calculation" xfId="3125" xr:uid="{00000000-0005-0000-0000-0000310C0000}"/>
    <cellStyle name="Cálculo 10" xfId="3126" xr:uid="{00000000-0005-0000-0000-0000320C0000}"/>
    <cellStyle name="Cálculo 11" xfId="3127" xr:uid="{00000000-0005-0000-0000-0000330C0000}"/>
    <cellStyle name="Cálculo 2" xfId="3128" xr:uid="{00000000-0005-0000-0000-0000340C0000}"/>
    <cellStyle name="Cálculo 2 2" xfId="3129" xr:uid="{00000000-0005-0000-0000-0000350C0000}"/>
    <cellStyle name="Cálculo 2 3" xfId="3130" xr:uid="{00000000-0005-0000-0000-0000360C0000}"/>
    <cellStyle name="Cálculo 2 4" xfId="3131" xr:uid="{00000000-0005-0000-0000-0000370C0000}"/>
    <cellStyle name="Cálculo 2 5" xfId="3132" xr:uid="{00000000-0005-0000-0000-0000380C0000}"/>
    <cellStyle name="Cálculo 2_desc" xfId="3133" xr:uid="{00000000-0005-0000-0000-0000390C0000}"/>
    <cellStyle name="Cálculo 3" xfId="3134" xr:uid="{00000000-0005-0000-0000-00003A0C0000}"/>
    <cellStyle name="Cálculo 3 2" xfId="3135" xr:uid="{00000000-0005-0000-0000-00003B0C0000}"/>
    <cellStyle name="Cálculo 3 3" xfId="3136" xr:uid="{00000000-0005-0000-0000-00003C0C0000}"/>
    <cellStyle name="Cálculo 3 4" xfId="3137" xr:uid="{00000000-0005-0000-0000-00003D0C0000}"/>
    <cellStyle name="Cálculo 3 5" xfId="3138" xr:uid="{00000000-0005-0000-0000-00003E0C0000}"/>
    <cellStyle name="Cálculo 3_Dividas Modelo" xfId="3139" xr:uid="{00000000-0005-0000-0000-00003F0C0000}"/>
    <cellStyle name="Cálculo 4" xfId="3140" xr:uid="{00000000-0005-0000-0000-0000400C0000}"/>
    <cellStyle name="Cálculo 5" xfId="3141" xr:uid="{00000000-0005-0000-0000-0000410C0000}"/>
    <cellStyle name="Cálculo 6" xfId="3142" xr:uid="{00000000-0005-0000-0000-0000420C0000}"/>
    <cellStyle name="Cálculo 7" xfId="3143" xr:uid="{00000000-0005-0000-0000-0000430C0000}"/>
    <cellStyle name="Cálculo 8" xfId="3144" xr:uid="{00000000-0005-0000-0000-0000440C0000}"/>
    <cellStyle name="Cálculo 9" xfId="3145" xr:uid="{00000000-0005-0000-0000-0000450C0000}"/>
    <cellStyle name="category" xfId="3146" xr:uid="{00000000-0005-0000-0000-0000460C0000}"/>
    <cellStyle name="Célula de Verificação 10" xfId="3147" xr:uid="{00000000-0005-0000-0000-0000470C0000}"/>
    <cellStyle name="Célula de Verificação 11" xfId="3148" xr:uid="{00000000-0005-0000-0000-0000480C0000}"/>
    <cellStyle name="Célula de Verificação 2" xfId="3149" xr:uid="{00000000-0005-0000-0000-0000490C0000}"/>
    <cellStyle name="Célula de Verificação 2 2" xfId="3150" xr:uid="{00000000-0005-0000-0000-00004A0C0000}"/>
    <cellStyle name="Célula de Verificação 2 3" xfId="3151" xr:uid="{00000000-0005-0000-0000-00004B0C0000}"/>
    <cellStyle name="Célula de Verificação 2 4" xfId="3152" xr:uid="{00000000-0005-0000-0000-00004C0C0000}"/>
    <cellStyle name="Célula de Verificação 2 5" xfId="3153" xr:uid="{00000000-0005-0000-0000-00004D0C0000}"/>
    <cellStyle name="Célula de Verificação 2_desc" xfId="3154" xr:uid="{00000000-0005-0000-0000-00004E0C0000}"/>
    <cellStyle name="Célula de Verificação 3" xfId="3155" xr:uid="{00000000-0005-0000-0000-00004F0C0000}"/>
    <cellStyle name="Célula de Verificação 3 2" xfId="3156" xr:uid="{00000000-0005-0000-0000-0000500C0000}"/>
    <cellStyle name="Célula de Verificação 3 3" xfId="3157" xr:uid="{00000000-0005-0000-0000-0000510C0000}"/>
    <cellStyle name="Célula de Verificação 3 4" xfId="3158" xr:uid="{00000000-0005-0000-0000-0000520C0000}"/>
    <cellStyle name="Célula de Verificação 3 5" xfId="3159" xr:uid="{00000000-0005-0000-0000-0000530C0000}"/>
    <cellStyle name="Célula de Verificação 3_Dividas Modelo" xfId="3160" xr:uid="{00000000-0005-0000-0000-0000540C0000}"/>
    <cellStyle name="Célula de Verificação 4" xfId="3161" xr:uid="{00000000-0005-0000-0000-0000550C0000}"/>
    <cellStyle name="Célula de Verificação 5" xfId="3162" xr:uid="{00000000-0005-0000-0000-0000560C0000}"/>
    <cellStyle name="Célula de Verificação 6" xfId="3163" xr:uid="{00000000-0005-0000-0000-0000570C0000}"/>
    <cellStyle name="Célula de Verificação 7" xfId="3164" xr:uid="{00000000-0005-0000-0000-0000580C0000}"/>
    <cellStyle name="Célula de Verificação 8" xfId="3165" xr:uid="{00000000-0005-0000-0000-0000590C0000}"/>
    <cellStyle name="Célula de Verificação 9" xfId="3166" xr:uid="{00000000-0005-0000-0000-00005A0C0000}"/>
    <cellStyle name="Célula Vinculada 10" xfId="3167" xr:uid="{00000000-0005-0000-0000-00005B0C0000}"/>
    <cellStyle name="Célula Vinculada 11" xfId="3168" xr:uid="{00000000-0005-0000-0000-00005C0C0000}"/>
    <cellStyle name="Célula Vinculada 2" xfId="3169" xr:uid="{00000000-0005-0000-0000-00005D0C0000}"/>
    <cellStyle name="Célula Vinculada 2 2" xfId="3170" xr:uid="{00000000-0005-0000-0000-00005E0C0000}"/>
    <cellStyle name="Célula Vinculada 2 3" xfId="3171" xr:uid="{00000000-0005-0000-0000-00005F0C0000}"/>
    <cellStyle name="Célula Vinculada 2 4" xfId="3172" xr:uid="{00000000-0005-0000-0000-0000600C0000}"/>
    <cellStyle name="Célula Vinculada 2 5" xfId="3173" xr:uid="{00000000-0005-0000-0000-0000610C0000}"/>
    <cellStyle name="Célula Vinculada 2_desc" xfId="3174" xr:uid="{00000000-0005-0000-0000-0000620C0000}"/>
    <cellStyle name="Célula Vinculada 3" xfId="3175" xr:uid="{00000000-0005-0000-0000-0000630C0000}"/>
    <cellStyle name="Célula Vinculada 3 2" xfId="3176" xr:uid="{00000000-0005-0000-0000-0000640C0000}"/>
    <cellStyle name="Célula Vinculada 3 3" xfId="3177" xr:uid="{00000000-0005-0000-0000-0000650C0000}"/>
    <cellStyle name="Célula Vinculada 3 4" xfId="3178" xr:uid="{00000000-0005-0000-0000-0000660C0000}"/>
    <cellStyle name="Célula Vinculada 3 5" xfId="3179" xr:uid="{00000000-0005-0000-0000-0000670C0000}"/>
    <cellStyle name="Célula Vinculada 3_Dividas Modelo" xfId="3180" xr:uid="{00000000-0005-0000-0000-0000680C0000}"/>
    <cellStyle name="Célula Vinculada 4" xfId="3181" xr:uid="{00000000-0005-0000-0000-0000690C0000}"/>
    <cellStyle name="Célula Vinculada 5" xfId="3182" xr:uid="{00000000-0005-0000-0000-00006A0C0000}"/>
    <cellStyle name="Célula Vinculada 6" xfId="3183" xr:uid="{00000000-0005-0000-0000-00006B0C0000}"/>
    <cellStyle name="Célula Vinculada 7" xfId="3184" xr:uid="{00000000-0005-0000-0000-00006C0C0000}"/>
    <cellStyle name="Célula Vinculada 8" xfId="3185" xr:uid="{00000000-0005-0000-0000-00006D0C0000}"/>
    <cellStyle name="Célula Vinculada 9" xfId="3186" xr:uid="{00000000-0005-0000-0000-00006E0C0000}"/>
    <cellStyle name="Check Cell" xfId="3187" xr:uid="{00000000-0005-0000-0000-00006F0C0000}"/>
    <cellStyle name="Code" xfId="3188" xr:uid="{00000000-0005-0000-0000-0000700C0000}"/>
    <cellStyle name="Code Section" xfId="3189" xr:uid="{00000000-0005-0000-0000-0000710C0000}"/>
    <cellStyle name="ColHeading" xfId="3190" xr:uid="{00000000-0005-0000-0000-0000720C0000}"/>
    <cellStyle name="Comma [0]_aola" xfId="3191" xr:uid="{00000000-0005-0000-0000-0000730C0000}"/>
    <cellStyle name="Comma 0" xfId="3192" xr:uid="{00000000-0005-0000-0000-0000740C0000}"/>
    <cellStyle name="Comma 0*" xfId="3193" xr:uid="{00000000-0005-0000-0000-0000750C0000}"/>
    <cellStyle name="Comma 0_Budget 2001 - Business Plan" xfId="3194" xr:uid="{00000000-0005-0000-0000-0000760C0000}"/>
    <cellStyle name="Comma 2" xfId="3195" xr:uid="{00000000-0005-0000-0000-0000770C0000}"/>
    <cellStyle name="Comma_5 Series SW" xfId="3196" xr:uid="{00000000-0005-0000-0000-0000780C0000}"/>
    <cellStyle name="Comma0" xfId="3197" xr:uid="{00000000-0005-0000-0000-0000790C0000}"/>
    <cellStyle name="Comma0 - Estilo1" xfId="3198" xr:uid="{00000000-0005-0000-0000-00007A0C0000}"/>
    <cellStyle name="Comma0 - Modelo1" xfId="3199" xr:uid="{00000000-0005-0000-0000-00007B0C0000}"/>
    <cellStyle name="Comma0 - Style1" xfId="3200" xr:uid="{00000000-0005-0000-0000-00007C0C0000}"/>
    <cellStyle name="Comma0_Base 2008" xfId="3201" xr:uid="{00000000-0005-0000-0000-00007D0C0000}"/>
    <cellStyle name="Comma1 - Estilo1" xfId="3202" xr:uid="{00000000-0005-0000-0000-00007E0C0000}"/>
    <cellStyle name="Comma1 - Modelo2" xfId="3203" xr:uid="{00000000-0005-0000-0000-00007F0C0000}"/>
    <cellStyle name="Comma1 - Style2" xfId="3204" xr:uid="{00000000-0005-0000-0000-0000800C0000}"/>
    <cellStyle name="Company" xfId="3205" xr:uid="{00000000-0005-0000-0000-0000810C0000}"/>
    <cellStyle name="Currency $" xfId="3206" xr:uid="{00000000-0005-0000-0000-0000820C0000}"/>
    <cellStyle name="Currency [0]_aola" xfId="3207" xr:uid="{00000000-0005-0000-0000-0000830C0000}"/>
    <cellStyle name="Currency [1]" xfId="3208" xr:uid="{00000000-0005-0000-0000-0000840C0000}"/>
    <cellStyle name="Currency [1] 2" xfId="3209" xr:uid="{00000000-0005-0000-0000-0000850C0000}"/>
    <cellStyle name="Currency [1]_Estação BH 31-05-11" xfId="3210" xr:uid="{00000000-0005-0000-0000-0000860C0000}"/>
    <cellStyle name="Currency [2]" xfId="3211" xr:uid="{00000000-0005-0000-0000-0000870C0000}"/>
    <cellStyle name="Currency [2] 2" xfId="3212" xr:uid="{00000000-0005-0000-0000-0000880C0000}"/>
    <cellStyle name="Currency [2]_Estação BH 31-05-11" xfId="3213" xr:uid="{00000000-0005-0000-0000-0000890C0000}"/>
    <cellStyle name="Currency 0" xfId="3214" xr:uid="{00000000-0005-0000-0000-00008A0C0000}"/>
    <cellStyle name="Currency 2" xfId="3215" xr:uid="{00000000-0005-0000-0000-00008B0C0000}"/>
    <cellStyle name="Currency_aola" xfId="3216" xr:uid="{00000000-0005-0000-0000-00008C0C0000}"/>
    <cellStyle name="Date" xfId="3217" xr:uid="{00000000-0005-0000-0000-00008D0C0000}"/>
    <cellStyle name="Date [d-mmm-yy]" xfId="3218" xr:uid="{00000000-0005-0000-0000-00008E0C0000}"/>
    <cellStyle name="Date [d-mmm-yy] 2" xfId="3219" xr:uid="{00000000-0005-0000-0000-00008F0C0000}"/>
    <cellStyle name="Date [d-mmm-yy]_Estação BH 31-05-11" xfId="3220" xr:uid="{00000000-0005-0000-0000-0000900C0000}"/>
    <cellStyle name="Date [mm-d-yy]" xfId="3221" xr:uid="{00000000-0005-0000-0000-0000910C0000}"/>
    <cellStyle name="Date [mm-d-yy] 2" xfId="3222" xr:uid="{00000000-0005-0000-0000-0000920C0000}"/>
    <cellStyle name="Date [mm-d-yyyy]" xfId="3223" xr:uid="{00000000-0005-0000-0000-0000930C0000}"/>
    <cellStyle name="Date [mmm-d-yyyy]" xfId="3224" xr:uid="{00000000-0005-0000-0000-0000940C0000}"/>
    <cellStyle name="Date [mmm-yy]" xfId="3225" xr:uid="{00000000-0005-0000-0000-0000950C0000}"/>
    <cellStyle name="Date [mmm-yy] 2" xfId="3226" xr:uid="{00000000-0005-0000-0000-0000960C0000}"/>
    <cellStyle name="Date [mmm-yy]_Estação BH 31-05-11" xfId="3227" xr:uid="{00000000-0005-0000-0000-0000970C0000}"/>
    <cellStyle name="Date [mmm-yyyy]" xfId="3228" xr:uid="{00000000-0005-0000-0000-0000980C0000}"/>
    <cellStyle name="Date 2" xfId="3229" xr:uid="{00000000-0005-0000-0000-0000990C0000}"/>
    <cellStyle name="Date Aligned" xfId="3230" xr:uid="{00000000-0005-0000-0000-00009A0C0000}"/>
    <cellStyle name="Date_campo_grande5" xfId="3231" xr:uid="{00000000-0005-0000-0000-00009B0C0000}"/>
    <cellStyle name="Date2" xfId="3232" xr:uid="{00000000-0005-0000-0000-00009C0C0000}"/>
    <cellStyle name="Date2 2" xfId="3233" xr:uid="{00000000-0005-0000-0000-00009D0C0000}"/>
    <cellStyle name="Date2_Estação BH 31-05-11" xfId="3234" xr:uid="{00000000-0005-0000-0000-00009E0C0000}"/>
    <cellStyle name="default" xfId="3235" xr:uid="{00000000-0005-0000-0000-00009F0C0000}"/>
    <cellStyle name="Dia" xfId="3236" xr:uid="{00000000-0005-0000-0000-0000A00C0000}"/>
    <cellStyle name="División" xfId="3237" xr:uid="{00000000-0005-0000-0000-0000A10C0000}"/>
    <cellStyle name="División 2" xfId="3238" xr:uid="{00000000-0005-0000-0000-0000A20C0000}"/>
    <cellStyle name="Dollar" xfId="3239" xr:uid="{00000000-0005-0000-0000-0000A30C0000}"/>
    <cellStyle name="dollars" xfId="3240" xr:uid="{00000000-0005-0000-0000-0000A40C0000}"/>
    <cellStyle name="dollars 2" xfId="3241" xr:uid="{00000000-0005-0000-0000-0000A50C0000}"/>
    <cellStyle name="dollars_Estação BH 31-05-11" xfId="3242" xr:uid="{00000000-0005-0000-0000-0000A60C0000}"/>
    <cellStyle name="Dotted Line" xfId="3243" xr:uid="{00000000-0005-0000-0000-0000A70C0000}"/>
    <cellStyle name="Double Accounting" xfId="3244" xr:uid="{00000000-0005-0000-0000-0000A80C0000}"/>
    <cellStyle name="Encabez1" xfId="3245" xr:uid="{00000000-0005-0000-0000-0000A90C0000}"/>
    <cellStyle name="Encabez2" xfId="3246" xr:uid="{00000000-0005-0000-0000-0000AA0C0000}"/>
    <cellStyle name="Ênfase1 10" xfId="3247" xr:uid="{00000000-0005-0000-0000-0000AB0C0000}"/>
    <cellStyle name="Ênfase1 11" xfId="3248" xr:uid="{00000000-0005-0000-0000-0000AC0C0000}"/>
    <cellStyle name="Ênfase1 2" xfId="3249" xr:uid="{00000000-0005-0000-0000-0000AD0C0000}"/>
    <cellStyle name="Ênfase1 2 2" xfId="3250" xr:uid="{00000000-0005-0000-0000-0000AE0C0000}"/>
    <cellStyle name="Ênfase1 2 3" xfId="3251" xr:uid="{00000000-0005-0000-0000-0000AF0C0000}"/>
    <cellStyle name="Ênfase1 2 4" xfId="3252" xr:uid="{00000000-0005-0000-0000-0000B00C0000}"/>
    <cellStyle name="Ênfase1 2 5" xfId="3253" xr:uid="{00000000-0005-0000-0000-0000B10C0000}"/>
    <cellStyle name="Ênfase1 2_desc" xfId="3254" xr:uid="{00000000-0005-0000-0000-0000B20C0000}"/>
    <cellStyle name="Ênfase1 3" xfId="3255" xr:uid="{00000000-0005-0000-0000-0000B30C0000}"/>
    <cellStyle name="Ênfase1 3 2" xfId="3256" xr:uid="{00000000-0005-0000-0000-0000B40C0000}"/>
    <cellStyle name="Ênfase1 3 3" xfId="3257" xr:uid="{00000000-0005-0000-0000-0000B50C0000}"/>
    <cellStyle name="Ênfase1 3 4" xfId="3258" xr:uid="{00000000-0005-0000-0000-0000B60C0000}"/>
    <cellStyle name="Ênfase1 3 5" xfId="3259" xr:uid="{00000000-0005-0000-0000-0000B70C0000}"/>
    <cellStyle name="Ênfase1 3_Modelo Orçamento" xfId="3260" xr:uid="{00000000-0005-0000-0000-0000B80C0000}"/>
    <cellStyle name="Ênfase1 4" xfId="3261" xr:uid="{00000000-0005-0000-0000-0000B90C0000}"/>
    <cellStyle name="Ênfase1 5" xfId="3262" xr:uid="{00000000-0005-0000-0000-0000BA0C0000}"/>
    <cellStyle name="Ênfase1 6" xfId="3263" xr:uid="{00000000-0005-0000-0000-0000BB0C0000}"/>
    <cellStyle name="Ênfase1 7" xfId="3264" xr:uid="{00000000-0005-0000-0000-0000BC0C0000}"/>
    <cellStyle name="Ênfase1 8" xfId="3265" xr:uid="{00000000-0005-0000-0000-0000BD0C0000}"/>
    <cellStyle name="Ênfase1 9" xfId="3266" xr:uid="{00000000-0005-0000-0000-0000BE0C0000}"/>
    <cellStyle name="Ênfase2 10" xfId="3267" xr:uid="{00000000-0005-0000-0000-0000BF0C0000}"/>
    <cellStyle name="Ênfase2 11" xfId="3268" xr:uid="{00000000-0005-0000-0000-0000C00C0000}"/>
    <cellStyle name="Ênfase2 2" xfId="3269" xr:uid="{00000000-0005-0000-0000-0000C10C0000}"/>
    <cellStyle name="Ênfase2 2 2" xfId="3270" xr:uid="{00000000-0005-0000-0000-0000C20C0000}"/>
    <cellStyle name="Ênfase2 2 3" xfId="3271" xr:uid="{00000000-0005-0000-0000-0000C30C0000}"/>
    <cellStyle name="Ênfase2 2 4" xfId="3272" xr:uid="{00000000-0005-0000-0000-0000C40C0000}"/>
    <cellStyle name="Ênfase2 2 5" xfId="3273" xr:uid="{00000000-0005-0000-0000-0000C50C0000}"/>
    <cellStyle name="Ênfase2 2_desc" xfId="3274" xr:uid="{00000000-0005-0000-0000-0000C60C0000}"/>
    <cellStyle name="Ênfase2 3" xfId="3275" xr:uid="{00000000-0005-0000-0000-0000C70C0000}"/>
    <cellStyle name="Ênfase2 3 2" xfId="3276" xr:uid="{00000000-0005-0000-0000-0000C80C0000}"/>
    <cellStyle name="Ênfase2 3 3" xfId="3277" xr:uid="{00000000-0005-0000-0000-0000C90C0000}"/>
    <cellStyle name="Ênfase2 3 4" xfId="3278" xr:uid="{00000000-0005-0000-0000-0000CA0C0000}"/>
    <cellStyle name="Ênfase2 3 5" xfId="3279" xr:uid="{00000000-0005-0000-0000-0000CB0C0000}"/>
    <cellStyle name="Ênfase2 3_Modelo Orçamento" xfId="3280" xr:uid="{00000000-0005-0000-0000-0000CC0C0000}"/>
    <cellStyle name="Ênfase2 4" xfId="3281" xr:uid="{00000000-0005-0000-0000-0000CD0C0000}"/>
    <cellStyle name="Ênfase2 5" xfId="3282" xr:uid="{00000000-0005-0000-0000-0000CE0C0000}"/>
    <cellStyle name="Ênfase2 6" xfId="3283" xr:uid="{00000000-0005-0000-0000-0000CF0C0000}"/>
    <cellStyle name="Ênfase2 7" xfId="3284" xr:uid="{00000000-0005-0000-0000-0000D00C0000}"/>
    <cellStyle name="Ênfase2 8" xfId="3285" xr:uid="{00000000-0005-0000-0000-0000D10C0000}"/>
    <cellStyle name="Ênfase2 9" xfId="3286" xr:uid="{00000000-0005-0000-0000-0000D20C0000}"/>
    <cellStyle name="Ênfase3 10" xfId="3287" xr:uid="{00000000-0005-0000-0000-0000D30C0000}"/>
    <cellStyle name="Ênfase3 11" xfId="3288" xr:uid="{00000000-0005-0000-0000-0000D40C0000}"/>
    <cellStyle name="Ênfase3 2" xfId="3289" xr:uid="{00000000-0005-0000-0000-0000D50C0000}"/>
    <cellStyle name="Ênfase3 2 2" xfId="3290" xr:uid="{00000000-0005-0000-0000-0000D60C0000}"/>
    <cellStyle name="Ênfase3 2 3" xfId="3291" xr:uid="{00000000-0005-0000-0000-0000D70C0000}"/>
    <cellStyle name="Ênfase3 2 4" xfId="3292" xr:uid="{00000000-0005-0000-0000-0000D80C0000}"/>
    <cellStyle name="Ênfase3 2 5" xfId="3293" xr:uid="{00000000-0005-0000-0000-0000D90C0000}"/>
    <cellStyle name="Ênfase3 2_desc" xfId="3294" xr:uid="{00000000-0005-0000-0000-0000DA0C0000}"/>
    <cellStyle name="Ênfase3 3" xfId="3295" xr:uid="{00000000-0005-0000-0000-0000DB0C0000}"/>
    <cellStyle name="Ênfase3 3 2" xfId="3296" xr:uid="{00000000-0005-0000-0000-0000DC0C0000}"/>
    <cellStyle name="Ênfase3 3 3" xfId="3297" xr:uid="{00000000-0005-0000-0000-0000DD0C0000}"/>
    <cellStyle name="Ênfase3 3 4" xfId="3298" xr:uid="{00000000-0005-0000-0000-0000DE0C0000}"/>
    <cellStyle name="Ênfase3 3 5" xfId="3299" xr:uid="{00000000-0005-0000-0000-0000DF0C0000}"/>
    <cellStyle name="Ênfase3 3_Modelo Orçamento" xfId="3300" xr:uid="{00000000-0005-0000-0000-0000E00C0000}"/>
    <cellStyle name="Ênfase3 4" xfId="3301" xr:uid="{00000000-0005-0000-0000-0000E10C0000}"/>
    <cellStyle name="Ênfase3 5" xfId="3302" xr:uid="{00000000-0005-0000-0000-0000E20C0000}"/>
    <cellStyle name="Ênfase3 6" xfId="3303" xr:uid="{00000000-0005-0000-0000-0000E30C0000}"/>
    <cellStyle name="Ênfase3 7" xfId="3304" xr:uid="{00000000-0005-0000-0000-0000E40C0000}"/>
    <cellStyle name="Ênfase3 8" xfId="3305" xr:uid="{00000000-0005-0000-0000-0000E50C0000}"/>
    <cellStyle name="Ênfase3 9" xfId="3306" xr:uid="{00000000-0005-0000-0000-0000E60C0000}"/>
    <cellStyle name="Ênfase4 10" xfId="3307" xr:uid="{00000000-0005-0000-0000-0000E70C0000}"/>
    <cellStyle name="Ênfase4 11" xfId="3308" xr:uid="{00000000-0005-0000-0000-0000E80C0000}"/>
    <cellStyle name="Ênfase4 2" xfId="3309" xr:uid="{00000000-0005-0000-0000-0000E90C0000}"/>
    <cellStyle name="Ênfase4 2 2" xfId="3310" xr:uid="{00000000-0005-0000-0000-0000EA0C0000}"/>
    <cellStyle name="Ênfase4 2 3" xfId="3311" xr:uid="{00000000-0005-0000-0000-0000EB0C0000}"/>
    <cellStyle name="Ênfase4 2 4" xfId="3312" xr:uid="{00000000-0005-0000-0000-0000EC0C0000}"/>
    <cellStyle name="Ênfase4 2 5" xfId="3313" xr:uid="{00000000-0005-0000-0000-0000ED0C0000}"/>
    <cellStyle name="Ênfase4 2_desc" xfId="3314" xr:uid="{00000000-0005-0000-0000-0000EE0C0000}"/>
    <cellStyle name="Ênfase4 3" xfId="3315" xr:uid="{00000000-0005-0000-0000-0000EF0C0000}"/>
    <cellStyle name="Ênfase4 3 2" xfId="3316" xr:uid="{00000000-0005-0000-0000-0000F00C0000}"/>
    <cellStyle name="Ênfase4 3 3" xfId="3317" xr:uid="{00000000-0005-0000-0000-0000F10C0000}"/>
    <cellStyle name="Ênfase4 3 4" xfId="3318" xr:uid="{00000000-0005-0000-0000-0000F20C0000}"/>
    <cellStyle name="Ênfase4 3 5" xfId="3319" xr:uid="{00000000-0005-0000-0000-0000F30C0000}"/>
    <cellStyle name="Ênfase4 3_Modelo Orçamento" xfId="3320" xr:uid="{00000000-0005-0000-0000-0000F40C0000}"/>
    <cellStyle name="Ênfase4 4" xfId="3321" xr:uid="{00000000-0005-0000-0000-0000F50C0000}"/>
    <cellStyle name="Ênfase4 5" xfId="3322" xr:uid="{00000000-0005-0000-0000-0000F60C0000}"/>
    <cellStyle name="Ênfase4 6" xfId="3323" xr:uid="{00000000-0005-0000-0000-0000F70C0000}"/>
    <cellStyle name="Ênfase4 7" xfId="3324" xr:uid="{00000000-0005-0000-0000-0000F80C0000}"/>
    <cellStyle name="Ênfase4 8" xfId="3325" xr:uid="{00000000-0005-0000-0000-0000F90C0000}"/>
    <cellStyle name="Ênfase4 9" xfId="3326" xr:uid="{00000000-0005-0000-0000-0000FA0C0000}"/>
    <cellStyle name="Ênfase5 10" xfId="3327" xr:uid="{00000000-0005-0000-0000-0000FB0C0000}"/>
    <cellStyle name="Ênfase5 11" xfId="3328" xr:uid="{00000000-0005-0000-0000-0000FC0C0000}"/>
    <cellStyle name="Ênfase5 2" xfId="3329" xr:uid="{00000000-0005-0000-0000-0000FD0C0000}"/>
    <cellStyle name="Ênfase5 2 2" xfId="3330" xr:uid="{00000000-0005-0000-0000-0000FE0C0000}"/>
    <cellStyle name="Ênfase5 2 3" xfId="3331" xr:uid="{00000000-0005-0000-0000-0000FF0C0000}"/>
    <cellStyle name="Ênfase5 2 4" xfId="3332" xr:uid="{00000000-0005-0000-0000-0000000D0000}"/>
    <cellStyle name="Ênfase5 2 5" xfId="3333" xr:uid="{00000000-0005-0000-0000-0000010D0000}"/>
    <cellStyle name="Ênfase5 2_desc" xfId="3334" xr:uid="{00000000-0005-0000-0000-0000020D0000}"/>
    <cellStyle name="Ênfase5 3" xfId="3335" xr:uid="{00000000-0005-0000-0000-0000030D0000}"/>
    <cellStyle name="Ênfase5 3 2" xfId="3336" xr:uid="{00000000-0005-0000-0000-0000040D0000}"/>
    <cellStyle name="Ênfase5 3 3" xfId="3337" xr:uid="{00000000-0005-0000-0000-0000050D0000}"/>
    <cellStyle name="Ênfase5 3 4" xfId="3338" xr:uid="{00000000-0005-0000-0000-0000060D0000}"/>
    <cellStyle name="Ênfase5 3 5" xfId="3339" xr:uid="{00000000-0005-0000-0000-0000070D0000}"/>
    <cellStyle name="Ênfase5 3_Modelo Orçamento" xfId="3340" xr:uid="{00000000-0005-0000-0000-0000080D0000}"/>
    <cellStyle name="Ênfase5 4" xfId="3341" xr:uid="{00000000-0005-0000-0000-0000090D0000}"/>
    <cellStyle name="Ênfase5 5" xfId="3342" xr:uid="{00000000-0005-0000-0000-00000A0D0000}"/>
    <cellStyle name="Ênfase5 6" xfId="3343" xr:uid="{00000000-0005-0000-0000-00000B0D0000}"/>
    <cellStyle name="Ênfase5 7" xfId="3344" xr:uid="{00000000-0005-0000-0000-00000C0D0000}"/>
    <cellStyle name="Ênfase5 8" xfId="3345" xr:uid="{00000000-0005-0000-0000-00000D0D0000}"/>
    <cellStyle name="Ênfase5 9" xfId="3346" xr:uid="{00000000-0005-0000-0000-00000E0D0000}"/>
    <cellStyle name="Ênfase6 10" xfId="3347" xr:uid="{00000000-0005-0000-0000-00000F0D0000}"/>
    <cellStyle name="Ênfase6 11" xfId="3348" xr:uid="{00000000-0005-0000-0000-0000100D0000}"/>
    <cellStyle name="Ênfase6 2" xfId="3349" xr:uid="{00000000-0005-0000-0000-0000110D0000}"/>
    <cellStyle name="Ênfase6 2 2" xfId="3350" xr:uid="{00000000-0005-0000-0000-0000120D0000}"/>
    <cellStyle name="Ênfase6 2 3" xfId="3351" xr:uid="{00000000-0005-0000-0000-0000130D0000}"/>
    <cellStyle name="Ênfase6 2 4" xfId="3352" xr:uid="{00000000-0005-0000-0000-0000140D0000}"/>
    <cellStyle name="Ênfase6 2 5" xfId="3353" xr:uid="{00000000-0005-0000-0000-0000150D0000}"/>
    <cellStyle name="Ênfase6 2_desc" xfId="3354" xr:uid="{00000000-0005-0000-0000-0000160D0000}"/>
    <cellStyle name="Ênfase6 3" xfId="3355" xr:uid="{00000000-0005-0000-0000-0000170D0000}"/>
    <cellStyle name="Ênfase6 3 2" xfId="3356" xr:uid="{00000000-0005-0000-0000-0000180D0000}"/>
    <cellStyle name="Ênfase6 3 3" xfId="3357" xr:uid="{00000000-0005-0000-0000-0000190D0000}"/>
    <cellStyle name="Ênfase6 3 4" xfId="3358" xr:uid="{00000000-0005-0000-0000-00001A0D0000}"/>
    <cellStyle name="Ênfase6 3 5" xfId="3359" xr:uid="{00000000-0005-0000-0000-00001B0D0000}"/>
    <cellStyle name="Ênfase6 3_Modelo Orçamento" xfId="3360" xr:uid="{00000000-0005-0000-0000-00001C0D0000}"/>
    <cellStyle name="Ênfase6 4" xfId="3361" xr:uid="{00000000-0005-0000-0000-00001D0D0000}"/>
    <cellStyle name="Ênfase6 5" xfId="3362" xr:uid="{00000000-0005-0000-0000-00001E0D0000}"/>
    <cellStyle name="Ênfase6 6" xfId="3363" xr:uid="{00000000-0005-0000-0000-00001F0D0000}"/>
    <cellStyle name="Ênfase6 7" xfId="3364" xr:uid="{00000000-0005-0000-0000-0000200D0000}"/>
    <cellStyle name="Ênfase6 8" xfId="3365" xr:uid="{00000000-0005-0000-0000-0000210D0000}"/>
    <cellStyle name="Ênfase6 9" xfId="3366" xr:uid="{00000000-0005-0000-0000-0000220D0000}"/>
    <cellStyle name="Entrada 10" xfId="3367" xr:uid="{00000000-0005-0000-0000-0000230D0000}"/>
    <cellStyle name="Entrada 11" xfId="3368" xr:uid="{00000000-0005-0000-0000-0000240D0000}"/>
    <cellStyle name="Entrada 2" xfId="3369" xr:uid="{00000000-0005-0000-0000-0000250D0000}"/>
    <cellStyle name="Entrada 2 2" xfId="3370" xr:uid="{00000000-0005-0000-0000-0000260D0000}"/>
    <cellStyle name="Entrada 2 3" xfId="3371" xr:uid="{00000000-0005-0000-0000-0000270D0000}"/>
    <cellStyle name="Entrada 2 4" xfId="3372" xr:uid="{00000000-0005-0000-0000-0000280D0000}"/>
    <cellStyle name="Entrada 2 5" xfId="3373" xr:uid="{00000000-0005-0000-0000-0000290D0000}"/>
    <cellStyle name="Entrada 2_desc" xfId="3374" xr:uid="{00000000-0005-0000-0000-00002A0D0000}"/>
    <cellStyle name="Entrada 3" xfId="3375" xr:uid="{00000000-0005-0000-0000-00002B0D0000}"/>
    <cellStyle name="Entrada 3 2" xfId="3376" xr:uid="{00000000-0005-0000-0000-00002C0D0000}"/>
    <cellStyle name="Entrada 3 3" xfId="3377" xr:uid="{00000000-0005-0000-0000-00002D0D0000}"/>
    <cellStyle name="Entrada 3 4" xfId="3378" xr:uid="{00000000-0005-0000-0000-00002E0D0000}"/>
    <cellStyle name="Entrada 3 5" xfId="3379" xr:uid="{00000000-0005-0000-0000-00002F0D0000}"/>
    <cellStyle name="Entrada 3_Dividas Modelo" xfId="3380" xr:uid="{00000000-0005-0000-0000-0000300D0000}"/>
    <cellStyle name="Entrada 4" xfId="3381" xr:uid="{00000000-0005-0000-0000-0000310D0000}"/>
    <cellStyle name="Entrada 5" xfId="3382" xr:uid="{00000000-0005-0000-0000-0000320D0000}"/>
    <cellStyle name="Entrada 6" xfId="3383" xr:uid="{00000000-0005-0000-0000-0000330D0000}"/>
    <cellStyle name="Entrada 7" xfId="3384" xr:uid="{00000000-0005-0000-0000-0000340D0000}"/>
    <cellStyle name="Entrada 8" xfId="3385" xr:uid="{00000000-0005-0000-0000-0000350D0000}"/>
    <cellStyle name="Entrada 9" xfId="3386" xr:uid="{00000000-0005-0000-0000-0000360D0000}"/>
    <cellStyle name="Estilo 1" xfId="3387" xr:uid="{00000000-0005-0000-0000-0000370D0000}"/>
    <cellStyle name="Estilo 2" xfId="3388" xr:uid="{00000000-0005-0000-0000-0000380D0000}"/>
    <cellStyle name="Euro" xfId="3389" xr:uid="{00000000-0005-0000-0000-0000390D0000}"/>
    <cellStyle name="Euro 2" xfId="3390" xr:uid="{00000000-0005-0000-0000-00003A0D0000}"/>
    <cellStyle name="Euro_A.1 - Resumo Mensal 100%" xfId="3391" xr:uid="{00000000-0005-0000-0000-00003B0D0000}"/>
    <cellStyle name="Explanatory Text" xfId="3392" xr:uid="{00000000-0005-0000-0000-00003C0D0000}"/>
    <cellStyle name="EY%colcalc" xfId="3393" xr:uid="{00000000-0005-0000-0000-00003D0D0000}"/>
    <cellStyle name="EY%input" xfId="3394" xr:uid="{00000000-0005-0000-0000-00003E0D0000}"/>
    <cellStyle name="EY%rowcalc" xfId="3395" xr:uid="{00000000-0005-0000-0000-00003F0D0000}"/>
    <cellStyle name="EY0dp" xfId="3396" xr:uid="{00000000-0005-0000-0000-0000400D0000}"/>
    <cellStyle name="EY1dp" xfId="3397" xr:uid="{00000000-0005-0000-0000-0000410D0000}"/>
    <cellStyle name="EY2dp" xfId="3398" xr:uid="{00000000-0005-0000-0000-0000420D0000}"/>
    <cellStyle name="EY3dp" xfId="3399" xr:uid="{00000000-0005-0000-0000-0000430D0000}"/>
    <cellStyle name="EYColumnHeading" xfId="3400" xr:uid="{00000000-0005-0000-0000-0000440D0000}"/>
    <cellStyle name="EYHeading1" xfId="3401" xr:uid="{00000000-0005-0000-0000-0000450D0000}"/>
    <cellStyle name="EYheading2" xfId="3402" xr:uid="{00000000-0005-0000-0000-0000460D0000}"/>
    <cellStyle name="EYheading3" xfId="3403" xr:uid="{00000000-0005-0000-0000-0000470D0000}"/>
    <cellStyle name="EYnumber" xfId="3404" xr:uid="{00000000-0005-0000-0000-0000480D0000}"/>
    <cellStyle name="EYSheetHeader1" xfId="3405" xr:uid="{00000000-0005-0000-0000-0000490D0000}"/>
    <cellStyle name="EYtext" xfId="3406" xr:uid="{00000000-0005-0000-0000-00004A0D0000}"/>
    <cellStyle name="F2" xfId="3407" xr:uid="{00000000-0005-0000-0000-00004B0D0000}"/>
    <cellStyle name="F3" xfId="3408" xr:uid="{00000000-0005-0000-0000-00004C0D0000}"/>
    <cellStyle name="F4" xfId="3409" xr:uid="{00000000-0005-0000-0000-00004D0D0000}"/>
    <cellStyle name="F5" xfId="3410" xr:uid="{00000000-0005-0000-0000-00004E0D0000}"/>
    <cellStyle name="F6" xfId="3411" xr:uid="{00000000-0005-0000-0000-00004F0D0000}"/>
    <cellStyle name="F7" xfId="3412" xr:uid="{00000000-0005-0000-0000-0000500D0000}"/>
    <cellStyle name="F8" xfId="3413" xr:uid="{00000000-0005-0000-0000-0000510D0000}"/>
    <cellStyle name="Fijo" xfId="3414" xr:uid="{00000000-0005-0000-0000-0000520D0000}"/>
    <cellStyle name="Financiero" xfId="3415" xr:uid="{00000000-0005-0000-0000-0000530D0000}"/>
    <cellStyle name="Fixed" xfId="3416" xr:uid="{00000000-0005-0000-0000-0000540D0000}"/>
    <cellStyle name="Fixed [0]" xfId="3417" xr:uid="{00000000-0005-0000-0000-0000550D0000}"/>
    <cellStyle name="Fixed 2" xfId="3418" xr:uid="{00000000-0005-0000-0000-0000560D0000}"/>
    <cellStyle name="Followed Hyperlink" xfId="3419" xr:uid="{00000000-0005-0000-0000-0000570D0000}"/>
    <cellStyle name="Footnote" xfId="3420" xr:uid="{00000000-0005-0000-0000-0000580D0000}"/>
    <cellStyle name="forma" xfId="3421" xr:uid="{00000000-0005-0000-0000-0000590D0000}"/>
    <cellStyle name="Good" xfId="3422" xr:uid="{00000000-0005-0000-0000-00005A0D0000}"/>
    <cellStyle name="Green" xfId="3423" xr:uid="{00000000-0005-0000-0000-00005B0D0000}"/>
    <cellStyle name="Grey" xfId="3424" xr:uid="{00000000-0005-0000-0000-00005C0D0000}"/>
    <cellStyle name="Hard Percent" xfId="3425" xr:uid="{00000000-0005-0000-0000-00005D0D0000}"/>
    <cellStyle name="Header" xfId="3426" xr:uid="{00000000-0005-0000-0000-00005E0D0000}"/>
    <cellStyle name="Header1" xfId="3427" xr:uid="{00000000-0005-0000-0000-00005F0D0000}"/>
    <cellStyle name="Header2" xfId="3428" xr:uid="{00000000-0005-0000-0000-0000600D0000}"/>
    <cellStyle name="Heading 1" xfId="3429" xr:uid="{00000000-0005-0000-0000-0000610D0000}"/>
    <cellStyle name="Heading 2" xfId="3430" xr:uid="{00000000-0005-0000-0000-0000620D0000}"/>
    <cellStyle name="Heading 3" xfId="3431" xr:uid="{00000000-0005-0000-0000-0000630D0000}"/>
    <cellStyle name="Heading 4" xfId="3432" xr:uid="{00000000-0005-0000-0000-0000640D0000}"/>
    <cellStyle name="Helv" xfId="3433" xr:uid="{00000000-0005-0000-0000-0000650D0000}"/>
    <cellStyle name="Hyperliᯮk segui᫤o" xfId="3434" xr:uid="{00000000-0005-0000-0000-0000660D0000}"/>
    <cellStyle name="Hyp᧥rlink_A᫬exandre" xfId="3435" xr:uid="{00000000-0005-0000-0000-0000670D0000}"/>
    <cellStyle name="Incorreto 10" xfId="3436" xr:uid="{00000000-0005-0000-0000-0000680D0000}"/>
    <cellStyle name="Incorreto 11" xfId="3437" xr:uid="{00000000-0005-0000-0000-0000690D0000}"/>
    <cellStyle name="Incorreto 2" xfId="3438" xr:uid="{00000000-0005-0000-0000-00006A0D0000}"/>
    <cellStyle name="Incorreto 2 2" xfId="3439" xr:uid="{00000000-0005-0000-0000-00006B0D0000}"/>
    <cellStyle name="Incorreto 2 3" xfId="3440" xr:uid="{00000000-0005-0000-0000-00006C0D0000}"/>
    <cellStyle name="Incorreto 2 4" xfId="3441" xr:uid="{00000000-0005-0000-0000-00006D0D0000}"/>
    <cellStyle name="Incorreto 2 5" xfId="3442" xr:uid="{00000000-0005-0000-0000-00006E0D0000}"/>
    <cellStyle name="Incorreto 2_desc" xfId="3443" xr:uid="{00000000-0005-0000-0000-00006F0D0000}"/>
    <cellStyle name="Incorreto 3" xfId="3444" xr:uid="{00000000-0005-0000-0000-0000700D0000}"/>
    <cellStyle name="Incorreto 3 2" xfId="3445" xr:uid="{00000000-0005-0000-0000-0000710D0000}"/>
    <cellStyle name="Incorreto 3 3" xfId="3446" xr:uid="{00000000-0005-0000-0000-0000720D0000}"/>
    <cellStyle name="Incorreto 3 4" xfId="3447" xr:uid="{00000000-0005-0000-0000-0000730D0000}"/>
    <cellStyle name="Incorreto 3 5" xfId="3448" xr:uid="{00000000-0005-0000-0000-0000740D0000}"/>
    <cellStyle name="Incorreto 3_Modelo Orçamento" xfId="3449" xr:uid="{00000000-0005-0000-0000-0000750D0000}"/>
    <cellStyle name="Incorreto 4" xfId="3450" xr:uid="{00000000-0005-0000-0000-0000760D0000}"/>
    <cellStyle name="Incorreto 5" xfId="3451" xr:uid="{00000000-0005-0000-0000-0000770D0000}"/>
    <cellStyle name="Incorreto 6" xfId="3452" xr:uid="{00000000-0005-0000-0000-0000780D0000}"/>
    <cellStyle name="Incorreto 7" xfId="3453" xr:uid="{00000000-0005-0000-0000-0000790D0000}"/>
    <cellStyle name="Incorreto 8" xfId="3454" xr:uid="{00000000-0005-0000-0000-00007A0D0000}"/>
    <cellStyle name="Incorreto 9" xfId="3455" xr:uid="{00000000-0005-0000-0000-00007B0D0000}"/>
    <cellStyle name="Indefinido" xfId="3456" xr:uid="{00000000-0005-0000-0000-00007C0D0000}"/>
    <cellStyle name="Input" xfId="3457" xr:uid="{00000000-0005-0000-0000-00007D0D0000}"/>
    <cellStyle name="Input (%)" xfId="3458" xr:uid="{00000000-0005-0000-0000-00007E0D0000}"/>
    <cellStyle name="Input (£m)" xfId="3459" xr:uid="{00000000-0005-0000-0000-00007F0D0000}"/>
    <cellStyle name="Input (No)" xfId="3460" xr:uid="{00000000-0005-0000-0000-0000800D0000}"/>
    <cellStyle name="Input (x)" xfId="3461" xr:uid="{00000000-0005-0000-0000-0000810D0000}"/>
    <cellStyle name="Input [yellow]" xfId="3462" xr:uid="{00000000-0005-0000-0000-0000820D0000}"/>
    <cellStyle name="Input Currency" xfId="3463" xr:uid="{00000000-0005-0000-0000-0000830D0000}"/>
    <cellStyle name="Input Currency 2" xfId="3464" xr:uid="{00000000-0005-0000-0000-0000840D0000}"/>
    <cellStyle name="Input Currency_Estação BH 31-05-11" xfId="3465" xr:uid="{00000000-0005-0000-0000-0000850D0000}"/>
    <cellStyle name="Input Date" xfId="3466" xr:uid="{00000000-0005-0000-0000-0000860D0000}"/>
    <cellStyle name="Input Date 2" xfId="3467" xr:uid="{00000000-0005-0000-0000-0000870D0000}"/>
    <cellStyle name="Input Fixed [0]" xfId="3468" xr:uid="{00000000-0005-0000-0000-0000880D0000}"/>
    <cellStyle name="Input Fixed [0] 2" xfId="3469" xr:uid="{00000000-0005-0000-0000-0000890D0000}"/>
    <cellStyle name="Input Normal" xfId="3470" xr:uid="{00000000-0005-0000-0000-00008A0D0000}"/>
    <cellStyle name="Input Normal 2" xfId="3471" xr:uid="{00000000-0005-0000-0000-00008B0D0000}"/>
    <cellStyle name="Input Normal_Estação BH 31-05-11" xfId="3472" xr:uid="{00000000-0005-0000-0000-00008C0D0000}"/>
    <cellStyle name="Input Percent" xfId="3473" xr:uid="{00000000-0005-0000-0000-00008D0D0000}"/>
    <cellStyle name="Input Percent [2]" xfId="3474" xr:uid="{00000000-0005-0000-0000-00008E0D0000}"/>
    <cellStyle name="Input Percent [2] 2" xfId="3475" xr:uid="{00000000-0005-0000-0000-00008F0D0000}"/>
    <cellStyle name="Input Percent [2]_Estação BH 31-05-11" xfId="3476" xr:uid="{00000000-0005-0000-0000-0000900D0000}"/>
    <cellStyle name="Input Percent 2" xfId="3477" xr:uid="{00000000-0005-0000-0000-0000910D0000}"/>
    <cellStyle name="Input Percent_~2144771" xfId="3478" xr:uid="{00000000-0005-0000-0000-0000920D0000}"/>
    <cellStyle name="Input Titles" xfId="3479" xr:uid="{00000000-0005-0000-0000-0000930D0000}"/>
    <cellStyle name="Input_$cell" xfId="3480" xr:uid="{00000000-0005-0000-0000-0000940D0000}"/>
    <cellStyle name="InputNormal" xfId="3481" xr:uid="{00000000-0005-0000-0000-0000950D0000}"/>
    <cellStyle name="Linked Cell" xfId="3482" xr:uid="{00000000-0005-0000-0000-0000960D0000}"/>
    <cellStyle name="M S SANS SERIF" xfId="3483" xr:uid="{00000000-0005-0000-0000-0000970D0000}"/>
    <cellStyle name="MacroCode" xfId="3484" xr:uid="{00000000-0005-0000-0000-0000980D0000}"/>
    <cellStyle name="material" xfId="3485" xr:uid="{00000000-0005-0000-0000-0000990D0000}"/>
    <cellStyle name="material 2" xfId="3486" xr:uid="{00000000-0005-0000-0000-00009A0D0000}"/>
    <cellStyle name="material_Estação BH 31-05-11" xfId="3487" xr:uid="{00000000-0005-0000-0000-00009B0D0000}"/>
    <cellStyle name="Mike" xfId="3488" xr:uid="{00000000-0005-0000-0000-00009C0D0000}"/>
    <cellStyle name="Millares [0]_10 AVERIAS MASIVAS + ANT" xfId="3489" xr:uid="{00000000-0005-0000-0000-00009D0D0000}"/>
    <cellStyle name="Millares_10 AVERIAS MASIVAS + ANT" xfId="3490" xr:uid="{00000000-0005-0000-0000-00009E0D0000}"/>
    <cellStyle name="Model" xfId="3491" xr:uid="{00000000-0005-0000-0000-00009F0D0000}"/>
    <cellStyle name="Moeda 2" xfId="3492" xr:uid="{00000000-0005-0000-0000-0000A00D0000}"/>
    <cellStyle name="Moeda Z0]_Módulo1" xfId="3493" xr:uid="{00000000-0005-0000-0000-0000A10D0000}"/>
    <cellStyle name="Moedaᦠ[0]" xfId="3494" xr:uid="{00000000-0005-0000-0000-0000A20D0000}"/>
    <cellStyle name="Moneda [0]_10 AVERIAS MASIVAS + ANT" xfId="3495" xr:uid="{00000000-0005-0000-0000-0000A30D0000}"/>
    <cellStyle name="Moneda_10 AVERIAS MASIVAS + ANT" xfId="3496" xr:uid="{00000000-0005-0000-0000-0000A40D0000}"/>
    <cellStyle name="Monetario" xfId="3497" xr:uid="{00000000-0005-0000-0000-0000A50D0000}"/>
    <cellStyle name="Morgan" xfId="3498" xr:uid="{00000000-0005-0000-0000-0000A60D0000}"/>
    <cellStyle name="Morgan 2" xfId="3499" xr:uid="{00000000-0005-0000-0000-0000A70D0000}"/>
    <cellStyle name="Morgan_Estação BH 31-05-11" xfId="3500" xr:uid="{00000000-0005-0000-0000-0000A80D0000}"/>
    <cellStyle name="Multiple" xfId="3501" xr:uid="{00000000-0005-0000-0000-0000A90D0000}"/>
    <cellStyle name="Multiple [0]" xfId="3502" xr:uid="{00000000-0005-0000-0000-0000AA0D0000}"/>
    <cellStyle name="Multiple [1]" xfId="3503" xr:uid="{00000000-0005-0000-0000-0000AB0D0000}"/>
    <cellStyle name="Multiple [2]" xfId="3504" xr:uid="{00000000-0005-0000-0000-0000AC0D0000}"/>
    <cellStyle name="NA is zero" xfId="3505" xr:uid="{00000000-0005-0000-0000-0000AD0D0000}"/>
    <cellStyle name="NA is zero 2" xfId="3506" xr:uid="{00000000-0005-0000-0000-0000AE0D0000}"/>
    <cellStyle name="Neutra 10" xfId="3507" xr:uid="{00000000-0005-0000-0000-0000AF0D0000}"/>
    <cellStyle name="Neutra 11" xfId="3508" xr:uid="{00000000-0005-0000-0000-0000B00D0000}"/>
    <cellStyle name="Neutra 2" xfId="3509" xr:uid="{00000000-0005-0000-0000-0000B10D0000}"/>
    <cellStyle name="Neutra 2 2" xfId="3510" xr:uid="{00000000-0005-0000-0000-0000B20D0000}"/>
    <cellStyle name="Neutra 2 3" xfId="3511" xr:uid="{00000000-0005-0000-0000-0000B30D0000}"/>
    <cellStyle name="Neutra 2 4" xfId="3512" xr:uid="{00000000-0005-0000-0000-0000B40D0000}"/>
    <cellStyle name="Neutra 2 5" xfId="3513" xr:uid="{00000000-0005-0000-0000-0000B50D0000}"/>
    <cellStyle name="Neutra 2_desc" xfId="3514" xr:uid="{00000000-0005-0000-0000-0000B60D0000}"/>
    <cellStyle name="Neutra 3" xfId="3515" xr:uid="{00000000-0005-0000-0000-0000B70D0000}"/>
    <cellStyle name="Neutra 3 2" xfId="3516" xr:uid="{00000000-0005-0000-0000-0000B80D0000}"/>
    <cellStyle name="Neutra 3 3" xfId="3517" xr:uid="{00000000-0005-0000-0000-0000B90D0000}"/>
    <cellStyle name="Neutra 3 4" xfId="3518" xr:uid="{00000000-0005-0000-0000-0000BA0D0000}"/>
    <cellStyle name="Neutra 3 5" xfId="3519" xr:uid="{00000000-0005-0000-0000-0000BB0D0000}"/>
    <cellStyle name="Neutra 3_Modelo Orçamento" xfId="3520" xr:uid="{00000000-0005-0000-0000-0000BC0D0000}"/>
    <cellStyle name="Neutra 4" xfId="3521" xr:uid="{00000000-0005-0000-0000-0000BD0D0000}"/>
    <cellStyle name="Neutra 5" xfId="3522" xr:uid="{00000000-0005-0000-0000-0000BE0D0000}"/>
    <cellStyle name="Neutra 6" xfId="3523" xr:uid="{00000000-0005-0000-0000-0000BF0D0000}"/>
    <cellStyle name="Neutra 7" xfId="3524" xr:uid="{00000000-0005-0000-0000-0000C00D0000}"/>
    <cellStyle name="Neutra 8" xfId="3525" xr:uid="{00000000-0005-0000-0000-0000C10D0000}"/>
    <cellStyle name="Neutra 9" xfId="3526" xr:uid="{00000000-0005-0000-0000-0000C20D0000}"/>
    <cellStyle name="Neutral" xfId="3527" xr:uid="{00000000-0005-0000-0000-0000C30D0000}"/>
    <cellStyle name="no dec" xfId="3528" xr:uid="{00000000-0005-0000-0000-0000C40D0000}"/>
    <cellStyle name="No Decimal" xfId="3529" xr:uid="{00000000-0005-0000-0000-0000C50D0000}"/>
    <cellStyle name="Normal" xfId="0" builtinId="0"/>
    <cellStyle name="Normal - Estilo1" xfId="3530" xr:uid="{00000000-0005-0000-0000-0000C70D0000}"/>
    <cellStyle name="Normal - Estilo1 2" xfId="3531" xr:uid="{00000000-0005-0000-0000-0000C80D0000}"/>
    <cellStyle name="Normal - Estilo1_Estação BH 31-05-11" xfId="3532" xr:uid="{00000000-0005-0000-0000-0000C90D0000}"/>
    <cellStyle name="Normal - Estilo2" xfId="3533" xr:uid="{00000000-0005-0000-0000-0000CA0D0000}"/>
    <cellStyle name="Normal - Estilo2 2" xfId="3534" xr:uid="{00000000-0005-0000-0000-0000CB0D0000}"/>
    <cellStyle name="Normal - Estilo2_Estação BH 31-05-11" xfId="3535" xr:uid="{00000000-0005-0000-0000-0000CC0D0000}"/>
    <cellStyle name="Normal - Estilo3" xfId="3536" xr:uid="{00000000-0005-0000-0000-0000CD0D0000}"/>
    <cellStyle name="Normal - Estilo3 2" xfId="3537" xr:uid="{00000000-0005-0000-0000-0000CE0D0000}"/>
    <cellStyle name="Normal - Estilo3_Estação BH 31-05-11" xfId="3538" xr:uid="{00000000-0005-0000-0000-0000CF0D0000}"/>
    <cellStyle name="Normal - Estilo4" xfId="3539" xr:uid="{00000000-0005-0000-0000-0000D00D0000}"/>
    <cellStyle name="Normal - Estilo4 2" xfId="3540" xr:uid="{00000000-0005-0000-0000-0000D10D0000}"/>
    <cellStyle name="Normal - Estilo4_Estação BH 31-05-11" xfId="3541" xr:uid="{00000000-0005-0000-0000-0000D20D0000}"/>
    <cellStyle name="Normal - Estilo5" xfId="3542" xr:uid="{00000000-0005-0000-0000-0000D30D0000}"/>
    <cellStyle name="Normal - Estilo5 2" xfId="3543" xr:uid="{00000000-0005-0000-0000-0000D40D0000}"/>
    <cellStyle name="Normal - Estilo5_Estação BH 31-05-11" xfId="3544" xr:uid="{00000000-0005-0000-0000-0000D50D0000}"/>
    <cellStyle name="Normal - Estilo6" xfId="3545" xr:uid="{00000000-0005-0000-0000-0000D60D0000}"/>
    <cellStyle name="Normal - Estilo6 2" xfId="3546" xr:uid="{00000000-0005-0000-0000-0000D70D0000}"/>
    <cellStyle name="Normal - Estilo6_Estação BH 31-05-11" xfId="3547" xr:uid="{00000000-0005-0000-0000-0000D80D0000}"/>
    <cellStyle name="Normal - Estilo7" xfId="3548" xr:uid="{00000000-0005-0000-0000-0000D90D0000}"/>
    <cellStyle name="Normal - Estilo7 2" xfId="3549" xr:uid="{00000000-0005-0000-0000-0000DA0D0000}"/>
    <cellStyle name="Normal - Estilo7_Estação BH 31-05-11" xfId="3550" xr:uid="{00000000-0005-0000-0000-0000DB0D0000}"/>
    <cellStyle name="Normal - Estilo8" xfId="3551" xr:uid="{00000000-0005-0000-0000-0000DC0D0000}"/>
    <cellStyle name="Normal - Estilo8 2" xfId="3552" xr:uid="{00000000-0005-0000-0000-0000DD0D0000}"/>
    <cellStyle name="Normal - Estilo8_Estação BH 31-05-11" xfId="3553" xr:uid="{00000000-0005-0000-0000-0000DE0D0000}"/>
    <cellStyle name="Normal - Style1" xfId="3554" xr:uid="{00000000-0005-0000-0000-0000DF0D0000}"/>
    <cellStyle name="Normal (%)" xfId="3555" xr:uid="{00000000-0005-0000-0000-0000E00D0000}"/>
    <cellStyle name="Normal (£m)" xfId="3556" xr:uid="{00000000-0005-0000-0000-0000E10D0000}"/>
    <cellStyle name="Normal (No)" xfId="3557" xr:uid="{00000000-0005-0000-0000-0000E20D0000}"/>
    <cellStyle name="Normal (x)" xfId="3558" xr:uid="{00000000-0005-0000-0000-0000E30D0000}"/>
    <cellStyle name="Normal [0]" xfId="3559" xr:uid="{00000000-0005-0000-0000-0000E40D0000}"/>
    <cellStyle name="Normal [0] 2" xfId="3560" xr:uid="{00000000-0005-0000-0000-0000E50D0000}"/>
    <cellStyle name="Normal [1]" xfId="3561" xr:uid="{00000000-0005-0000-0000-0000E60D0000}"/>
    <cellStyle name="Normal [2]" xfId="3562" xr:uid="{00000000-0005-0000-0000-0000E70D0000}"/>
    <cellStyle name="Normal [2] 2" xfId="3563" xr:uid="{00000000-0005-0000-0000-0000E80D0000}"/>
    <cellStyle name="Normal [3]" xfId="3564" xr:uid="{00000000-0005-0000-0000-0000E90D0000}"/>
    <cellStyle name="Normal [3] 2" xfId="3565" xr:uid="{00000000-0005-0000-0000-0000EA0D0000}"/>
    <cellStyle name="Normal 10" xfId="3566" xr:uid="{00000000-0005-0000-0000-0000EB0D0000}"/>
    <cellStyle name="Normal 10 2" xfId="3567" xr:uid="{00000000-0005-0000-0000-0000EC0D0000}"/>
    <cellStyle name="Normal 10_Modelo Orçamento" xfId="3568" xr:uid="{00000000-0005-0000-0000-0000ED0D0000}"/>
    <cellStyle name="Normal 11" xfId="3569" xr:uid="{00000000-0005-0000-0000-0000EE0D0000}"/>
    <cellStyle name="Normal 11 2" xfId="3570" xr:uid="{00000000-0005-0000-0000-0000EF0D0000}"/>
    <cellStyle name="Normal 11_São Bernardo 31-05-11" xfId="3571" xr:uid="{00000000-0005-0000-0000-0000F00D0000}"/>
    <cellStyle name="Normal 12" xfId="3572" xr:uid="{00000000-0005-0000-0000-0000F10D0000}"/>
    <cellStyle name="Normal 12 2" xfId="3573" xr:uid="{00000000-0005-0000-0000-0000F20D0000}"/>
    <cellStyle name="Normal 12_São Bernardo 31-05-11" xfId="3574" xr:uid="{00000000-0005-0000-0000-0000F30D0000}"/>
    <cellStyle name="Normal 13" xfId="3575" xr:uid="{00000000-0005-0000-0000-0000F40D0000}"/>
    <cellStyle name="Normal 13 2" xfId="3576" xr:uid="{00000000-0005-0000-0000-0000F50D0000}"/>
    <cellStyle name="Normal 13_São Bernardo 31-05-11" xfId="3577" xr:uid="{00000000-0005-0000-0000-0000F60D0000}"/>
    <cellStyle name="Normal 14" xfId="3578" xr:uid="{00000000-0005-0000-0000-0000F70D0000}"/>
    <cellStyle name="Normal 14 2" xfId="3579" xr:uid="{00000000-0005-0000-0000-0000F80D0000}"/>
    <cellStyle name="Normal 14_São Bernardo 31-05-11" xfId="3580" xr:uid="{00000000-0005-0000-0000-0000F90D0000}"/>
    <cellStyle name="Normal 15" xfId="3581" xr:uid="{00000000-0005-0000-0000-0000FA0D0000}"/>
    <cellStyle name="Normal 15 2" xfId="3582" xr:uid="{00000000-0005-0000-0000-0000FB0D0000}"/>
    <cellStyle name="Normal 15_São Bernardo 31-05-11" xfId="3583" xr:uid="{00000000-0005-0000-0000-0000FC0D0000}"/>
    <cellStyle name="Normal 19" xfId="3584" xr:uid="{00000000-0005-0000-0000-0000FD0D0000}"/>
    <cellStyle name="Normal 2" xfId="3" xr:uid="{00000000-0005-0000-0000-0000FE0D0000}"/>
    <cellStyle name="Normal 2 10" xfId="3585" xr:uid="{00000000-0005-0000-0000-0000FF0D0000}"/>
    <cellStyle name="Normal 2 11" xfId="3586" xr:uid="{00000000-0005-0000-0000-0000000E0000}"/>
    <cellStyle name="Normal 2 2" xfId="3587" xr:uid="{00000000-0005-0000-0000-0000010E0000}"/>
    <cellStyle name="Normal 2 3" xfId="3588" xr:uid="{00000000-0005-0000-0000-0000020E0000}"/>
    <cellStyle name="Normal 2 4" xfId="3589" xr:uid="{00000000-0005-0000-0000-0000030E0000}"/>
    <cellStyle name="Normal 2 5" xfId="3590" xr:uid="{00000000-0005-0000-0000-0000040E0000}"/>
    <cellStyle name="Normal 2 6" xfId="3591" xr:uid="{00000000-0005-0000-0000-0000050E0000}"/>
    <cellStyle name="Normal 2 7" xfId="3592" xr:uid="{00000000-0005-0000-0000-0000060E0000}"/>
    <cellStyle name="Normal 2 8" xfId="3593" xr:uid="{00000000-0005-0000-0000-0000070E0000}"/>
    <cellStyle name="Normal 2 9" xfId="3594" xr:uid="{00000000-0005-0000-0000-0000080E0000}"/>
    <cellStyle name="Normal 2_Acquisitons of Assets" xfId="3595" xr:uid="{00000000-0005-0000-0000-0000090E0000}"/>
    <cellStyle name="Normal 20" xfId="3596" xr:uid="{00000000-0005-0000-0000-00000A0E0000}"/>
    <cellStyle name="Normal 21" xfId="3597" xr:uid="{00000000-0005-0000-0000-00000B0E0000}"/>
    <cellStyle name="Normal 23" xfId="3598" xr:uid="{00000000-0005-0000-0000-00000C0E0000}"/>
    <cellStyle name="Normal 24" xfId="3599" xr:uid="{00000000-0005-0000-0000-00000D0E0000}"/>
    <cellStyle name="Normal 3" xfId="3600" xr:uid="{00000000-0005-0000-0000-00000E0E0000}"/>
    <cellStyle name="Normal 3 2" xfId="3601" xr:uid="{00000000-0005-0000-0000-00000F0E0000}"/>
    <cellStyle name="Normal 3 3" xfId="3602" xr:uid="{00000000-0005-0000-0000-0000100E0000}"/>
    <cellStyle name="Normal 3 4" xfId="3603" xr:uid="{00000000-0005-0000-0000-0000110E0000}"/>
    <cellStyle name="Normal 3 5" xfId="3604" xr:uid="{00000000-0005-0000-0000-0000120E0000}"/>
    <cellStyle name="Normal 3 6" xfId="3605" xr:uid="{00000000-0005-0000-0000-0000130E0000}"/>
    <cellStyle name="Normal 3 7" xfId="3606" xr:uid="{00000000-0005-0000-0000-0000140E0000}"/>
    <cellStyle name="Normal 3 8" xfId="3607" xr:uid="{00000000-0005-0000-0000-0000150E0000}"/>
    <cellStyle name="Normal 3_Estação BH 31-05-11" xfId="3608" xr:uid="{00000000-0005-0000-0000-0000160E0000}"/>
    <cellStyle name="Normal 4" xfId="3609" xr:uid="{00000000-0005-0000-0000-0000170E0000}"/>
    <cellStyle name="Normal 4 2" xfId="3610" xr:uid="{00000000-0005-0000-0000-0000180E0000}"/>
    <cellStyle name="Normal 4 3" xfId="3611" xr:uid="{00000000-0005-0000-0000-0000190E0000}"/>
    <cellStyle name="Normal 4 4" xfId="3612" xr:uid="{00000000-0005-0000-0000-00001A0E0000}"/>
    <cellStyle name="Normal 4 5" xfId="3613" xr:uid="{00000000-0005-0000-0000-00001B0E0000}"/>
    <cellStyle name="Normal 4_Acquisitons of Assets" xfId="3614" xr:uid="{00000000-0005-0000-0000-00001C0E0000}"/>
    <cellStyle name="Normal 5" xfId="3615" xr:uid="{00000000-0005-0000-0000-00001D0E0000}"/>
    <cellStyle name="Normal 5 2" xfId="3616" xr:uid="{00000000-0005-0000-0000-00001E0E0000}"/>
    <cellStyle name="Normal 5 3" xfId="3617" xr:uid="{00000000-0005-0000-0000-00001F0E0000}"/>
    <cellStyle name="Normal 5 4" xfId="3618" xr:uid="{00000000-0005-0000-0000-0000200E0000}"/>
    <cellStyle name="Normal 5 5" xfId="3619" xr:uid="{00000000-0005-0000-0000-0000210E0000}"/>
    <cellStyle name="Normal 5_Dividas Modelo" xfId="3620" xr:uid="{00000000-0005-0000-0000-0000220E0000}"/>
    <cellStyle name="Normal 6" xfId="3621" xr:uid="{00000000-0005-0000-0000-0000230E0000}"/>
    <cellStyle name="Normal 6 2" xfId="3622" xr:uid="{00000000-0005-0000-0000-0000240E0000}"/>
    <cellStyle name="Normal 6_Dividas Modelo" xfId="3623" xr:uid="{00000000-0005-0000-0000-0000250E0000}"/>
    <cellStyle name="Normal 7" xfId="3624" xr:uid="{00000000-0005-0000-0000-0000260E0000}"/>
    <cellStyle name="Normal 7 2" xfId="3625" xr:uid="{00000000-0005-0000-0000-0000270E0000}"/>
    <cellStyle name="Normal 7_Dividas Modelo" xfId="3626" xr:uid="{00000000-0005-0000-0000-0000280E0000}"/>
    <cellStyle name="Normal 8" xfId="3627" xr:uid="{00000000-0005-0000-0000-0000290E0000}"/>
    <cellStyle name="Normal 8 2" xfId="3628" xr:uid="{00000000-0005-0000-0000-00002A0E0000}"/>
    <cellStyle name="Normal 8_Dividas Modelo" xfId="3629" xr:uid="{00000000-0005-0000-0000-00002B0E0000}"/>
    <cellStyle name="Normal 9" xfId="3630" xr:uid="{00000000-0005-0000-0000-00002C0E0000}"/>
    <cellStyle name="Normal 9 2" xfId="3631" xr:uid="{00000000-0005-0000-0000-00002D0E0000}"/>
    <cellStyle name="Normal 9_Modelo Orçamento" xfId="3632" xr:uid="{00000000-0005-0000-0000-00002E0E0000}"/>
    <cellStyle name="Normal Bold" xfId="3633" xr:uid="{00000000-0005-0000-0000-00002F0E0000}"/>
    <cellStyle name="Normal Bold 2" xfId="3634" xr:uid="{00000000-0005-0000-0000-0000300E0000}"/>
    <cellStyle name="Normal Bold_Estação BH 31-05-11" xfId="3635" xr:uid="{00000000-0005-0000-0000-0000310E0000}"/>
    <cellStyle name="Normal Pct" xfId="3636" xr:uid="{00000000-0005-0000-0000-0000320E0000}"/>
    <cellStyle name="Normal Pct 2" xfId="3637" xr:uid="{00000000-0005-0000-0000-0000330E0000}"/>
    <cellStyle name="NormalBold" xfId="3638" xr:uid="{00000000-0005-0000-0000-0000340E0000}"/>
    <cellStyle name="NormalBold 2" xfId="3639" xr:uid="{00000000-0005-0000-0000-0000350E0000}"/>
    <cellStyle name="NormalBold_Estação BH 31-05-11" xfId="3640" xr:uid="{00000000-0005-0000-0000-0000360E0000}"/>
    <cellStyle name="NormalGB" xfId="3641" xr:uid="{00000000-0005-0000-0000-0000370E0000}"/>
    <cellStyle name="Nota 10" xfId="3642" xr:uid="{00000000-0005-0000-0000-0000380E0000}"/>
    <cellStyle name="Nota 11" xfId="3643" xr:uid="{00000000-0005-0000-0000-0000390E0000}"/>
    <cellStyle name="Nota 2" xfId="3644" xr:uid="{00000000-0005-0000-0000-00003A0E0000}"/>
    <cellStyle name="Nota 2 2" xfId="3645" xr:uid="{00000000-0005-0000-0000-00003B0E0000}"/>
    <cellStyle name="Nota 2 3" xfId="3646" xr:uid="{00000000-0005-0000-0000-00003C0E0000}"/>
    <cellStyle name="Nota 2 4" xfId="3647" xr:uid="{00000000-0005-0000-0000-00003D0E0000}"/>
    <cellStyle name="Nota 2 5" xfId="3648" xr:uid="{00000000-0005-0000-0000-00003E0E0000}"/>
    <cellStyle name="Nota 2_Dividas Modelo" xfId="3649" xr:uid="{00000000-0005-0000-0000-00003F0E0000}"/>
    <cellStyle name="Nota 3" xfId="3650" xr:uid="{00000000-0005-0000-0000-0000400E0000}"/>
    <cellStyle name="Nota 3 2" xfId="3651" xr:uid="{00000000-0005-0000-0000-0000410E0000}"/>
    <cellStyle name="Nota 3 3" xfId="3652" xr:uid="{00000000-0005-0000-0000-0000420E0000}"/>
    <cellStyle name="Nota 3 4" xfId="3653" xr:uid="{00000000-0005-0000-0000-0000430E0000}"/>
    <cellStyle name="Nota 3 5" xfId="3654" xr:uid="{00000000-0005-0000-0000-0000440E0000}"/>
    <cellStyle name="Nota 3_Dividas Modelo" xfId="3655" xr:uid="{00000000-0005-0000-0000-0000450E0000}"/>
    <cellStyle name="Nota 4" xfId="3656" xr:uid="{00000000-0005-0000-0000-0000460E0000}"/>
    <cellStyle name="Nota 5" xfId="3657" xr:uid="{00000000-0005-0000-0000-0000470E0000}"/>
    <cellStyle name="Nota 6" xfId="3658" xr:uid="{00000000-0005-0000-0000-0000480E0000}"/>
    <cellStyle name="Nota 7" xfId="3659" xr:uid="{00000000-0005-0000-0000-0000490E0000}"/>
    <cellStyle name="Nota 8" xfId="3660" xr:uid="{00000000-0005-0000-0000-00004A0E0000}"/>
    <cellStyle name="Nota 9" xfId="3661" xr:uid="{00000000-0005-0000-0000-00004B0E0000}"/>
    <cellStyle name="Note" xfId="3662" xr:uid="{00000000-0005-0000-0000-00004C0E0000}"/>
    <cellStyle name="NPPESalesPct" xfId="3663" xr:uid="{00000000-0005-0000-0000-00004D0E0000}"/>
    <cellStyle name="NPPESalesPct 2" xfId="3664" xr:uid="{00000000-0005-0000-0000-00004E0E0000}"/>
    <cellStyle name="Number" xfId="3665" xr:uid="{00000000-0005-0000-0000-00004F0E0000}"/>
    <cellStyle name="Number [0]" xfId="3666" xr:uid="{00000000-0005-0000-0000-0000500E0000}"/>
    <cellStyle name="Number [1]" xfId="3667" xr:uid="{00000000-0005-0000-0000-0000510E0000}"/>
    <cellStyle name="Number [2]" xfId="3668" xr:uid="{00000000-0005-0000-0000-0000520E0000}"/>
    <cellStyle name="Number 2" xfId="3669" xr:uid="{00000000-0005-0000-0000-0000530E0000}"/>
    <cellStyle name="Number_Base 2008" xfId="3670" xr:uid="{00000000-0005-0000-0000-0000540E0000}"/>
    <cellStyle name="NWI%S" xfId="3671" xr:uid="{00000000-0005-0000-0000-0000550E0000}"/>
    <cellStyle name="NWI%S 2" xfId="3672" xr:uid="{00000000-0005-0000-0000-0000560E0000}"/>
    <cellStyle name="N嗯rmal_Workbook1 Chart 2" xfId="3673" xr:uid="{00000000-0005-0000-0000-0000570E0000}"/>
    <cellStyle name="Output" xfId="3674" xr:uid="{00000000-0005-0000-0000-0000580E0000}"/>
    <cellStyle name="Output Amounts" xfId="3675" xr:uid="{00000000-0005-0000-0000-0000590E0000}"/>
    <cellStyle name="Output Column Headings" xfId="3676" xr:uid="{00000000-0005-0000-0000-00005A0E0000}"/>
    <cellStyle name="Output Line Items" xfId="3677" xr:uid="{00000000-0005-0000-0000-00005B0E0000}"/>
    <cellStyle name="Output Report Heading" xfId="3678" xr:uid="{00000000-0005-0000-0000-00005C0E0000}"/>
    <cellStyle name="Output Report Title" xfId="3679" xr:uid="{00000000-0005-0000-0000-00005D0E0000}"/>
    <cellStyle name="Output_Dividas Modelo" xfId="3680" xr:uid="{00000000-0005-0000-0000-00005E0E0000}"/>
    <cellStyle name="Page Number" xfId="3681" xr:uid="{00000000-0005-0000-0000-00005F0E0000}"/>
    <cellStyle name="pb_table_format_total" xfId="3682" xr:uid="{00000000-0005-0000-0000-0000600E0000}"/>
    <cellStyle name="pc1" xfId="3683" xr:uid="{00000000-0005-0000-0000-0000610E0000}"/>
    <cellStyle name="pc1 2" xfId="3684" xr:uid="{00000000-0005-0000-0000-0000620E0000}"/>
    <cellStyle name="pc1_Estação BH 31-05-11" xfId="3685" xr:uid="{00000000-0005-0000-0000-0000630E0000}"/>
    <cellStyle name="Percent [0]" xfId="3686" xr:uid="{00000000-0005-0000-0000-0000640E0000}"/>
    <cellStyle name="Percent [1]" xfId="3687" xr:uid="{00000000-0005-0000-0000-0000650E0000}"/>
    <cellStyle name="Percent [1] 2" xfId="3688" xr:uid="{00000000-0005-0000-0000-0000660E0000}"/>
    <cellStyle name="Percent [2]" xfId="3689" xr:uid="{00000000-0005-0000-0000-0000670E0000}"/>
    <cellStyle name="PercentSales" xfId="3690" xr:uid="{00000000-0005-0000-0000-0000680E0000}"/>
    <cellStyle name="PercentSales 2" xfId="3691" xr:uid="{00000000-0005-0000-0000-0000690E0000}"/>
    <cellStyle name="planilhas" xfId="3692" xr:uid="{00000000-0005-0000-0000-00006A0E0000}"/>
    <cellStyle name="Porcentagem" xfId="2" builtinId="5"/>
    <cellStyle name="Porcentagem 10" xfId="3693" xr:uid="{00000000-0005-0000-0000-00006C0E0000}"/>
    <cellStyle name="Porcentagem 2" xfId="3694" xr:uid="{00000000-0005-0000-0000-00006D0E0000}"/>
    <cellStyle name="Porcentagem 2 2" xfId="3695" xr:uid="{00000000-0005-0000-0000-00006E0E0000}"/>
    <cellStyle name="Porcentagem 2 3" xfId="3696" xr:uid="{00000000-0005-0000-0000-00006F0E0000}"/>
    <cellStyle name="Porcentagem 2 4" xfId="3697" xr:uid="{00000000-0005-0000-0000-0000700E0000}"/>
    <cellStyle name="Porcentagem 2_BDZAO" xfId="3698" xr:uid="{00000000-0005-0000-0000-0000710E0000}"/>
    <cellStyle name="Porcentagem 3" xfId="3699" xr:uid="{00000000-0005-0000-0000-0000720E0000}"/>
    <cellStyle name="Porcentagem 3 2" xfId="3700" xr:uid="{00000000-0005-0000-0000-0000730E0000}"/>
    <cellStyle name="Porcentagem 4" xfId="3701" xr:uid="{00000000-0005-0000-0000-0000740E0000}"/>
    <cellStyle name="Porcentagem 5" xfId="3702" xr:uid="{00000000-0005-0000-0000-0000750E0000}"/>
    <cellStyle name="Porcentagem 6" xfId="3703" xr:uid="{00000000-0005-0000-0000-0000760E0000}"/>
    <cellStyle name="Porcentagem 7" xfId="3704" xr:uid="{00000000-0005-0000-0000-0000770E0000}"/>
    <cellStyle name="Porcentagem 8" xfId="3705" xr:uid="{00000000-0005-0000-0000-0000780E0000}"/>
    <cellStyle name="Porcentaje" xfId="3706" xr:uid="{00000000-0005-0000-0000-0000790E0000}"/>
    <cellStyle name="Red" xfId="3707" xr:uid="{00000000-0005-0000-0000-00007A0E0000}"/>
    <cellStyle name="Red font" xfId="3708" xr:uid="{00000000-0005-0000-0000-00007B0E0000}"/>
    <cellStyle name="Red Text" xfId="3709" xr:uid="{00000000-0005-0000-0000-00007C0E0000}"/>
    <cellStyle name="RM" xfId="3710" xr:uid="{00000000-0005-0000-0000-00007D0E0000}"/>
    <cellStyle name="Roadrunner" xfId="3711" xr:uid="{00000000-0005-0000-0000-00007E0E0000}"/>
    <cellStyle name="Roadrunner 2" xfId="3712" xr:uid="{00000000-0005-0000-0000-00007F0E0000}"/>
    <cellStyle name="Roadrunner_Estação BH 31-05-11" xfId="3713" xr:uid="{00000000-0005-0000-0000-0000800E0000}"/>
    <cellStyle name="Saída 10" xfId="3714" xr:uid="{00000000-0005-0000-0000-0000810E0000}"/>
    <cellStyle name="Saída 11" xfId="3715" xr:uid="{00000000-0005-0000-0000-0000820E0000}"/>
    <cellStyle name="Saída 2" xfId="3716" xr:uid="{00000000-0005-0000-0000-0000830E0000}"/>
    <cellStyle name="Saída 2 2" xfId="3717" xr:uid="{00000000-0005-0000-0000-0000840E0000}"/>
    <cellStyle name="Saída 2 3" xfId="3718" xr:uid="{00000000-0005-0000-0000-0000850E0000}"/>
    <cellStyle name="Saída 2 4" xfId="3719" xr:uid="{00000000-0005-0000-0000-0000860E0000}"/>
    <cellStyle name="Saída 2 5" xfId="3720" xr:uid="{00000000-0005-0000-0000-0000870E0000}"/>
    <cellStyle name="Saída 2_desc" xfId="3721" xr:uid="{00000000-0005-0000-0000-0000880E0000}"/>
    <cellStyle name="Saída 3" xfId="3722" xr:uid="{00000000-0005-0000-0000-0000890E0000}"/>
    <cellStyle name="Saída 3 2" xfId="3723" xr:uid="{00000000-0005-0000-0000-00008A0E0000}"/>
    <cellStyle name="Saída 3 3" xfId="3724" xr:uid="{00000000-0005-0000-0000-00008B0E0000}"/>
    <cellStyle name="Saída 3 4" xfId="3725" xr:uid="{00000000-0005-0000-0000-00008C0E0000}"/>
    <cellStyle name="Saída 3 5" xfId="3726" xr:uid="{00000000-0005-0000-0000-00008D0E0000}"/>
    <cellStyle name="Saída 3_Dividas Modelo" xfId="3727" xr:uid="{00000000-0005-0000-0000-00008E0E0000}"/>
    <cellStyle name="Saída 4" xfId="3728" xr:uid="{00000000-0005-0000-0000-00008F0E0000}"/>
    <cellStyle name="Saída 5" xfId="3729" xr:uid="{00000000-0005-0000-0000-0000900E0000}"/>
    <cellStyle name="Saída 6" xfId="3730" xr:uid="{00000000-0005-0000-0000-0000910E0000}"/>
    <cellStyle name="Saída 7" xfId="3731" xr:uid="{00000000-0005-0000-0000-0000920E0000}"/>
    <cellStyle name="Saída 8" xfId="3732" xr:uid="{00000000-0005-0000-0000-0000930E0000}"/>
    <cellStyle name="Saída 9" xfId="3733" xr:uid="{00000000-0005-0000-0000-0000940E0000}"/>
    <cellStyle name="Salomon Logo" xfId="3734" xr:uid="{00000000-0005-0000-0000-0000950E0000}"/>
    <cellStyle name="SectionHeading" xfId="3735" xr:uid="{00000000-0005-0000-0000-0000960E0000}"/>
    <cellStyle name="Sep. milhar [0]" xfId="3736" xr:uid="{00000000-0005-0000-0000-0000970E0000}"/>
    <cellStyle name="Separador de milhares 13" xfId="3737" xr:uid="{00000000-0005-0000-0000-0000980E0000}"/>
    <cellStyle name="Separador de milhares 2" xfId="3738" xr:uid="{00000000-0005-0000-0000-0000990E0000}"/>
    <cellStyle name="Separador de milhares 2 2" xfId="3739" xr:uid="{00000000-0005-0000-0000-00009A0E0000}"/>
    <cellStyle name="Separador de milhares 2 2 2" xfId="3740" xr:uid="{00000000-0005-0000-0000-00009B0E0000}"/>
    <cellStyle name="Separador de milhares 2 3" xfId="3741" xr:uid="{00000000-0005-0000-0000-00009C0E0000}"/>
    <cellStyle name="Separador de milhares 2 4" xfId="3742" xr:uid="{00000000-0005-0000-0000-00009D0E0000}"/>
    <cellStyle name="Separador de milhares 3" xfId="3743" xr:uid="{00000000-0005-0000-0000-00009E0E0000}"/>
    <cellStyle name="Separador de milhares 3 2" xfId="3744" xr:uid="{00000000-0005-0000-0000-00009F0E0000}"/>
    <cellStyle name="Separador de milhares 3 3" xfId="3745" xr:uid="{00000000-0005-0000-0000-0000A00E0000}"/>
    <cellStyle name="Separador de milhares 3 4" xfId="3746" xr:uid="{00000000-0005-0000-0000-0000A10E0000}"/>
    <cellStyle name="Separador de milhares 3 5" xfId="3747" xr:uid="{00000000-0005-0000-0000-0000A20E0000}"/>
    <cellStyle name="Separador de milhares 3 6" xfId="3748" xr:uid="{00000000-0005-0000-0000-0000A30E0000}"/>
    <cellStyle name="Separador de milhares 3 7" xfId="3749" xr:uid="{00000000-0005-0000-0000-0000A40E0000}"/>
    <cellStyle name="Separador de milhares 3 8" xfId="3750" xr:uid="{00000000-0005-0000-0000-0000A50E0000}"/>
    <cellStyle name="Separador de milhares 4" xfId="3751" xr:uid="{00000000-0005-0000-0000-0000A60E0000}"/>
    <cellStyle name="Separador de milhares 5" xfId="3752" xr:uid="{00000000-0005-0000-0000-0000A70E0000}"/>
    <cellStyle name="Separador de milhares 6" xfId="3753" xr:uid="{00000000-0005-0000-0000-0000A80E0000}"/>
    <cellStyle name="Separador de milhares 7" xfId="3754" xr:uid="{00000000-0005-0000-0000-0000A90E0000}"/>
    <cellStyle name="Separador de milhares 8" xfId="3755" xr:uid="{00000000-0005-0000-0000-0000AA0E0000}"/>
    <cellStyle name="Separador de milhares 9" xfId="3756" xr:uid="{00000000-0005-0000-0000-0000AB0E0000}"/>
    <cellStyle name="Sepavador de milhares [0]_Pasta2" xfId="3757" xr:uid="{00000000-0005-0000-0000-0000AC0E0000}"/>
    <cellStyle name="Single Accounting" xfId="3758" xr:uid="{00000000-0005-0000-0000-0000AD0E0000}"/>
    <cellStyle name="Source" xfId="3759" xr:uid="{00000000-0005-0000-0000-0000AE0E0000}"/>
    <cellStyle name="Standard_NEGS" xfId="3760" xr:uid="{00000000-0005-0000-0000-0000AF0E0000}"/>
    <cellStyle name="Strange" xfId="3761" xr:uid="{00000000-0005-0000-0000-0000B00E0000}"/>
    <cellStyle name="Strange 2" xfId="3762" xr:uid="{00000000-0005-0000-0000-0000B10E0000}"/>
    <cellStyle name="subhead" xfId="3763" xr:uid="{00000000-0005-0000-0000-0000B20E0000}"/>
    <cellStyle name="Table Col Head" xfId="3764" xr:uid="{00000000-0005-0000-0000-0000B30E0000}"/>
    <cellStyle name="Table Head" xfId="3765" xr:uid="{00000000-0005-0000-0000-0000B40E0000}"/>
    <cellStyle name="Table Head Aligned" xfId="3766" xr:uid="{00000000-0005-0000-0000-0000B50E0000}"/>
    <cellStyle name="Table Head Blue" xfId="3767" xr:uid="{00000000-0005-0000-0000-0000B60E0000}"/>
    <cellStyle name="Table Head Green" xfId="3768" xr:uid="{00000000-0005-0000-0000-0000B70E0000}"/>
    <cellStyle name="Table Head_IPQ Comps" xfId="3769" xr:uid="{00000000-0005-0000-0000-0000B80E0000}"/>
    <cellStyle name="Table Text" xfId="3770" xr:uid="{00000000-0005-0000-0000-0000B90E0000}"/>
    <cellStyle name="Table Title" xfId="3771" xr:uid="{00000000-0005-0000-0000-0000BA0E0000}"/>
    <cellStyle name="Table Units" xfId="3772" xr:uid="{00000000-0005-0000-0000-0000BB0E0000}"/>
    <cellStyle name="Table_Header" xfId="3773" xr:uid="{00000000-0005-0000-0000-0000BC0E0000}"/>
    <cellStyle name="Test [green]" xfId="3774" xr:uid="{00000000-0005-0000-0000-0000BD0E0000}"/>
    <cellStyle name="Text 1" xfId="3775" xr:uid="{00000000-0005-0000-0000-0000BE0E0000}"/>
    <cellStyle name="Text Head 1" xfId="3776" xr:uid="{00000000-0005-0000-0000-0000BF0E0000}"/>
    <cellStyle name="Texto de Aviso 10" xfId="3777" xr:uid="{00000000-0005-0000-0000-0000C00E0000}"/>
    <cellStyle name="Texto de Aviso 11" xfId="3778" xr:uid="{00000000-0005-0000-0000-0000C10E0000}"/>
    <cellStyle name="Texto de Aviso 2" xfId="3779" xr:uid="{00000000-0005-0000-0000-0000C20E0000}"/>
    <cellStyle name="Texto de Aviso 2 2" xfId="3780" xr:uid="{00000000-0005-0000-0000-0000C30E0000}"/>
    <cellStyle name="Texto de Aviso 2 3" xfId="3781" xr:uid="{00000000-0005-0000-0000-0000C40E0000}"/>
    <cellStyle name="Texto de Aviso 2 4" xfId="3782" xr:uid="{00000000-0005-0000-0000-0000C50E0000}"/>
    <cellStyle name="Texto de Aviso 2 5" xfId="3783" xr:uid="{00000000-0005-0000-0000-0000C60E0000}"/>
    <cellStyle name="Texto de Aviso 2_desc" xfId="3784" xr:uid="{00000000-0005-0000-0000-0000C70E0000}"/>
    <cellStyle name="Texto de Aviso 3" xfId="3785" xr:uid="{00000000-0005-0000-0000-0000C80E0000}"/>
    <cellStyle name="Texto de Aviso 3 2" xfId="3786" xr:uid="{00000000-0005-0000-0000-0000C90E0000}"/>
    <cellStyle name="Texto de Aviso 3 3" xfId="3787" xr:uid="{00000000-0005-0000-0000-0000CA0E0000}"/>
    <cellStyle name="Texto de Aviso 3 4" xfId="3788" xr:uid="{00000000-0005-0000-0000-0000CB0E0000}"/>
    <cellStyle name="Texto de Aviso 3 5" xfId="3789" xr:uid="{00000000-0005-0000-0000-0000CC0E0000}"/>
    <cellStyle name="Texto de Aviso 3_Modelo Orçamento" xfId="3790" xr:uid="{00000000-0005-0000-0000-0000CD0E0000}"/>
    <cellStyle name="Texto de Aviso 4" xfId="3791" xr:uid="{00000000-0005-0000-0000-0000CE0E0000}"/>
    <cellStyle name="Texto de Aviso 5" xfId="3792" xr:uid="{00000000-0005-0000-0000-0000CF0E0000}"/>
    <cellStyle name="Texto de Aviso 6" xfId="3793" xr:uid="{00000000-0005-0000-0000-0000D00E0000}"/>
    <cellStyle name="Texto de Aviso 7" xfId="3794" xr:uid="{00000000-0005-0000-0000-0000D10E0000}"/>
    <cellStyle name="Texto de Aviso 8" xfId="3795" xr:uid="{00000000-0005-0000-0000-0000D20E0000}"/>
    <cellStyle name="Texto de Aviso 9" xfId="3796" xr:uid="{00000000-0005-0000-0000-0000D30E0000}"/>
    <cellStyle name="Texto Explicativo 10" xfId="3797" xr:uid="{00000000-0005-0000-0000-0000D40E0000}"/>
    <cellStyle name="Texto Explicativo 11" xfId="3798" xr:uid="{00000000-0005-0000-0000-0000D50E0000}"/>
    <cellStyle name="Texto Explicativo 2" xfId="3799" xr:uid="{00000000-0005-0000-0000-0000D60E0000}"/>
    <cellStyle name="Texto Explicativo 2 2" xfId="3800" xr:uid="{00000000-0005-0000-0000-0000D70E0000}"/>
    <cellStyle name="Texto Explicativo 2 3" xfId="3801" xr:uid="{00000000-0005-0000-0000-0000D80E0000}"/>
    <cellStyle name="Texto Explicativo 2 4" xfId="3802" xr:uid="{00000000-0005-0000-0000-0000D90E0000}"/>
    <cellStyle name="Texto Explicativo 2 5" xfId="3803" xr:uid="{00000000-0005-0000-0000-0000DA0E0000}"/>
    <cellStyle name="Texto Explicativo 2_desc" xfId="3804" xr:uid="{00000000-0005-0000-0000-0000DB0E0000}"/>
    <cellStyle name="Texto Explicativo 3" xfId="3805" xr:uid="{00000000-0005-0000-0000-0000DC0E0000}"/>
    <cellStyle name="Texto Explicativo 3 2" xfId="3806" xr:uid="{00000000-0005-0000-0000-0000DD0E0000}"/>
    <cellStyle name="Texto Explicativo 3 3" xfId="3807" xr:uid="{00000000-0005-0000-0000-0000DE0E0000}"/>
    <cellStyle name="Texto Explicativo 3 4" xfId="3808" xr:uid="{00000000-0005-0000-0000-0000DF0E0000}"/>
    <cellStyle name="Texto Explicativo 3 5" xfId="3809" xr:uid="{00000000-0005-0000-0000-0000E00E0000}"/>
    <cellStyle name="Texto Explicativo 3_Modelo Orçamento" xfId="3810" xr:uid="{00000000-0005-0000-0000-0000E10E0000}"/>
    <cellStyle name="Texto Explicativo 4" xfId="3811" xr:uid="{00000000-0005-0000-0000-0000E20E0000}"/>
    <cellStyle name="Texto Explicativo 5" xfId="3812" xr:uid="{00000000-0005-0000-0000-0000E30E0000}"/>
    <cellStyle name="Texto Explicativo 6" xfId="3813" xr:uid="{00000000-0005-0000-0000-0000E40E0000}"/>
    <cellStyle name="Texto Explicativo 7" xfId="3814" xr:uid="{00000000-0005-0000-0000-0000E50E0000}"/>
    <cellStyle name="Texto Explicativo 8" xfId="3815" xr:uid="{00000000-0005-0000-0000-0000E60E0000}"/>
    <cellStyle name="Texto Explicativo 9" xfId="3816" xr:uid="{00000000-0005-0000-0000-0000E70E0000}"/>
    <cellStyle name="TFCF" xfId="3817" xr:uid="{00000000-0005-0000-0000-0000E80E0000}"/>
    <cellStyle name="Times 10" xfId="3818" xr:uid="{00000000-0005-0000-0000-0000E90E0000}"/>
    <cellStyle name="Times 12" xfId="3819" xr:uid="{00000000-0005-0000-0000-0000EA0E0000}"/>
    <cellStyle name="Title" xfId="3820" xr:uid="{00000000-0005-0000-0000-0000EB0E0000}"/>
    <cellStyle name="Titles" xfId="3821" xr:uid="{00000000-0005-0000-0000-0000EC0E0000}"/>
    <cellStyle name="Título 1 1" xfId="3822" xr:uid="{00000000-0005-0000-0000-0000ED0E0000}"/>
    <cellStyle name="Título 1 10" xfId="3823" xr:uid="{00000000-0005-0000-0000-0000EE0E0000}"/>
    <cellStyle name="Título 1 11" xfId="3824" xr:uid="{00000000-0005-0000-0000-0000EF0E0000}"/>
    <cellStyle name="Título 1 2" xfId="3825" xr:uid="{00000000-0005-0000-0000-0000F00E0000}"/>
    <cellStyle name="Título 1 2 2" xfId="3826" xr:uid="{00000000-0005-0000-0000-0000F10E0000}"/>
    <cellStyle name="Título 1 2 3" xfId="3827" xr:uid="{00000000-0005-0000-0000-0000F20E0000}"/>
    <cellStyle name="Título 1 2 4" xfId="3828" xr:uid="{00000000-0005-0000-0000-0000F30E0000}"/>
    <cellStyle name="Título 1 2 5" xfId="3829" xr:uid="{00000000-0005-0000-0000-0000F40E0000}"/>
    <cellStyle name="Título 1 2_desc" xfId="3830" xr:uid="{00000000-0005-0000-0000-0000F50E0000}"/>
    <cellStyle name="Título 1 3" xfId="3831" xr:uid="{00000000-0005-0000-0000-0000F60E0000}"/>
    <cellStyle name="Título 1 3 2" xfId="3832" xr:uid="{00000000-0005-0000-0000-0000F70E0000}"/>
    <cellStyle name="Título 1 3 3" xfId="3833" xr:uid="{00000000-0005-0000-0000-0000F80E0000}"/>
    <cellStyle name="Título 1 3 4" xfId="3834" xr:uid="{00000000-0005-0000-0000-0000F90E0000}"/>
    <cellStyle name="Título 1 3 5" xfId="3835" xr:uid="{00000000-0005-0000-0000-0000FA0E0000}"/>
    <cellStyle name="Título 1 3_Dividas Modelo" xfId="3836" xr:uid="{00000000-0005-0000-0000-0000FB0E0000}"/>
    <cellStyle name="Título 1 4" xfId="3837" xr:uid="{00000000-0005-0000-0000-0000FC0E0000}"/>
    <cellStyle name="Título 1 5" xfId="3838" xr:uid="{00000000-0005-0000-0000-0000FD0E0000}"/>
    <cellStyle name="Título 1 6" xfId="3839" xr:uid="{00000000-0005-0000-0000-0000FE0E0000}"/>
    <cellStyle name="Título 1 7" xfId="3840" xr:uid="{00000000-0005-0000-0000-0000FF0E0000}"/>
    <cellStyle name="Título 1 8" xfId="3841" xr:uid="{00000000-0005-0000-0000-0000000F0000}"/>
    <cellStyle name="Título 1 9" xfId="3842" xr:uid="{00000000-0005-0000-0000-0000010F0000}"/>
    <cellStyle name="Título 10" xfId="3843" xr:uid="{00000000-0005-0000-0000-0000020F0000}"/>
    <cellStyle name="Título 11" xfId="3844" xr:uid="{00000000-0005-0000-0000-0000030F0000}"/>
    <cellStyle name="Título 12" xfId="3845" xr:uid="{00000000-0005-0000-0000-0000040F0000}"/>
    <cellStyle name="Título 13" xfId="3846" xr:uid="{00000000-0005-0000-0000-0000050F0000}"/>
    <cellStyle name="Título 14" xfId="3847" xr:uid="{00000000-0005-0000-0000-0000060F0000}"/>
    <cellStyle name="Título 2 10" xfId="3848" xr:uid="{00000000-0005-0000-0000-0000070F0000}"/>
    <cellStyle name="Título 2 11" xfId="3849" xr:uid="{00000000-0005-0000-0000-0000080F0000}"/>
    <cellStyle name="Título 2 2" xfId="3850" xr:uid="{00000000-0005-0000-0000-0000090F0000}"/>
    <cellStyle name="Título 2 2 2" xfId="3851" xr:uid="{00000000-0005-0000-0000-00000A0F0000}"/>
    <cellStyle name="Título 2 2 3" xfId="3852" xr:uid="{00000000-0005-0000-0000-00000B0F0000}"/>
    <cellStyle name="Título 2 2 4" xfId="3853" xr:uid="{00000000-0005-0000-0000-00000C0F0000}"/>
    <cellStyle name="Título 2 2 5" xfId="3854" xr:uid="{00000000-0005-0000-0000-00000D0F0000}"/>
    <cellStyle name="Título 2 2_desc" xfId="3855" xr:uid="{00000000-0005-0000-0000-00000E0F0000}"/>
    <cellStyle name="Título 2 3" xfId="3856" xr:uid="{00000000-0005-0000-0000-00000F0F0000}"/>
    <cellStyle name="Título 2 3 2" xfId="3857" xr:uid="{00000000-0005-0000-0000-0000100F0000}"/>
    <cellStyle name="Título 2 3 3" xfId="3858" xr:uid="{00000000-0005-0000-0000-0000110F0000}"/>
    <cellStyle name="Título 2 3 4" xfId="3859" xr:uid="{00000000-0005-0000-0000-0000120F0000}"/>
    <cellStyle name="Título 2 3 5" xfId="3860" xr:uid="{00000000-0005-0000-0000-0000130F0000}"/>
    <cellStyle name="Título 2 3_Dividas Modelo" xfId="3861" xr:uid="{00000000-0005-0000-0000-0000140F0000}"/>
    <cellStyle name="Título 2 4" xfId="3862" xr:uid="{00000000-0005-0000-0000-0000150F0000}"/>
    <cellStyle name="Título 2 5" xfId="3863" xr:uid="{00000000-0005-0000-0000-0000160F0000}"/>
    <cellStyle name="Título 2 6" xfId="3864" xr:uid="{00000000-0005-0000-0000-0000170F0000}"/>
    <cellStyle name="Título 2 7" xfId="3865" xr:uid="{00000000-0005-0000-0000-0000180F0000}"/>
    <cellStyle name="Título 2 8" xfId="3866" xr:uid="{00000000-0005-0000-0000-0000190F0000}"/>
    <cellStyle name="Título 2 9" xfId="3867" xr:uid="{00000000-0005-0000-0000-00001A0F0000}"/>
    <cellStyle name="Título 3 10" xfId="3868" xr:uid="{00000000-0005-0000-0000-00001B0F0000}"/>
    <cellStyle name="Título 3 11" xfId="3869" xr:uid="{00000000-0005-0000-0000-00001C0F0000}"/>
    <cellStyle name="Título 3 2" xfId="3870" xr:uid="{00000000-0005-0000-0000-00001D0F0000}"/>
    <cellStyle name="Título 3 2 2" xfId="3871" xr:uid="{00000000-0005-0000-0000-00001E0F0000}"/>
    <cellStyle name="Título 3 2 3" xfId="3872" xr:uid="{00000000-0005-0000-0000-00001F0F0000}"/>
    <cellStyle name="Título 3 2 4" xfId="3873" xr:uid="{00000000-0005-0000-0000-0000200F0000}"/>
    <cellStyle name="Título 3 2 5" xfId="3874" xr:uid="{00000000-0005-0000-0000-0000210F0000}"/>
    <cellStyle name="Título 3 2_desc" xfId="3875" xr:uid="{00000000-0005-0000-0000-0000220F0000}"/>
    <cellStyle name="Título 3 3" xfId="3876" xr:uid="{00000000-0005-0000-0000-0000230F0000}"/>
    <cellStyle name="Título 3 3 2" xfId="3877" xr:uid="{00000000-0005-0000-0000-0000240F0000}"/>
    <cellStyle name="Título 3 3 3" xfId="3878" xr:uid="{00000000-0005-0000-0000-0000250F0000}"/>
    <cellStyle name="Título 3 3 4" xfId="3879" xr:uid="{00000000-0005-0000-0000-0000260F0000}"/>
    <cellStyle name="Título 3 3 5" xfId="3880" xr:uid="{00000000-0005-0000-0000-0000270F0000}"/>
    <cellStyle name="Título 3 3_Dividas Modelo" xfId="3881" xr:uid="{00000000-0005-0000-0000-0000280F0000}"/>
    <cellStyle name="Título 3 4" xfId="3882" xr:uid="{00000000-0005-0000-0000-0000290F0000}"/>
    <cellStyle name="Título 3 5" xfId="3883" xr:uid="{00000000-0005-0000-0000-00002A0F0000}"/>
    <cellStyle name="Título 3 6" xfId="3884" xr:uid="{00000000-0005-0000-0000-00002B0F0000}"/>
    <cellStyle name="Título 3 7" xfId="3885" xr:uid="{00000000-0005-0000-0000-00002C0F0000}"/>
    <cellStyle name="Título 3 8" xfId="3886" xr:uid="{00000000-0005-0000-0000-00002D0F0000}"/>
    <cellStyle name="Título 3 9" xfId="3887" xr:uid="{00000000-0005-0000-0000-00002E0F0000}"/>
    <cellStyle name="Título 4 10" xfId="3888" xr:uid="{00000000-0005-0000-0000-00002F0F0000}"/>
    <cellStyle name="Título 4 11" xfId="3889" xr:uid="{00000000-0005-0000-0000-0000300F0000}"/>
    <cellStyle name="Título 4 2" xfId="3890" xr:uid="{00000000-0005-0000-0000-0000310F0000}"/>
    <cellStyle name="Título 4 2 2" xfId="3891" xr:uid="{00000000-0005-0000-0000-0000320F0000}"/>
    <cellStyle name="Título 4 2 3" xfId="3892" xr:uid="{00000000-0005-0000-0000-0000330F0000}"/>
    <cellStyle name="Título 4 2 4" xfId="3893" xr:uid="{00000000-0005-0000-0000-0000340F0000}"/>
    <cellStyle name="Título 4 2 5" xfId="3894" xr:uid="{00000000-0005-0000-0000-0000350F0000}"/>
    <cellStyle name="Título 4 2_desc" xfId="3895" xr:uid="{00000000-0005-0000-0000-0000360F0000}"/>
    <cellStyle name="Título 4 3" xfId="3896" xr:uid="{00000000-0005-0000-0000-0000370F0000}"/>
    <cellStyle name="Título 4 3 2" xfId="3897" xr:uid="{00000000-0005-0000-0000-0000380F0000}"/>
    <cellStyle name="Título 4 3 3" xfId="3898" xr:uid="{00000000-0005-0000-0000-0000390F0000}"/>
    <cellStyle name="Título 4 3 4" xfId="3899" xr:uid="{00000000-0005-0000-0000-00003A0F0000}"/>
    <cellStyle name="Título 4 3 5" xfId="3900" xr:uid="{00000000-0005-0000-0000-00003B0F0000}"/>
    <cellStyle name="Título 4 3_Modelo Orçamento" xfId="3901" xr:uid="{00000000-0005-0000-0000-00003C0F0000}"/>
    <cellStyle name="Título 4 4" xfId="3902" xr:uid="{00000000-0005-0000-0000-00003D0F0000}"/>
    <cellStyle name="Título 4 5" xfId="3903" xr:uid="{00000000-0005-0000-0000-00003E0F0000}"/>
    <cellStyle name="Título 4 6" xfId="3904" xr:uid="{00000000-0005-0000-0000-00003F0F0000}"/>
    <cellStyle name="Título 4 7" xfId="3905" xr:uid="{00000000-0005-0000-0000-0000400F0000}"/>
    <cellStyle name="Título 4 8" xfId="3906" xr:uid="{00000000-0005-0000-0000-0000410F0000}"/>
    <cellStyle name="Título 4 9" xfId="3907" xr:uid="{00000000-0005-0000-0000-0000420F0000}"/>
    <cellStyle name="Título 5" xfId="3908" xr:uid="{00000000-0005-0000-0000-0000430F0000}"/>
    <cellStyle name="Título 5 2" xfId="3909" xr:uid="{00000000-0005-0000-0000-0000440F0000}"/>
    <cellStyle name="Título 5 3" xfId="3910" xr:uid="{00000000-0005-0000-0000-0000450F0000}"/>
    <cellStyle name="Título 5 4" xfId="3911" xr:uid="{00000000-0005-0000-0000-0000460F0000}"/>
    <cellStyle name="Título 5 5" xfId="3912" xr:uid="{00000000-0005-0000-0000-0000470F0000}"/>
    <cellStyle name="Título 5_Participações Percentuais Goiania" xfId="3913" xr:uid="{00000000-0005-0000-0000-0000480F0000}"/>
    <cellStyle name="Título 6" xfId="3914" xr:uid="{00000000-0005-0000-0000-0000490F0000}"/>
    <cellStyle name="Título 6 2" xfId="3915" xr:uid="{00000000-0005-0000-0000-00004A0F0000}"/>
    <cellStyle name="Título 6 3" xfId="3916" xr:uid="{00000000-0005-0000-0000-00004B0F0000}"/>
    <cellStyle name="Título 6 4" xfId="3917" xr:uid="{00000000-0005-0000-0000-00004C0F0000}"/>
    <cellStyle name="Título 6 5" xfId="3918" xr:uid="{00000000-0005-0000-0000-00004D0F0000}"/>
    <cellStyle name="Título 6_Participações Percentuais Goiania" xfId="3919" xr:uid="{00000000-0005-0000-0000-00004E0F0000}"/>
    <cellStyle name="Título 7" xfId="3920" xr:uid="{00000000-0005-0000-0000-00004F0F0000}"/>
    <cellStyle name="Título 8" xfId="3921" xr:uid="{00000000-0005-0000-0000-0000500F0000}"/>
    <cellStyle name="Título 9" xfId="3922" xr:uid="{00000000-0005-0000-0000-0000510F0000}"/>
    <cellStyle name="TopGrey" xfId="3923" xr:uid="{00000000-0005-0000-0000-0000520F0000}"/>
    <cellStyle name="Total 10" xfId="3924" xr:uid="{00000000-0005-0000-0000-0000530F0000}"/>
    <cellStyle name="Total 11" xfId="3925" xr:uid="{00000000-0005-0000-0000-0000540F0000}"/>
    <cellStyle name="Total 2" xfId="3926" xr:uid="{00000000-0005-0000-0000-0000550F0000}"/>
    <cellStyle name="Total 2 2" xfId="3927" xr:uid="{00000000-0005-0000-0000-0000560F0000}"/>
    <cellStyle name="Total 2 3" xfId="3928" xr:uid="{00000000-0005-0000-0000-0000570F0000}"/>
    <cellStyle name="Total 2 4" xfId="3929" xr:uid="{00000000-0005-0000-0000-0000580F0000}"/>
    <cellStyle name="Total 2 5" xfId="3930" xr:uid="{00000000-0005-0000-0000-0000590F0000}"/>
    <cellStyle name="Total 2_desc" xfId="3931" xr:uid="{00000000-0005-0000-0000-00005A0F0000}"/>
    <cellStyle name="Total 3" xfId="3932" xr:uid="{00000000-0005-0000-0000-00005B0F0000}"/>
    <cellStyle name="Total 3 2" xfId="3933" xr:uid="{00000000-0005-0000-0000-00005C0F0000}"/>
    <cellStyle name="Total 3 3" xfId="3934" xr:uid="{00000000-0005-0000-0000-00005D0F0000}"/>
    <cellStyle name="Total 3 4" xfId="3935" xr:uid="{00000000-0005-0000-0000-00005E0F0000}"/>
    <cellStyle name="Total 3 5" xfId="3936" xr:uid="{00000000-0005-0000-0000-00005F0F0000}"/>
    <cellStyle name="Total 3_Dividas Modelo" xfId="3937" xr:uid="{00000000-0005-0000-0000-0000600F0000}"/>
    <cellStyle name="Total 4" xfId="3938" xr:uid="{00000000-0005-0000-0000-0000610F0000}"/>
    <cellStyle name="Total 5" xfId="3939" xr:uid="{00000000-0005-0000-0000-0000620F0000}"/>
    <cellStyle name="Total 6" xfId="3940" xr:uid="{00000000-0005-0000-0000-0000630F0000}"/>
    <cellStyle name="Total 7" xfId="3941" xr:uid="{00000000-0005-0000-0000-0000640F0000}"/>
    <cellStyle name="Total 8" xfId="3942" xr:uid="{00000000-0005-0000-0000-0000650F0000}"/>
    <cellStyle name="Total 9" xfId="3943" xr:uid="{00000000-0005-0000-0000-0000660F0000}"/>
    <cellStyle name="ubordinated Debt" xfId="3944" xr:uid="{00000000-0005-0000-0000-0000670F0000}"/>
    <cellStyle name="Underline_Single" xfId="3945" xr:uid="{00000000-0005-0000-0000-0000680F0000}"/>
    <cellStyle name="V" xfId="3946" xr:uid="{00000000-0005-0000-0000-0000690F0000}"/>
    <cellStyle name="V_Dividas Modelo" xfId="3947" xr:uid="{00000000-0005-0000-0000-00006A0F0000}"/>
    <cellStyle name="Vírgula" xfId="1" builtinId="3"/>
    <cellStyle name="Vírgula 2" xfId="3948" xr:uid="{00000000-0005-0000-0000-00006C0F0000}"/>
    <cellStyle name="Vírgula 3" xfId="3949" xr:uid="{00000000-0005-0000-0000-00006D0F0000}"/>
    <cellStyle name="Vírgula 4" xfId="3950" xr:uid="{00000000-0005-0000-0000-00006E0F0000}"/>
    <cellStyle name="Warning Text" xfId="3951" xr:uid="{00000000-0005-0000-0000-00006F0F0000}"/>
    <cellStyle name="White" xfId="3952" xr:uid="{00000000-0005-0000-0000-0000700F0000}"/>
    <cellStyle name="x" xfId="3953" xr:uid="{00000000-0005-0000-0000-0000710F0000}"/>
    <cellStyle name="x_01 AVP_ Project Infinitum" xfId="3954" xr:uid="{00000000-0005-0000-0000-0000720F0000}"/>
    <cellStyle name="x_01_WACC Colombia_Analysis" xfId="3955" xr:uid="{00000000-0005-0000-0000-0000730F0000}"/>
    <cellStyle name="x_04 WACC Vivax" xfId="3956" xr:uid="{00000000-0005-0000-0000-0000740F0000}"/>
    <cellStyle name="x_avp" xfId="3957" xr:uid="{00000000-0005-0000-0000-0000750F0000}"/>
    <cellStyle name="x_AVP_ NewCo" xfId="3958" xr:uid="{00000000-0005-0000-0000-0000760F0000}"/>
    <cellStyle name="x_Base 2008" xfId="3959" xr:uid="{00000000-0005-0000-0000-0000770F0000}"/>
    <cellStyle name="x_base DCF" xfId="3960" xr:uid="{00000000-0005-0000-0000-0000780F0000}"/>
    <cellStyle name="x_Corporate Model_base case" xfId="3961" xr:uid="{00000000-0005-0000-0000-0000790F0000}"/>
    <cellStyle name="x_Current Malls" xfId="3962" xr:uid="{00000000-0005-0000-0000-00007A0F0000}"/>
    <cellStyle name="x_Debt Mensal" xfId="3963" xr:uid="{00000000-0005-0000-0000-00007B0F0000}"/>
    <cellStyle name="x_Estação BH 31-05-11" xfId="3964" xr:uid="{00000000-0005-0000-0000-00007C0F0000}"/>
    <cellStyle name="x_Estação BH 31-12-10" xfId="3965" xr:uid="{00000000-0005-0000-0000-00007D0F0000}"/>
    <cellStyle name="x_Estação BH 31-12-10_Estação BH 31-05-11" xfId="3966" xr:uid="{00000000-0005-0000-0000-00007E0F0000}"/>
    <cellStyle name="x_Estação BH 31-12-10_Mooca 31-05-11" xfId="3967" xr:uid="{00000000-0005-0000-0000-00007F0F0000}"/>
    <cellStyle name="x_Modelo BRMalls_Carraz" xfId="3968" xr:uid="{00000000-0005-0000-0000-0000800F0000}"/>
    <cellStyle name="x_Modelo em construçào_FINANCIALS thiago" xfId="3969" xr:uid="{00000000-0005-0000-0000-0000810F0000}"/>
    <cellStyle name="x_Orçamento 2009_Cash  Funding" xfId="3970" xr:uid="{00000000-0005-0000-0000-0000820F0000}"/>
    <cellStyle name="x_São Bernardo 31-05-11" xfId="3971" xr:uid="{00000000-0005-0000-0000-0000830F0000}"/>
    <cellStyle name="x_SHOPPING CURITIBA.A. Resumo" xfId="3972" xr:uid="{00000000-0005-0000-0000-0000840F0000}"/>
    <cellStyle name="x_Sovereign Bonds 060705" xfId="3973" xr:uid="{00000000-0005-0000-0000-0000850F0000}"/>
    <cellStyle name="x_Sovereign Bonds 060705 (version 1)" xfId="3974" xr:uid="{00000000-0005-0000-0000-0000860F0000}"/>
    <cellStyle name="x_Sovereign Bonds 060705 (version 1)_01 NET DCF Model" xfId="3975" xr:uid="{00000000-0005-0000-0000-0000870F0000}"/>
    <cellStyle name="x_Sovereign Bonds 060705 (version 1)_03 Embratel DCF Model_Loscos" xfId="3976" xr:uid="{00000000-0005-0000-0000-0000880F0000}"/>
    <cellStyle name="x_Sovereign Bonds 060705 (version 1)_03 Embratel DCF Model_Loscos_Base 2008" xfId="3977" xr:uid="{00000000-0005-0000-0000-0000890F0000}"/>
    <cellStyle name="x_Sovereign Bonds 060705 (version 1)_03 Embratel DCF Model_Loscos_base DCF" xfId="3978" xr:uid="{00000000-0005-0000-0000-00008A0F0000}"/>
    <cellStyle name="x_Sovereign Bonds 060705 (version 1)_03 Embratel DCF Model_Loscos_Corporate Model_base case" xfId="3979" xr:uid="{00000000-0005-0000-0000-00008B0F0000}"/>
    <cellStyle name="x_Sovereign Bonds 060705 (version 1)_03 Embratel DCF Model_Loscos_Current Malls" xfId="3980" xr:uid="{00000000-0005-0000-0000-00008C0F0000}"/>
    <cellStyle name="x_Sovereign Bonds 060705 (version 1)_03 Embratel DCF Model_Loscos_Debt Mensal" xfId="3981" xr:uid="{00000000-0005-0000-0000-00008D0F0000}"/>
    <cellStyle name="x_Sovereign Bonds 060705 (version 1)_03 Embratel DCF Model_Loscos_Estação BH 31-05-11" xfId="3982" xr:uid="{00000000-0005-0000-0000-00008E0F0000}"/>
    <cellStyle name="x_Sovereign Bonds 060705 (version 1)_03 Embratel DCF Model_Loscos_Estação BH 31-12-10" xfId="3983" xr:uid="{00000000-0005-0000-0000-00008F0F0000}"/>
    <cellStyle name="x_Sovereign Bonds 060705 (version 1)_03 Embratel DCF Model_Loscos_Estação BH 31-12-10_Estação BH 31-05-11" xfId="3984" xr:uid="{00000000-0005-0000-0000-0000900F0000}"/>
    <cellStyle name="x_Sovereign Bonds 060705 (version 1)_03 Embratel DCF Model_Loscos_Estação BH 31-12-10_Mooca 31-05-11" xfId="3985" xr:uid="{00000000-0005-0000-0000-0000910F0000}"/>
    <cellStyle name="x_Sovereign Bonds 060705 (version 1)_03 Embratel DCF Model_Loscos_Modelo BRMalls_Carraz" xfId="3986" xr:uid="{00000000-0005-0000-0000-0000920F0000}"/>
    <cellStyle name="x_Sovereign Bonds 060705 (version 1)_03 Embratel DCF Model_Loscos_Modelo em construçào_FINANCIALS thiago" xfId="3987" xr:uid="{00000000-0005-0000-0000-0000930F0000}"/>
    <cellStyle name="x_Sovereign Bonds 060705 (version 1)_03 Embratel DCF Model_Loscos_Orçamento 2009_Cash  Funding" xfId="3988" xr:uid="{00000000-0005-0000-0000-0000940F0000}"/>
    <cellStyle name="x_Sovereign Bonds 060705 (version 1)_03 Embratel DCF Model_Loscos_São Bernardo 31-05-11" xfId="3989" xr:uid="{00000000-0005-0000-0000-0000950F0000}"/>
    <cellStyle name="x_Sovereign Bonds 060705 (version 1)_03 Embratel DCF Model_Loscos_SHOPPING CURITIBA.A. Resumo" xfId="3990" xr:uid="{00000000-0005-0000-0000-0000960F0000}"/>
    <cellStyle name="x_Sovereign Bonds 060705 (version 1)_03 Embratel DCF Model_Loscos_Tijuca_05032010_Upside_Ryfer_parcelado_v13_posdiligencia" xfId="3991" xr:uid="{00000000-0005-0000-0000-0000970F0000}"/>
    <cellStyle name="x_Sovereign Bonds 060705 (version 1)_05 NET DCF Model" xfId="3992" xr:uid="{00000000-0005-0000-0000-0000980F0000}"/>
    <cellStyle name="x_Sovereign Bonds 060705 (version 1)_05 TMX Brazil DCF Model" xfId="3993" xr:uid="{00000000-0005-0000-0000-0000990F0000}"/>
    <cellStyle name="x_Sovereign Bonds 060705 (version 1)_Base 2008" xfId="3994" xr:uid="{00000000-0005-0000-0000-00009A0F0000}"/>
    <cellStyle name="x_Sovereign Bonds 060705 (version 1)_base DCF" xfId="3995" xr:uid="{00000000-0005-0000-0000-00009B0F0000}"/>
    <cellStyle name="x_Sovereign Bonds 060705 (version 1)_BRMalls_valuation model_03 12 07" xfId="3996" xr:uid="{00000000-0005-0000-0000-00009C0F0000}"/>
    <cellStyle name="x_Sovereign Bonds 060705 (version 1)_BRMalls_valuation model_03 12 07_Indicadores" xfId="3997" xr:uid="{00000000-0005-0000-0000-00009D0F0000}"/>
    <cellStyle name="x_Sovereign Bonds 060705 (version 1)_BRMalls_valuation model_09 29 07_follow on_vfinal2" xfId="3998" xr:uid="{00000000-0005-0000-0000-00009E0F0000}"/>
    <cellStyle name="x_Sovereign Bonds 060705 (version 1)_BRMalls_valuation model_09 29 07_follow on_vfinal2_Indicadores" xfId="3999" xr:uid="{00000000-0005-0000-0000-00009F0F0000}"/>
    <cellStyle name="x_Sovereign Bonds 060705 (version 1)_BRMalls_valuation model_240408v1" xfId="4000" xr:uid="{00000000-0005-0000-0000-0000A00F0000}"/>
    <cellStyle name="x_Sovereign Bonds 060705 (version 1)_BRMalls_valuation model_240408v1_Indicadores" xfId="4001" xr:uid="{00000000-0005-0000-0000-0000A10F0000}"/>
    <cellStyle name="x_Sovereign Bonds 060705 (version 1)_Consolidação" xfId="4002" xr:uid="{00000000-0005-0000-0000-0000A20F0000}"/>
    <cellStyle name="x_Sovereign Bonds 060705 (version 1)_Consolidação IMOB" xfId="4003" xr:uid="{00000000-0005-0000-0000-0000A30F0000}"/>
    <cellStyle name="x_Sovereign Bonds 060705 (version 1)_Consolidação IMOB_Indicadores" xfId="4004" xr:uid="{00000000-0005-0000-0000-0000A40F0000}"/>
    <cellStyle name="x_Sovereign Bonds 060705 (version 1)_Consolidação_Indicadores" xfId="4005" xr:uid="{00000000-0005-0000-0000-0000A50F0000}"/>
    <cellStyle name="x_Sovereign Bonds 060705 (version 1)_Corporate Model_base case" xfId="4006" xr:uid="{00000000-0005-0000-0000-0000A60F0000}"/>
    <cellStyle name="x_Sovereign Bonds 060705 (version 1)_Current Malls" xfId="4007" xr:uid="{00000000-0005-0000-0000-0000A70F0000}"/>
    <cellStyle name="x_Sovereign Bonds 060705 (version 1)_Debt Mensal" xfId="4008" xr:uid="{00000000-0005-0000-0000-0000A80F0000}"/>
    <cellStyle name="x_Sovereign Bonds 060705 (version 1)_Estação BH 31-05-11" xfId="4009" xr:uid="{00000000-0005-0000-0000-0000A90F0000}"/>
    <cellStyle name="x_Sovereign Bonds 060705 (version 1)_Estação BH 31-12-10" xfId="4010" xr:uid="{00000000-0005-0000-0000-0000AA0F0000}"/>
    <cellStyle name="x_Sovereign Bonds 060705 (version 1)_Estação BH 31-12-10_Estação BH 31-05-11" xfId="4011" xr:uid="{00000000-0005-0000-0000-0000AB0F0000}"/>
    <cellStyle name="x_Sovereign Bonds 060705 (version 1)_Estação BH 31-12-10_Mooca 31-05-11" xfId="4012" xr:uid="{00000000-0005-0000-0000-0000AC0F0000}"/>
    <cellStyle name="x_Sovereign Bonds 060705 (version 1)_Estudo de Viabilidade -IMOB Henri" xfId="4013" xr:uid="{00000000-0005-0000-0000-0000AD0F0000}"/>
    <cellStyle name="x_Sovereign Bonds 060705 (version 1)_FP 100" xfId="4014" xr:uid="{00000000-0005-0000-0000-0000AE0F0000}"/>
    <cellStyle name="x_Sovereign Bonds 060705 (version 1)_FP 100_Indicadores" xfId="4015" xr:uid="{00000000-0005-0000-0000-0000AF0F0000}"/>
    <cellStyle name="x_Sovereign Bonds 060705 (version 1)_Modelo BRMalls_Carraz" xfId="4016" xr:uid="{00000000-0005-0000-0000-0000B00F0000}"/>
    <cellStyle name="x_Sovereign Bonds 060705 (version 1)_Modelo em construçào_FINANCIALS thiago" xfId="4017" xr:uid="{00000000-0005-0000-0000-0000B10F0000}"/>
    <cellStyle name="x_Sovereign Bonds 060705 (version 1)_Orçamento 2009_Cash  Funding" xfId="4018" xr:uid="{00000000-0005-0000-0000-0000B20F0000}"/>
    <cellStyle name="x_Sovereign Bonds 060705 (version 1)_Península" xfId="4019" xr:uid="{00000000-0005-0000-0000-0000B30F0000}"/>
    <cellStyle name="x_Sovereign Bonds 060705 (version 1)_Peninsula_0510" xfId="4020" xr:uid="{00000000-0005-0000-0000-0000B40F0000}"/>
    <cellStyle name="x_Sovereign Bonds 060705 (version 1)_Resumo Juros e Variações" xfId="4021" xr:uid="{00000000-0005-0000-0000-0000B50F0000}"/>
    <cellStyle name="x_Sovereign Bonds 060705 (version 1)_Resumo Juros e Variações_Indicadores" xfId="4022" xr:uid="{00000000-0005-0000-0000-0000B60F0000}"/>
    <cellStyle name="x_Sovereign Bonds 060705 (version 1)_São Bernardo 31-05-11" xfId="4023" xr:uid="{00000000-0005-0000-0000-0000B70F0000}"/>
    <cellStyle name="x_Sovereign Bonds 060705 (version 1)_SHOPPING CURITIBA.A. Resumo" xfId="4024" xr:uid="{00000000-0005-0000-0000-0000B80F0000}"/>
    <cellStyle name="x_Sovereign Bonds 060705 (version 1)_Tijuca_05032010_Upside_Ryfer_parcelado_v13_posdiligencia" xfId="4025" xr:uid="{00000000-0005-0000-0000-0000B90F0000}"/>
    <cellStyle name="x_Sovereign Bonds 060705 (version 1)_Valuation model_08 02 19 v6 10 anos (version 3) g alinhado2 (4)" xfId="4026" xr:uid="{00000000-0005-0000-0000-0000BA0F0000}"/>
    <cellStyle name="x_Sovereign Bonds 060705 (version 1)_Valuation model_08 02 19 v6 10 anos (version 3) g alinhado2 (4)_Indicadores" xfId="4027" xr:uid="{00000000-0005-0000-0000-0000BB0F0000}"/>
    <cellStyle name="x_Sovereign Bonds 060705_1" xfId="4028" xr:uid="{00000000-0005-0000-0000-0000BC0F0000}"/>
    <cellStyle name="x_Sovereign Bonds 060705_1_01 NET DCF Model" xfId="4029" xr:uid="{00000000-0005-0000-0000-0000BD0F0000}"/>
    <cellStyle name="x_Sovereign Bonds 060705_1_03 Embratel DCF Model_Loscos" xfId="4030" xr:uid="{00000000-0005-0000-0000-0000BE0F0000}"/>
    <cellStyle name="x_Sovereign Bonds 060705_1_03 Embratel DCF Model_Loscos_Base 2008" xfId="4031" xr:uid="{00000000-0005-0000-0000-0000BF0F0000}"/>
    <cellStyle name="x_Sovereign Bonds 060705_1_03 Embratel DCF Model_Loscos_base DCF" xfId="4032" xr:uid="{00000000-0005-0000-0000-0000C00F0000}"/>
    <cellStyle name="x_Sovereign Bonds 060705_1_03 Embratel DCF Model_Loscos_Corporate Model_base case" xfId="4033" xr:uid="{00000000-0005-0000-0000-0000C10F0000}"/>
    <cellStyle name="x_Sovereign Bonds 060705_1_03 Embratel DCF Model_Loscos_Current Malls" xfId="4034" xr:uid="{00000000-0005-0000-0000-0000C20F0000}"/>
    <cellStyle name="x_Sovereign Bonds 060705_1_03 Embratel DCF Model_Loscos_Debt Mensal" xfId="4035" xr:uid="{00000000-0005-0000-0000-0000C30F0000}"/>
    <cellStyle name="x_Sovereign Bonds 060705_1_03 Embratel DCF Model_Loscos_Estação BH 31-05-11" xfId="4036" xr:uid="{00000000-0005-0000-0000-0000C40F0000}"/>
    <cellStyle name="x_Sovereign Bonds 060705_1_03 Embratel DCF Model_Loscos_Estação BH 31-12-10" xfId="4037" xr:uid="{00000000-0005-0000-0000-0000C50F0000}"/>
    <cellStyle name="x_Sovereign Bonds 060705_1_03 Embratel DCF Model_Loscos_Estação BH 31-12-10_Estação BH 31-05-11" xfId="4038" xr:uid="{00000000-0005-0000-0000-0000C60F0000}"/>
    <cellStyle name="x_Sovereign Bonds 060705_1_03 Embratel DCF Model_Loscos_Estação BH 31-12-10_Mooca 31-05-11" xfId="4039" xr:uid="{00000000-0005-0000-0000-0000C70F0000}"/>
    <cellStyle name="x_Sovereign Bonds 060705_1_03 Embratel DCF Model_Loscos_Modelo BRMalls_Carraz" xfId="4040" xr:uid="{00000000-0005-0000-0000-0000C80F0000}"/>
    <cellStyle name="x_Sovereign Bonds 060705_1_03 Embratel DCF Model_Loscos_Modelo em construçào_FINANCIALS thiago" xfId="4041" xr:uid="{00000000-0005-0000-0000-0000C90F0000}"/>
    <cellStyle name="x_Sovereign Bonds 060705_1_03 Embratel DCF Model_Loscos_Orçamento 2009_Cash  Funding" xfId="4042" xr:uid="{00000000-0005-0000-0000-0000CA0F0000}"/>
    <cellStyle name="x_Sovereign Bonds 060705_1_03 Embratel DCF Model_Loscos_São Bernardo 31-05-11" xfId="4043" xr:uid="{00000000-0005-0000-0000-0000CB0F0000}"/>
    <cellStyle name="x_Sovereign Bonds 060705_1_03 Embratel DCF Model_Loscos_SHOPPING CURITIBA.A. Resumo" xfId="4044" xr:uid="{00000000-0005-0000-0000-0000CC0F0000}"/>
    <cellStyle name="x_Sovereign Bonds 060705_1_03 Embratel DCF Model_Loscos_Tijuca_05032010_Upside_Ryfer_parcelado_v13_posdiligencia" xfId="4045" xr:uid="{00000000-0005-0000-0000-0000CD0F0000}"/>
    <cellStyle name="x_Sovereign Bonds 060705_1_05 NET DCF Model" xfId="4046" xr:uid="{00000000-0005-0000-0000-0000CE0F0000}"/>
    <cellStyle name="x_Sovereign Bonds 060705_1_05 TMX Brazil DCF Model" xfId="4047" xr:uid="{00000000-0005-0000-0000-0000CF0F0000}"/>
    <cellStyle name="x_Sovereign Bonds 060705_1_Base 2008" xfId="4048" xr:uid="{00000000-0005-0000-0000-0000D00F0000}"/>
    <cellStyle name="x_Sovereign Bonds 060705_1_base DCF" xfId="4049" xr:uid="{00000000-0005-0000-0000-0000D10F0000}"/>
    <cellStyle name="x_Sovereign Bonds 060705_1_BRMalls_valuation model_03 12 07" xfId="4050" xr:uid="{00000000-0005-0000-0000-0000D20F0000}"/>
    <cellStyle name="x_Sovereign Bonds 060705_1_BRMalls_valuation model_03 12 07_Indicadores" xfId="4051" xr:uid="{00000000-0005-0000-0000-0000D30F0000}"/>
    <cellStyle name="x_Sovereign Bonds 060705_1_BRMalls_valuation model_09 29 07_follow on_vfinal2" xfId="4052" xr:uid="{00000000-0005-0000-0000-0000D40F0000}"/>
    <cellStyle name="x_Sovereign Bonds 060705_1_BRMalls_valuation model_09 29 07_follow on_vfinal2_Indicadores" xfId="4053" xr:uid="{00000000-0005-0000-0000-0000D50F0000}"/>
    <cellStyle name="x_Sovereign Bonds 060705_1_BRMalls_valuation model_240408v1" xfId="4054" xr:uid="{00000000-0005-0000-0000-0000D60F0000}"/>
    <cellStyle name="x_Sovereign Bonds 060705_1_BRMalls_valuation model_240408v1_Indicadores" xfId="4055" xr:uid="{00000000-0005-0000-0000-0000D70F0000}"/>
    <cellStyle name="x_Sovereign Bonds 060705_1_Consolidação" xfId="4056" xr:uid="{00000000-0005-0000-0000-0000D80F0000}"/>
    <cellStyle name="x_Sovereign Bonds 060705_1_Consolidação IMOB" xfId="4057" xr:uid="{00000000-0005-0000-0000-0000D90F0000}"/>
    <cellStyle name="x_Sovereign Bonds 060705_1_Consolidação IMOB_Indicadores" xfId="4058" xr:uid="{00000000-0005-0000-0000-0000DA0F0000}"/>
    <cellStyle name="x_Sovereign Bonds 060705_1_Consolidação_Indicadores" xfId="4059" xr:uid="{00000000-0005-0000-0000-0000DB0F0000}"/>
    <cellStyle name="x_Sovereign Bonds 060705_1_Corporate Model_base case" xfId="4060" xr:uid="{00000000-0005-0000-0000-0000DC0F0000}"/>
    <cellStyle name="x_Sovereign Bonds 060705_1_Current Malls" xfId="4061" xr:uid="{00000000-0005-0000-0000-0000DD0F0000}"/>
    <cellStyle name="x_Sovereign Bonds 060705_1_Debt Mensal" xfId="4062" xr:uid="{00000000-0005-0000-0000-0000DE0F0000}"/>
    <cellStyle name="x_Sovereign Bonds 060705_1_Estação BH 31-05-11" xfId="4063" xr:uid="{00000000-0005-0000-0000-0000DF0F0000}"/>
    <cellStyle name="x_Sovereign Bonds 060705_1_Estação BH 31-12-10" xfId="4064" xr:uid="{00000000-0005-0000-0000-0000E00F0000}"/>
    <cellStyle name="x_Sovereign Bonds 060705_1_Estação BH 31-12-10_Estação BH 31-05-11" xfId="4065" xr:uid="{00000000-0005-0000-0000-0000E10F0000}"/>
    <cellStyle name="x_Sovereign Bonds 060705_1_Estação BH 31-12-10_Mooca 31-05-11" xfId="4066" xr:uid="{00000000-0005-0000-0000-0000E20F0000}"/>
    <cellStyle name="x_Sovereign Bonds 060705_1_Estudo de Viabilidade -IMOB Henri" xfId="4067" xr:uid="{00000000-0005-0000-0000-0000E30F0000}"/>
    <cellStyle name="x_Sovereign Bonds 060705_1_FP 100" xfId="4068" xr:uid="{00000000-0005-0000-0000-0000E40F0000}"/>
    <cellStyle name="x_Sovereign Bonds 060705_1_FP 100_Indicadores" xfId="4069" xr:uid="{00000000-0005-0000-0000-0000E50F0000}"/>
    <cellStyle name="x_Sovereign Bonds 060705_1_Modelo BRMalls_Carraz" xfId="4070" xr:uid="{00000000-0005-0000-0000-0000E60F0000}"/>
    <cellStyle name="x_Sovereign Bonds 060705_1_Modelo em construçào_FINANCIALS thiago" xfId="4071" xr:uid="{00000000-0005-0000-0000-0000E70F0000}"/>
    <cellStyle name="x_Sovereign Bonds 060705_1_Orçamento 2009_Cash  Funding" xfId="4072" xr:uid="{00000000-0005-0000-0000-0000E80F0000}"/>
    <cellStyle name="x_Sovereign Bonds 060705_1_Península" xfId="4073" xr:uid="{00000000-0005-0000-0000-0000E90F0000}"/>
    <cellStyle name="x_Sovereign Bonds 060705_1_Peninsula_0510" xfId="4074" xr:uid="{00000000-0005-0000-0000-0000EA0F0000}"/>
    <cellStyle name="x_Sovereign Bonds 060705_1_Resumo Juros e Variações" xfId="4075" xr:uid="{00000000-0005-0000-0000-0000EB0F0000}"/>
    <cellStyle name="x_Sovereign Bonds 060705_1_Resumo Juros e Variações_Indicadores" xfId="4076" xr:uid="{00000000-0005-0000-0000-0000EC0F0000}"/>
    <cellStyle name="x_Sovereign Bonds 060705_1_São Bernardo 31-05-11" xfId="4077" xr:uid="{00000000-0005-0000-0000-0000ED0F0000}"/>
    <cellStyle name="x_Sovereign Bonds 060705_1_SHOPPING CURITIBA.A. Resumo" xfId="4078" xr:uid="{00000000-0005-0000-0000-0000EE0F0000}"/>
    <cellStyle name="x_Sovereign Bonds 060705_1_Tijuca_05032010_Upside_Ryfer_parcelado_v13_posdiligencia" xfId="4079" xr:uid="{00000000-0005-0000-0000-0000EF0F0000}"/>
    <cellStyle name="x_Sovereign Bonds 060705_1_Valuation model_08 02 19 v6 10 anos (version 3) g alinhado2 (4)" xfId="4080" xr:uid="{00000000-0005-0000-0000-0000F00F0000}"/>
    <cellStyle name="x_Sovereign Bonds 060705_1_Valuation model_08 02 19 v6 10 anos (version 3) g alinhado2 (4)_Indicadores" xfId="4081" xr:uid="{00000000-0005-0000-0000-0000F10F0000}"/>
    <cellStyle name="x_Sovereign Bonds 060705_Base 2008" xfId="4082" xr:uid="{00000000-0005-0000-0000-0000F20F0000}"/>
    <cellStyle name="x_Sovereign Bonds 060705_base DCF" xfId="4083" xr:uid="{00000000-0005-0000-0000-0000F30F0000}"/>
    <cellStyle name="x_Sovereign Bonds 060705_Corporate Model_base case" xfId="4084" xr:uid="{00000000-0005-0000-0000-0000F40F0000}"/>
    <cellStyle name="x_Sovereign Bonds 060705_Current Malls" xfId="4085" xr:uid="{00000000-0005-0000-0000-0000F50F0000}"/>
    <cellStyle name="x_Sovereign Bonds 060705_Debt Mensal" xfId="4086" xr:uid="{00000000-0005-0000-0000-0000F60F0000}"/>
    <cellStyle name="x_Sovereign Bonds 060705_Estação BH 31-05-11" xfId="4087" xr:uid="{00000000-0005-0000-0000-0000F70F0000}"/>
    <cellStyle name="x_Sovereign Bonds 060705_Estação BH 31-12-10" xfId="4088" xr:uid="{00000000-0005-0000-0000-0000F80F0000}"/>
    <cellStyle name="x_Sovereign Bonds 060705_Estação BH 31-12-10_Estação BH 31-05-11" xfId="4089" xr:uid="{00000000-0005-0000-0000-0000F90F0000}"/>
    <cellStyle name="x_Sovereign Bonds 060705_Estação BH 31-12-10_Mooca 31-05-11" xfId="4090" xr:uid="{00000000-0005-0000-0000-0000FA0F0000}"/>
    <cellStyle name="x_Sovereign Bonds 060705_Modelo BRMalls_Carraz" xfId="4091" xr:uid="{00000000-0005-0000-0000-0000FB0F0000}"/>
    <cellStyle name="x_Sovereign Bonds 060705_Modelo em construçào_FINANCIALS thiago" xfId="4092" xr:uid="{00000000-0005-0000-0000-0000FC0F0000}"/>
    <cellStyle name="x_Sovereign Bonds 060705_Orçamento 2009_Cash  Funding" xfId="4093" xr:uid="{00000000-0005-0000-0000-0000FD0F0000}"/>
    <cellStyle name="x_Sovereign Bonds 060705_São Bernardo 31-05-11" xfId="4094" xr:uid="{00000000-0005-0000-0000-0000FE0F0000}"/>
    <cellStyle name="x_Sovereign Bonds 060705_SHOPPING CURITIBA.A. Resumo" xfId="4095" xr:uid="{00000000-0005-0000-0000-0000FF0F0000}"/>
    <cellStyle name="x_Sovereign Bonds 060705_Tijuca_05032010_Upside_Ryfer_parcelado_v13_posdiligencia" xfId="4096" xr:uid="{00000000-0005-0000-0000-000000100000}"/>
    <cellStyle name="x_Tijuca_05032010_Upside_Ryfer_parcelado_v13_posdiligencia" xfId="4097" xr:uid="{00000000-0005-0000-0000-000001100000}"/>
    <cellStyle name="year" xfId="4098" xr:uid="{00000000-0005-0000-0000-000002100000}"/>
    <cellStyle name="YearlyColumn" xfId="4099" xr:uid="{00000000-0005-0000-0000-000003100000}"/>
    <cellStyle name="Yen" xfId="4100" xr:uid="{00000000-0005-0000-0000-000004100000}"/>
  </cellStyles>
  <dxfs count="0"/>
  <tableStyles count="0" defaultTableStyle="TableStyleMedium2" defaultPivotStyle="PivotStyleLight16"/>
  <colors>
    <mruColors>
      <color rgb="FF0638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externalLink" Target="externalLinks/externalLink19.xml"/><Relationship Id="rId39" Type="http://schemas.openxmlformats.org/officeDocument/2006/relationships/externalLink" Target="externalLinks/externalLink32.xml"/><Relationship Id="rId21" Type="http://schemas.openxmlformats.org/officeDocument/2006/relationships/externalLink" Target="externalLinks/externalLink14.xml"/><Relationship Id="rId34" Type="http://schemas.openxmlformats.org/officeDocument/2006/relationships/externalLink" Target="externalLinks/externalLink27.xml"/><Relationship Id="rId42" Type="http://schemas.openxmlformats.org/officeDocument/2006/relationships/externalLink" Target="externalLinks/externalLink35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9" Type="http://schemas.openxmlformats.org/officeDocument/2006/relationships/externalLink" Target="externalLinks/externalLink2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32" Type="http://schemas.openxmlformats.org/officeDocument/2006/relationships/externalLink" Target="externalLinks/externalLink25.xml"/><Relationship Id="rId37" Type="http://schemas.openxmlformats.org/officeDocument/2006/relationships/externalLink" Target="externalLinks/externalLink30.xml"/><Relationship Id="rId40" Type="http://schemas.openxmlformats.org/officeDocument/2006/relationships/externalLink" Target="externalLinks/externalLink33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36" Type="http://schemas.openxmlformats.org/officeDocument/2006/relationships/externalLink" Target="externalLinks/externalLink29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openxmlformats.org/officeDocument/2006/relationships/externalLink" Target="externalLinks/externalLink24.xml"/><Relationship Id="rId44" Type="http://schemas.openxmlformats.org/officeDocument/2006/relationships/externalLink" Target="externalLinks/externalLink37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43" Type="http://schemas.openxmlformats.org/officeDocument/2006/relationships/externalLink" Target="externalLinks/externalLink36.xml"/><Relationship Id="rId48" Type="http://schemas.openxmlformats.org/officeDocument/2006/relationships/calcChain" Target="calcChain.xml"/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33" Type="http://schemas.openxmlformats.org/officeDocument/2006/relationships/externalLink" Target="externalLinks/externalLink26.xml"/><Relationship Id="rId38" Type="http://schemas.openxmlformats.org/officeDocument/2006/relationships/externalLink" Target="externalLinks/externalLink31.xml"/><Relationship Id="rId46" Type="http://schemas.openxmlformats.org/officeDocument/2006/relationships/styles" Target="styles.xml"/><Relationship Id="rId20" Type="http://schemas.openxmlformats.org/officeDocument/2006/relationships/externalLink" Target="externalLinks/externalLink13.xml"/><Relationship Id="rId41" Type="http://schemas.openxmlformats.org/officeDocument/2006/relationships/externalLink" Target="externalLinks/externalLink3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malls251\orcacomp\ESTUDOS\ACOMP\AGO99\SA\TERRAZZ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FLUXO%20REVISTO\FluxoRevistocpi012007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Meus%20documentos\SCJ%20RCL%20OutSaphir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FCONST\TRAB\ESTUDOS\COMPRA\QUELUZ\GAF10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ontroladoria\Acampos\Conta%20Clientes\Analise%20Conta%20Client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uido\c\Projetos\BusinessPlans\Campinas\Projeto%20SCIC\TRABLOT\CASHFLOW\SCRB049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1-%20Planejamento%20e%20Controle\Avalia&#231;oes%20Diversas\%23_Modelo%20Avalia&#231;&#227;o\%23_Modelo%20Consolidado_v_G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uido\c\Projetos\BusinessPlans\Campinas\Projeto%20SCIC\CashFlowSCICParcial2correca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FESC\VOL\AREACTR\CASHFLOW\LFP0499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CEO\CFO\Controladoria\Consolidado\2007\12-2007\Consolidado%2012-20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1-%20Planejamento%20e%20Controle\7%20-%20Dados%20Consolidados\Consolida&#231;&#227;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ESTUDOS\ACOMP\AGO99\SA\TERRAZZ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CEO\CFO\Orcamento\2009\Apresenta&#231;&#245;es\Apresenta&#231;&#227;o%20de%20Resultado\Tabelas%20Ap%20Resultado%20-%20Met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izabella.batista\Configura&#231;&#245;es%20locais\Temporary%20Internet%20Files\OLK138\CAGR%20Medio%20Shopping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fsbrm\Financeiro\Kit%20calls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YN\CONTROLADORIA\Cuiab&#225;%20Plaza\Antigos\Nova%20Proposta%20Comercial\DNE\Cuiab&#225;%20Plaza\Caderno%20para%20Investidores\Dados%20T&#233;cnicos%20Cuiab&#225;%20Plaza%20Shopping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FISA_ARQ\DEPTOORC$\WINDOWS\TEMP\BOOK_99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joao.villas\My%20Documents\EY\PROJ%20WEEKEND\Report\Documents%20and%20Settings\joao.villas\My%20Documents\EY\PROJ%20WEEKEND\Report\Databook%20Weekend%20(Master%20-%20JV)%20040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FESC\VOL\AREACTR\CASHFLOW\SCRB049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rcuperman\Meus%20documentos\SCIFLA\Business%20Plan%20Sta.Monica(SC)ATUA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GPI\MR\Projetos\Holding\Modelo\TEMP\C.Lotus.Notes.Data\LU_mode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GPI\MR\Projetos\Holding\Modelo\Documents%20and%20Settings\rlucindo\Configura&#231;&#245;es%20locais\Temporary%20Internet%20Files\OLKD7\Prev09_O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uido\c\Projetos\BusinessPlans\Campinas\Projeto%20SCIC\ExpCPSver070201ultimacontrapart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PPDC01\DeptoOrc$\Dplan\2003\Book%202003\12%20-%20Dezembro\An&#225;lise\Movimento%20de%20Estoque%20dez(Revis&#227;o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lobos30\d_30\pessoais\Milena%20Damasio\MS%20Excel\Arq%20para%20v&#237;nculos%20idiotas(&#241;%20apagar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CEO\CFO\Orcamento\2009\WINDOWS\TEMP\_ZCTmp.Dir\Faturamento%20Recebimento%20Inadimpl&#234;ncia%20e%20Grafico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OP%20SHOPPING\RELAT&#211;RIOS%20%20ANUAIS\Relatorios%202007\Fluxo%20de%20Caixa%20%20%202007%20-%202008\FLUXO%20CAIXA%20PREVISTO%20200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Financeiro\1-%20Planejamento%20e%20Controle\EstudosDeViabilidade\Mbs_Imob\Mbsexp_imob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Financeiro\Planejamento\AcompFin2005\AcompFin05cci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Bento\DrKW\ASA%20011130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fsbrm\Financeiro\Releases\2017\3T17\3.%20Kits\Kit%20RI%20-%203T1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alexandre.nogueira\Desktop\Modelo%20para%20as%20DF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Financeiro\Acampos\Book\2001-12\financiamento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Financeiro\Or&#231;amento%202004\Modelo%20Financeiro\Brasil\Financeiro\Acampos\Despesa%20Financeira\2002-04\financiamento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lobos30\d_30\pessoais\Milena%20Damasio\Relat&#243;rios\Arquivo%20para%20f&#243;rmulas%20idiota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Financeiro\1-%20Planejamento%20e%20Controle\EstudosDeViabilidade\Estudo%20de%20Viabilidade%20-%20Morumbi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ESTATICO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omp"/>
      <sheetName val="CAPA "/>
      <sheetName val="VARIAÇÃO"/>
      <sheetName val="Acomp (2)"/>
      <sheetName val="Macros"/>
      <sheetName val="Estrutura Auxiliar"/>
      <sheetName val="FINANC PROJETADO"/>
      <sheetName val="Plan2"/>
      <sheetName val="Current Port Base (-)"/>
      <sheetName val="Controle"/>
    </sheetNames>
    <sheetDataSet>
      <sheetData sheetId="0" refreshError="1">
        <row r="28">
          <cell r="CP28">
            <v>35760.449999999983</v>
          </cell>
          <cell r="DG28">
            <v>0</v>
          </cell>
          <cell r="DO28">
            <v>0</v>
          </cell>
        </row>
        <row r="29">
          <cell r="CP29">
            <v>35790.874999999985</v>
          </cell>
          <cell r="DG29">
            <v>0</v>
          </cell>
          <cell r="DO29">
            <v>0</v>
          </cell>
        </row>
        <row r="30">
          <cell r="CP30">
            <v>35821.299999999988</v>
          </cell>
          <cell r="DG30">
            <v>-6256.51721</v>
          </cell>
          <cell r="DO30">
            <v>-6122.4489795918362</v>
          </cell>
        </row>
        <row r="31">
          <cell r="CP31">
            <v>35851.724999999991</v>
          </cell>
          <cell r="DG31">
            <v>-10384.484189999999</v>
          </cell>
          <cell r="DO31">
            <v>-10204.08163265306</v>
          </cell>
        </row>
        <row r="32">
          <cell r="CP32">
            <v>35882.149999999994</v>
          </cell>
          <cell r="DG32">
            <v>-20749.991379999999</v>
          </cell>
          <cell r="DO32">
            <v>-20408.163265306121</v>
          </cell>
        </row>
        <row r="33">
          <cell r="CP33">
            <v>35912.574999999997</v>
          </cell>
          <cell r="DG33">
            <v>-34866.988069999999</v>
          </cell>
          <cell r="DO33">
            <v>-30612.244897959179</v>
          </cell>
        </row>
        <row r="34">
          <cell r="CP34">
            <v>35943</v>
          </cell>
          <cell r="DG34">
            <v>-36793.999830000001</v>
          </cell>
          <cell r="DO34">
            <v>-29302.520366337951</v>
          </cell>
        </row>
        <row r="35">
          <cell r="CP35">
            <v>35973.425000000003</v>
          </cell>
          <cell r="DG35">
            <v>-45127.121920000005</v>
          </cell>
          <cell r="DO35">
            <v>-49696.850048118438</v>
          </cell>
        </row>
        <row r="36">
          <cell r="CP36">
            <v>36003.850000000006</v>
          </cell>
          <cell r="DG36">
            <v>-26892.489170000008</v>
          </cell>
          <cell r="DO36">
            <v>-61131.319751434508</v>
          </cell>
        </row>
        <row r="37">
          <cell r="CP37">
            <v>36034.275000000009</v>
          </cell>
          <cell r="DG37">
            <v>-375.27809676113975</v>
          </cell>
          <cell r="DO37">
            <v>-60937.977350853485</v>
          </cell>
        </row>
        <row r="38">
          <cell r="CP38">
            <v>36064.700000000012</v>
          </cell>
          <cell r="DG38">
            <v>8040.4607452631499</v>
          </cell>
          <cell r="DO38">
            <v>-60766.785723499372</v>
          </cell>
        </row>
        <row r="39">
          <cell r="CP39">
            <v>36095.125000000015</v>
          </cell>
          <cell r="DG39">
            <v>30883.379728386244</v>
          </cell>
          <cell r="DO39">
            <v>-60617.53666091858</v>
          </cell>
        </row>
        <row r="40">
          <cell r="CP40">
            <v>36125.550000000017</v>
          </cell>
          <cell r="DG40">
            <v>46670.376736582461</v>
          </cell>
          <cell r="DO40">
            <v>-56246.714995930161</v>
          </cell>
        </row>
        <row r="41">
          <cell r="CP41">
            <v>36155.97500000002</v>
          </cell>
          <cell r="DG41">
            <v>55990.285430565898</v>
          </cell>
          <cell r="DO41">
            <v>-51898.330671770731</v>
          </cell>
        </row>
        <row r="42">
          <cell r="CP42">
            <v>36186.400000000023</v>
          </cell>
          <cell r="DG42">
            <v>66491.510853164611</v>
          </cell>
          <cell r="DO42">
            <v>-54287.789937786452</v>
          </cell>
        </row>
        <row r="43">
          <cell r="CP43">
            <v>36216.825000000026</v>
          </cell>
          <cell r="DG43">
            <v>62495.796514114612</v>
          </cell>
          <cell r="DO43">
            <v>-56806.702768282179</v>
          </cell>
        </row>
        <row r="44">
          <cell r="CP44">
            <v>36247.250000000029</v>
          </cell>
          <cell r="DG44">
            <v>69864.272257299817</v>
          </cell>
          <cell r="DO44">
            <v>-59454.398229298655</v>
          </cell>
        </row>
        <row r="45">
          <cell r="CP45">
            <v>36277.675000000032</v>
          </cell>
          <cell r="DG45">
            <v>75331.781496566589</v>
          </cell>
          <cell r="DO45">
            <v>-62230.210491700011</v>
          </cell>
        </row>
        <row r="46">
          <cell r="CP46">
            <v>36308.100000000035</v>
          </cell>
          <cell r="DG46">
            <v>72508.062297144133</v>
          </cell>
          <cell r="DO46">
            <v>-65133.478795334166</v>
          </cell>
        </row>
        <row r="47">
          <cell r="CP47">
            <v>36338.525000000038</v>
          </cell>
          <cell r="DG47">
            <v>69445.730428608455</v>
          </cell>
          <cell r="DO47">
            <v>-58831.536012485572</v>
          </cell>
        </row>
        <row r="48">
          <cell r="CP48">
            <v>36368.950000000041</v>
          </cell>
          <cell r="DG48">
            <v>64028.601061882415</v>
          </cell>
          <cell r="DO48">
            <v>-66357.353532355759</v>
          </cell>
        </row>
        <row r="49">
          <cell r="CP49">
            <v>36399.375000000044</v>
          </cell>
          <cell r="DG49">
            <v>58340.719757793224</v>
          </cell>
          <cell r="DO49">
            <v>-74113.428596194528</v>
          </cell>
        </row>
        <row r="50">
          <cell r="CP50">
            <v>36429.800000000047</v>
          </cell>
          <cell r="DG50">
            <v>47734.991293514846</v>
          </cell>
          <cell r="DO50">
            <v>-82098.31035110548</v>
          </cell>
        </row>
        <row r="51">
          <cell r="CP51">
            <v>36460.225000000049</v>
          </cell>
          <cell r="DG51">
            <v>50002.465692338679</v>
          </cell>
          <cell r="DO51">
            <v>-90310.557326305774</v>
          </cell>
        </row>
        <row r="52">
          <cell r="CP52">
            <v>36490.650000000052</v>
          </cell>
          <cell r="DG52">
            <v>45847.813241311451</v>
          </cell>
          <cell r="DO52">
            <v>-98733.328203669022</v>
          </cell>
        </row>
        <row r="53">
          <cell r="CP53">
            <v>36521.075000000055</v>
          </cell>
          <cell r="DG53">
            <v>46079.627420099328</v>
          </cell>
          <cell r="DO53">
            <v>-100725.39399667853</v>
          </cell>
        </row>
        <row r="54">
          <cell r="CP54">
            <v>36551.500000000058</v>
          </cell>
          <cell r="DG54">
            <v>47448.638451198451</v>
          </cell>
          <cell r="DO54">
            <v>-109610.96944466121</v>
          </cell>
        </row>
        <row r="55">
          <cell r="CP55">
            <v>36581.925000000061</v>
          </cell>
          <cell r="DG55">
            <v>43367.085095137838</v>
          </cell>
          <cell r="DO55">
            <v>-119112.02158383958</v>
          </cell>
        </row>
        <row r="56">
          <cell r="CP56">
            <v>36612.350000000064</v>
          </cell>
          <cell r="DG56">
            <v>48171.015967325817</v>
          </cell>
          <cell r="DO56">
            <v>-123511.03491165703</v>
          </cell>
        </row>
        <row r="57">
          <cell r="CP57">
            <v>36642.775000000067</v>
          </cell>
          <cell r="DG57">
            <v>51082.078879498389</v>
          </cell>
          <cell r="DO57">
            <v>-128029.96846276268</v>
          </cell>
        </row>
        <row r="58">
          <cell r="CP58">
            <v>36673.20000000007</v>
          </cell>
          <cell r="DG58">
            <v>59012.248247808609</v>
          </cell>
          <cell r="DO58">
            <v>-132668.03510277599</v>
          </cell>
        </row>
        <row r="59">
          <cell r="CP59">
            <v>36703.625000000073</v>
          </cell>
          <cell r="DG59">
            <v>65784.527315142972</v>
          </cell>
          <cell r="DO59">
            <v>-128258.6945483303</v>
          </cell>
        </row>
        <row r="60">
          <cell r="CP60">
            <v>36734.050000000076</v>
          </cell>
          <cell r="DG60">
            <v>72125.848732605737</v>
          </cell>
          <cell r="DO60">
            <v>-132875.38393235073</v>
          </cell>
        </row>
        <row r="61">
          <cell r="CP61">
            <v>36764.050000000076</v>
          </cell>
          <cell r="DG61">
            <v>72835.413751095723</v>
          </cell>
          <cell r="DO61">
            <v>-137611.29562222539</v>
          </cell>
        </row>
        <row r="62">
          <cell r="CP62">
            <v>36794.900000000081</v>
          </cell>
          <cell r="DG62">
            <v>72064.264916093147</v>
          </cell>
          <cell r="DO62">
            <v>-142465.64100305855</v>
          </cell>
        </row>
        <row r="63">
          <cell r="CP63">
            <v>36825.325000000084</v>
          </cell>
          <cell r="DG63">
            <v>73113.829465810661</v>
          </cell>
          <cell r="DO63">
            <v>-147637.25119931123</v>
          </cell>
        </row>
        <row r="64">
          <cell r="CP64">
            <v>36855.750000000087</v>
          </cell>
          <cell r="DG64">
            <v>68883.714576442406</v>
          </cell>
          <cell r="DO64">
            <v>-69914.704954664368</v>
          </cell>
        </row>
        <row r="65">
          <cell r="CP65">
            <v>36886.17500000009</v>
          </cell>
          <cell r="DG65">
            <v>76546.282037074154</v>
          </cell>
          <cell r="DO65">
            <v>-59828.452551194227</v>
          </cell>
        </row>
        <row r="66">
          <cell r="CP66">
            <v>36916.600000000093</v>
          </cell>
          <cell r="DG66">
            <v>84112.923197705895</v>
          </cell>
          <cell r="DO66">
            <v>-56465.371402154815</v>
          </cell>
        </row>
        <row r="67">
          <cell r="CP67">
            <v>36947.025000000096</v>
          </cell>
          <cell r="DG67">
            <v>87553.852158337642</v>
          </cell>
          <cell r="DO67">
            <v>-53154.55242239932</v>
          </cell>
        </row>
        <row r="68">
          <cell r="CP68">
            <v>36977.450000000099</v>
          </cell>
          <cell r="DG68">
            <v>92315.65031896939</v>
          </cell>
          <cell r="DO68">
            <v>-49895.50436833383</v>
          </cell>
        </row>
        <row r="69">
          <cell r="CP69">
            <v>37007.875000000102</v>
          </cell>
          <cell r="DG69">
            <v>-123159.12968000345</v>
          </cell>
          <cell r="DO69">
            <v>-46687.740613858747</v>
          </cell>
        </row>
        <row r="70">
          <cell r="CP70">
            <v>37038.300000000105</v>
          </cell>
          <cell r="DG70">
            <v>50530.17296999658</v>
          </cell>
          <cell r="DO70">
            <v>-43530.77910696614</v>
          </cell>
        </row>
        <row r="71">
          <cell r="CP71">
            <v>37068.725000000108</v>
          </cell>
          <cell r="DG71">
            <v>55269.996269996584</v>
          </cell>
          <cell r="DO71">
            <v>192701.58570448653</v>
          </cell>
        </row>
        <row r="72">
          <cell r="CP72">
            <v>37099.150000000111</v>
          </cell>
          <cell r="DG72">
            <v>60317.118669996584</v>
          </cell>
          <cell r="DO72">
            <v>192701.58570448653</v>
          </cell>
        </row>
        <row r="73">
          <cell r="CP73">
            <v>37129.575000000114</v>
          </cell>
          <cell r="DG73">
            <v>62644.45421999658</v>
          </cell>
          <cell r="DO73">
            <v>192701.58570448653</v>
          </cell>
        </row>
        <row r="74">
          <cell r="CP74">
            <v>37160.000000000116</v>
          </cell>
          <cell r="DG74">
            <v>65423.156219996577</v>
          </cell>
          <cell r="DO74">
            <v>192701.58570448653</v>
          </cell>
        </row>
        <row r="75">
          <cell r="CP75">
            <v>37190.425000000119</v>
          </cell>
          <cell r="DG75">
            <v>66747.996769996578</v>
          </cell>
          <cell r="DO75">
            <v>192701.58570448653</v>
          </cell>
        </row>
        <row r="76">
          <cell r="CP76">
            <v>37220.850000000122</v>
          </cell>
          <cell r="DG76">
            <v>68687.42021999658</v>
          </cell>
          <cell r="DO76">
            <v>192701.58570448653</v>
          </cell>
        </row>
        <row r="77">
          <cell r="CP77">
            <v>37251.275000000125</v>
          </cell>
          <cell r="DG77">
            <v>70533.485819996582</v>
          </cell>
          <cell r="DO77">
            <v>192701.58570448653</v>
          </cell>
        </row>
        <row r="78">
          <cell r="CP78">
            <v>37281.700000000128</v>
          </cell>
          <cell r="DG78">
            <v>72146.831219996588</v>
          </cell>
          <cell r="DO78">
            <v>192701.58570448653</v>
          </cell>
        </row>
        <row r="79">
          <cell r="CP79">
            <v>37312.125000000131</v>
          </cell>
          <cell r="DG79">
            <v>73281.784569996584</v>
          </cell>
          <cell r="DO79">
            <v>192701.58570448653</v>
          </cell>
        </row>
        <row r="80">
          <cell r="CP80">
            <v>37342.550000000134</v>
          </cell>
          <cell r="DG80">
            <v>75357.406369996577</v>
          </cell>
          <cell r="DO80">
            <v>192701.58570448653</v>
          </cell>
        </row>
        <row r="81">
          <cell r="CP81">
            <v>37372.975000000137</v>
          </cell>
          <cell r="DG81">
            <v>76028.626969996578</v>
          </cell>
          <cell r="DO81">
            <v>192701.58570448653</v>
          </cell>
        </row>
        <row r="82">
          <cell r="CP82">
            <v>37403.40000000014</v>
          </cell>
          <cell r="DG82">
            <v>77188.717569996574</v>
          </cell>
          <cell r="DO82">
            <v>192701.58570448653</v>
          </cell>
        </row>
        <row r="83">
          <cell r="CP83">
            <v>37433.825000000143</v>
          </cell>
          <cell r="DG83">
            <v>78325.418619996577</v>
          </cell>
          <cell r="DO83">
            <v>192701.58570448653</v>
          </cell>
        </row>
        <row r="84">
          <cell r="CP84">
            <v>37464.250000000146</v>
          </cell>
          <cell r="DG84">
            <v>79485.306119996574</v>
          </cell>
          <cell r="DO84">
            <v>192701.58570448653</v>
          </cell>
        </row>
        <row r="85">
          <cell r="CP85">
            <v>37494.675000000148</v>
          </cell>
          <cell r="DG85">
            <v>87217.675669996577</v>
          </cell>
          <cell r="DO85">
            <v>192701.58570448653</v>
          </cell>
        </row>
        <row r="86">
          <cell r="CP86">
            <v>37525.100000000151</v>
          </cell>
          <cell r="DG86">
            <v>88217.871669996573</v>
          </cell>
          <cell r="DO86">
            <v>192701.58570448653</v>
          </cell>
        </row>
        <row r="87">
          <cell r="CP87">
            <v>37555.525000000154</v>
          </cell>
          <cell r="DG87">
            <v>88217.871669996573</v>
          </cell>
          <cell r="DO87">
            <v>192701.58570448653</v>
          </cell>
        </row>
        <row r="88">
          <cell r="CP88">
            <v>37585.950000000157</v>
          </cell>
          <cell r="DG88">
            <v>88717.787669996571</v>
          </cell>
          <cell r="DO88">
            <v>192701.58570448653</v>
          </cell>
        </row>
        <row r="89">
          <cell r="CP89">
            <v>37616.37500000016</v>
          </cell>
          <cell r="DG89">
            <v>89232.696669996571</v>
          </cell>
          <cell r="DO89">
            <v>192701.58570448653</v>
          </cell>
        </row>
        <row r="90">
          <cell r="CP90">
            <v>37646.800000000163</v>
          </cell>
          <cell r="DG90">
            <v>89772.969669996572</v>
          </cell>
          <cell r="DO90">
            <v>192701.58570448653</v>
          </cell>
        </row>
        <row r="91">
          <cell r="CP91">
            <v>37677.225000000166</v>
          </cell>
          <cell r="DG91">
            <v>89772.969669996572</v>
          </cell>
          <cell r="DO91">
            <v>192701.58570448653</v>
          </cell>
        </row>
        <row r="92">
          <cell r="CP92">
            <v>37707.650000000169</v>
          </cell>
          <cell r="DG92">
            <v>90319.083669996573</v>
          </cell>
          <cell r="DO92">
            <v>192701.58570448653</v>
          </cell>
        </row>
        <row r="93">
          <cell r="CP93">
            <v>37738.075000000172</v>
          </cell>
          <cell r="DG93">
            <v>90319.083669996573</v>
          </cell>
          <cell r="DO93">
            <v>192701.58570448653</v>
          </cell>
        </row>
        <row r="94">
          <cell r="CP94">
            <v>37768.500000000175</v>
          </cell>
          <cell r="DG94">
            <v>90883.800169996568</v>
          </cell>
          <cell r="DO94">
            <v>192701.58570448653</v>
          </cell>
        </row>
        <row r="95">
          <cell r="CP95">
            <v>37798.925000000178</v>
          </cell>
          <cell r="DG95">
            <v>90883.800169996568</v>
          </cell>
          <cell r="DO95">
            <v>192701.58570448653</v>
          </cell>
        </row>
        <row r="96">
          <cell r="CP96">
            <v>37829.35000000018</v>
          </cell>
          <cell r="DG96">
            <v>90883.800169996568</v>
          </cell>
          <cell r="DO96">
            <v>192701.58570448653</v>
          </cell>
        </row>
        <row r="97">
          <cell r="CP97">
            <v>37859.775000000183</v>
          </cell>
          <cell r="DG97">
            <v>90883.800169996568</v>
          </cell>
          <cell r="DO97">
            <v>192701.58570448653</v>
          </cell>
        </row>
        <row r="98">
          <cell r="CP98">
            <v>37890.200000000186</v>
          </cell>
          <cell r="DG98">
            <v>90883.800169996568</v>
          </cell>
          <cell r="DO98">
            <v>192701.58570448653</v>
          </cell>
        </row>
        <row r="99">
          <cell r="CP99">
            <v>37920.625000000189</v>
          </cell>
          <cell r="DG99">
            <v>90883.800169996568</v>
          </cell>
          <cell r="DO99">
            <v>192701.58570448653</v>
          </cell>
        </row>
        <row r="100">
          <cell r="CP100">
            <v>37951.050000000192</v>
          </cell>
          <cell r="DG100">
            <v>90883.800169996568</v>
          </cell>
          <cell r="DO100">
            <v>192701.58570448653</v>
          </cell>
        </row>
        <row r="101">
          <cell r="CP101">
            <v>37981.475000000195</v>
          </cell>
          <cell r="DG101">
            <v>90883.800169996568</v>
          </cell>
          <cell r="DO101">
            <v>192701.58570448653</v>
          </cell>
        </row>
        <row r="102">
          <cell r="CP102">
            <v>38011.900000000198</v>
          </cell>
          <cell r="DG102">
            <v>90883.800169996568</v>
          </cell>
          <cell r="DO102">
            <v>192701.58570448653</v>
          </cell>
        </row>
        <row r="103">
          <cell r="CP103">
            <v>38042.325000000201</v>
          </cell>
          <cell r="DG103">
            <v>90883.800169996568</v>
          </cell>
          <cell r="DO103">
            <v>192701.58570448653</v>
          </cell>
        </row>
        <row r="104">
          <cell r="CP104">
            <v>38072.750000000204</v>
          </cell>
          <cell r="DG104">
            <v>90883.800169996568</v>
          </cell>
          <cell r="DO104">
            <v>192701.58570448653</v>
          </cell>
        </row>
        <row r="105">
          <cell r="CP105">
            <v>38103.175000000207</v>
          </cell>
          <cell r="DG105">
            <v>90883.800169996568</v>
          </cell>
          <cell r="DO105">
            <v>192701.58570448653</v>
          </cell>
        </row>
        <row r="106">
          <cell r="CP106">
            <v>38133.60000000021</v>
          </cell>
          <cell r="DG106">
            <v>90883.800169996568</v>
          </cell>
          <cell r="DO106">
            <v>192701.58570448653</v>
          </cell>
        </row>
        <row r="107">
          <cell r="CP107">
            <v>38164.025000000212</v>
          </cell>
          <cell r="DG107">
            <v>90883.800169996568</v>
          </cell>
          <cell r="DO107">
            <v>192701.58570448653</v>
          </cell>
        </row>
        <row r="108">
          <cell r="CP108">
            <v>38194.450000000215</v>
          </cell>
          <cell r="DG108">
            <v>90883.800169996568</v>
          </cell>
          <cell r="DO108">
            <v>192701.58570448653</v>
          </cell>
        </row>
        <row r="109">
          <cell r="CP109">
            <v>38224.875000000218</v>
          </cell>
          <cell r="DG109">
            <v>90883.800169996568</v>
          </cell>
          <cell r="DO109">
            <v>192701.58570448653</v>
          </cell>
        </row>
        <row r="110">
          <cell r="CP110">
            <v>38255.300000000221</v>
          </cell>
          <cell r="DG110">
            <v>90883.800169996568</v>
          </cell>
          <cell r="DO110">
            <v>192701.58570448653</v>
          </cell>
        </row>
        <row r="111">
          <cell r="CP111">
            <v>38285.725000000224</v>
          </cell>
          <cell r="DG111">
            <v>90883.800169996568</v>
          </cell>
          <cell r="DO111">
            <v>192701.58570448653</v>
          </cell>
        </row>
        <row r="112">
          <cell r="CP112">
            <v>38316.150000000227</v>
          </cell>
          <cell r="DG112">
            <v>90883.800169996568</v>
          </cell>
          <cell r="DO112">
            <v>192701.58570448653</v>
          </cell>
        </row>
        <row r="113">
          <cell r="CP113">
            <v>38346.57500000023</v>
          </cell>
          <cell r="DG113">
            <v>90883.800169996568</v>
          </cell>
          <cell r="DO113">
            <v>192701.58570448653</v>
          </cell>
        </row>
        <row r="114">
          <cell r="CP114">
            <v>38377.000000000233</v>
          </cell>
          <cell r="DG114">
            <v>90883.800169996568</v>
          </cell>
          <cell r="DO114">
            <v>192701.58570448653</v>
          </cell>
        </row>
        <row r="115">
          <cell r="CP115">
            <v>38407.425000000236</v>
          </cell>
          <cell r="DG115">
            <v>90883.800169996568</v>
          </cell>
          <cell r="DO115">
            <v>192701.58570448653</v>
          </cell>
        </row>
        <row r="116">
          <cell r="CP116">
            <v>38437.850000000239</v>
          </cell>
          <cell r="DG116">
            <v>90883.800169996568</v>
          </cell>
          <cell r="DO116">
            <v>192701.58570448653</v>
          </cell>
        </row>
        <row r="117">
          <cell r="CP117">
            <v>38468.275000000242</v>
          </cell>
          <cell r="DG117">
            <v>90883.800169996568</v>
          </cell>
          <cell r="DO117">
            <v>192701.58570448653</v>
          </cell>
        </row>
        <row r="118">
          <cell r="CP118">
            <v>38498.700000000244</v>
          </cell>
          <cell r="DG118">
            <v>90883.800169996568</v>
          </cell>
          <cell r="DO118">
            <v>192701.58570448653</v>
          </cell>
        </row>
        <row r="119">
          <cell r="CP119">
            <v>38529.125000000247</v>
          </cell>
          <cell r="DG119">
            <v>90883.800169996568</v>
          </cell>
          <cell r="DO119">
            <v>192701.58570448653</v>
          </cell>
        </row>
        <row r="120">
          <cell r="CP120">
            <v>38559.55000000025</v>
          </cell>
          <cell r="DG120">
            <v>90883.800169996568</v>
          </cell>
          <cell r="DO120">
            <v>192701.58570448653</v>
          </cell>
        </row>
        <row r="121">
          <cell r="CP121">
            <v>38589.975000000253</v>
          </cell>
          <cell r="DG121">
            <v>90883.800169996568</v>
          </cell>
          <cell r="DO121">
            <v>192701.58570448653</v>
          </cell>
        </row>
        <row r="122">
          <cell r="CP122">
            <v>38620.400000000256</v>
          </cell>
          <cell r="DG122">
            <v>90883.800169996568</v>
          </cell>
          <cell r="DO122">
            <v>192701.58570448653</v>
          </cell>
        </row>
        <row r="123">
          <cell r="CP123">
            <v>38650.825000000259</v>
          </cell>
          <cell r="DG123">
            <v>90883.800169996568</v>
          </cell>
          <cell r="DO123">
            <v>192701.58570448653</v>
          </cell>
        </row>
        <row r="124">
          <cell r="CP124">
            <v>38681.250000000262</v>
          </cell>
          <cell r="DG124">
            <v>90883.800169996568</v>
          </cell>
          <cell r="DO124">
            <v>192701.58570448653</v>
          </cell>
        </row>
        <row r="125">
          <cell r="CP125">
            <v>38711.675000000265</v>
          </cell>
          <cell r="DG125">
            <v>90883.800169996568</v>
          </cell>
          <cell r="DO125">
            <v>192701.58570448653</v>
          </cell>
        </row>
        <row r="126">
          <cell r="CP126">
            <v>38742.100000000268</v>
          </cell>
          <cell r="DG126">
            <v>90883.800169996568</v>
          </cell>
          <cell r="DO126">
            <v>192701.58570448653</v>
          </cell>
        </row>
        <row r="127">
          <cell r="CP127">
            <v>38772.525000000271</v>
          </cell>
          <cell r="DG127">
            <v>90883.800169996568</v>
          </cell>
          <cell r="DO127">
            <v>192701.58570448653</v>
          </cell>
        </row>
        <row r="128">
          <cell r="CP128">
            <v>38802.950000000274</v>
          </cell>
          <cell r="DG128">
            <v>90883.800169996568</v>
          </cell>
          <cell r="DO128">
            <v>192701.58570448653</v>
          </cell>
        </row>
        <row r="129">
          <cell r="CP129">
            <v>38833.375000000276</v>
          </cell>
          <cell r="DG129">
            <v>90883.800169996568</v>
          </cell>
          <cell r="DO129">
            <v>192701.58570448653</v>
          </cell>
        </row>
        <row r="130">
          <cell r="CP130">
            <v>38863.800000000279</v>
          </cell>
          <cell r="DG130">
            <v>90883.800169996568</v>
          </cell>
          <cell r="DO130">
            <v>192701.58570448653</v>
          </cell>
        </row>
        <row r="131">
          <cell r="CP131">
            <v>38894.225000000282</v>
          </cell>
          <cell r="DG131">
            <v>90883.800169996568</v>
          </cell>
          <cell r="DO131">
            <v>192701.58570448653</v>
          </cell>
        </row>
        <row r="132">
          <cell r="CP132">
            <v>38924.650000000285</v>
          </cell>
          <cell r="DG132">
            <v>90883.800169996568</v>
          </cell>
          <cell r="DO132">
            <v>192701.58570448653</v>
          </cell>
        </row>
        <row r="133">
          <cell r="CP133">
            <v>38955.075000000288</v>
          </cell>
          <cell r="DG133">
            <v>90883.800169996568</v>
          </cell>
          <cell r="DO133">
            <v>192701.58570448653</v>
          </cell>
        </row>
        <row r="134">
          <cell r="CP134">
            <v>38985.500000000291</v>
          </cell>
          <cell r="DG134">
            <v>90883.800169996568</v>
          </cell>
          <cell r="DO134">
            <v>192701.58570448653</v>
          </cell>
        </row>
        <row r="135">
          <cell r="CP135">
            <v>39015.925000000294</v>
          </cell>
          <cell r="DG135">
            <v>90883.800169996568</v>
          </cell>
          <cell r="DO135">
            <v>192701.58570448653</v>
          </cell>
        </row>
        <row r="136">
          <cell r="CP136">
            <v>39046.350000000297</v>
          </cell>
          <cell r="DG136">
            <v>90883.800169996568</v>
          </cell>
          <cell r="DO136">
            <v>192701.58570448653</v>
          </cell>
        </row>
        <row r="137">
          <cell r="CP137">
            <v>39076.7750000003</v>
          </cell>
          <cell r="DG137">
            <v>90883.800169996568</v>
          </cell>
          <cell r="DO137">
            <v>192701.58570448653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SINTETICO "/>
      <sheetName val="CPIANAL"/>
      <sheetName val="CPIMEMO"/>
      <sheetName val="GRAFPREV"/>
    </sheetNames>
    <sheetDataSet>
      <sheetData sheetId="0"/>
      <sheetData sheetId="1"/>
      <sheetData sheetId="2"/>
      <sheetData sheetId="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ada (2)"/>
      <sheetName val="Entrada"/>
      <sheetName val="Cadastro"/>
      <sheetName val="Tabelas"/>
      <sheetName val="Tab Mix"/>
      <sheetName val="Tab Negociação"/>
      <sheetName val="Tab Comercial"/>
      <sheetName val="Plan1"/>
      <sheetName val="Tab Negociadas"/>
      <sheetName val="Tab Descontos"/>
      <sheetName val="Tab Acomp Desc"/>
      <sheetName val="Tab Renovat"/>
      <sheetName val="Tab Ctr Vencer"/>
      <sheetName val="Tab Vencidos"/>
      <sheetName val="log"/>
      <sheetName val="Sumário"/>
      <sheetName val="negociação"/>
      <sheetName val="tabela"/>
      <sheetName val="negociadas"/>
      <sheetName val="negociadas1"/>
      <sheetName val="TurnOver"/>
      <sheetName val="descontos"/>
      <sheetName val="acomp desc1"/>
      <sheetName val="renovatórias1"/>
      <sheetName val="a vencer"/>
      <sheetName val="Vencidos"/>
      <sheetName val="Vacância"/>
      <sheetName val="Vacância1"/>
      <sheetName val="Mix"/>
      <sheetName val="Mix1"/>
      <sheetName val="Lojistas"/>
      <sheetName val="SCJ RCL OutSaphir"/>
      <sheetName val="Summary_Actual"/>
      <sheetName val="Account Ranges"/>
      <sheetName val="Summary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"/>
      <sheetName val="GAFISA"/>
      <sheetName val="SOCIO"/>
      <sheetName val="Macros"/>
      <sheetName val="Menu"/>
      <sheetName val="Assumptions"/>
      <sheetName val="PA Adjust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e Conta Clientes"/>
      <sheetName val="Ajustes Conta Clientes"/>
      <sheetName val="BRASIL2002DEZ"/>
      <sheetName val="BRASIL2003JAN"/>
      <sheetName val="BRASIL2003FEV"/>
      <sheetName val="BRASIL2003MAR"/>
      <sheetName val="BRASIL2003ABR"/>
      <sheetName val="BRASIL2003MAI"/>
      <sheetName val="BRASIL2003JUN"/>
      <sheetName val="BRASIL2003JUL"/>
      <sheetName val="BRASIL2003AGO"/>
      <sheetName val="BRASIL2003SET"/>
      <sheetName val="BRASIL2003OUT"/>
      <sheetName val="INT2002DEZ"/>
      <sheetName val="INT2003JAN"/>
      <sheetName val="INT2003FEV"/>
      <sheetName val="INT2003MAR"/>
      <sheetName val="INT2003ABR"/>
      <sheetName val="INT2003MAI"/>
      <sheetName val="INT2003JUN"/>
      <sheetName val="INT2003JUL"/>
      <sheetName val="INT2003AGO"/>
      <sheetName val="INT2003SET"/>
      <sheetName val="INT2003OUT"/>
      <sheetName val="ARM2003JUN"/>
      <sheetName val="ARM2003JUL"/>
      <sheetName val="ARM2003AGO"/>
      <sheetName val="ARM2003SET"/>
      <sheetName val="ARM2003OUT"/>
      <sheetName val="BRASIL2003NOV"/>
      <sheetName val="INT2003NOV"/>
      <sheetName val="ARM2003NOV"/>
      <sheetName val="Variações"/>
      <sheetName val="INT2003DEZ"/>
      <sheetName val="BRASIL2003DEZ"/>
      <sheetName val="ARM2003DEZ"/>
      <sheetName val="ARM2004JAN"/>
      <sheetName val="BRASIL2004JAN"/>
      <sheetName val="INT2004JAN"/>
      <sheetName val="RAZAO"/>
      <sheetName val="EXPANSAO+1AFASE"/>
      <sheetName val="Aberto"/>
      <sheetName val="2008 2007"/>
      <sheetName val="Resumo Total"/>
      <sheetName val="Resumo"/>
      <sheetName val="Despesas Comuns"/>
      <sheetName val="Evolução_Resultados Ago"/>
      <sheetName val="Despesas Op."/>
      <sheetName val="DESPESAS OPERACIONAIS"/>
      <sheetName val="RECEITA SHOPPING AGO"/>
      <sheetName val="Comentarios - DD"/>
      <sheetName val="Expansao - Ago"/>
      <sheetName val="Retorno SuperMercado"/>
      <sheetName val="Mapa de Lojas"/>
      <sheetName val="Output-Premissas"/>
      <sheetName val="Independecia"/>
      <sheetName val="Meta 2010"/>
      <sheetName val="ESTACIONAMENTO 2009"/>
      <sheetName val="Dividas"/>
      <sheetName val="Valores pagos"/>
      <sheetName val="Villa-Lobos (abertura mensal)"/>
      <sheetName val="Villa-Lobos"/>
      <sheetName val="Modelo Meta 2012"/>
      <sheetName val="B.3 Resumo NOI competência"/>
      <sheetName val="TEATRO"/>
      <sheetName val="Meta 2011"/>
      <sheetName val="Gráf1"/>
      <sheetName val="Financiamento"/>
      <sheetName val="realizado 2011"/>
      <sheetName val="comparativo real 2011 e m 2012"/>
      <sheetName val="Plan1"/>
    </sheetNames>
    <sheetDataSet>
      <sheetData sheetId="0" refreshError="1"/>
      <sheetData sheetId="1" refreshError="1"/>
      <sheetData sheetId="2" refreshError="1">
        <row r="2">
          <cell r="A2">
            <v>1110101</v>
          </cell>
          <cell r="B2" t="str">
            <v>Caixa</v>
          </cell>
          <cell r="C2">
            <v>1000</v>
          </cell>
        </row>
        <row r="3">
          <cell r="A3">
            <v>1110102</v>
          </cell>
          <cell r="B3" t="str">
            <v>Caixa Moeda Estrangeira</v>
          </cell>
          <cell r="C3">
            <v>27344.15</v>
          </cell>
        </row>
        <row r="4">
          <cell r="A4">
            <v>1110104</v>
          </cell>
          <cell r="B4" t="str">
            <v>Caixa Pequeno</v>
          </cell>
          <cell r="C4">
            <v>117923.49</v>
          </cell>
        </row>
        <row r="5">
          <cell r="A5">
            <v>1110201</v>
          </cell>
          <cell r="B5" t="str">
            <v>B.Real Ag.1849 CC 3709063</v>
          </cell>
          <cell r="C5">
            <v>38451.410000000003</v>
          </cell>
        </row>
        <row r="6">
          <cell r="A6">
            <v>1110202</v>
          </cell>
          <cell r="B6" t="str">
            <v>B.Real Conta Cobrança</v>
          </cell>
          <cell r="C6">
            <v>1477680.36</v>
          </cell>
        </row>
        <row r="7">
          <cell r="A7">
            <v>1110203</v>
          </cell>
          <cell r="B7" t="str">
            <v>B.Brasil Ag.12440 CC 23006</v>
          </cell>
          <cell r="C7">
            <v>71123.41</v>
          </cell>
        </row>
        <row r="8">
          <cell r="A8">
            <v>1110207</v>
          </cell>
          <cell r="B8" t="str">
            <v>Bradesco Ag049-3 CC184845-3</v>
          </cell>
          <cell r="C8">
            <v>102280.43</v>
          </cell>
        </row>
        <row r="9">
          <cell r="A9">
            <v>1110210</v>
          </cell>
          <cell r="B9" t="str">
            <v>HSBC-Bamerindus</v>
          </cell>
          <cell r="C9">
            <v>679.92</v>
          </cell>
        </row>
        <row r="10">
          <cell r="A10">
            <v>1110211</v>
          </cell>
          <cell r="B10" t="str">
            <v>Unibanco Ag.0616 CC 820272-6</v>
          </cell>
          <cell r="C10">
            <v>404857.47</v>
          </cell>
        </row>
        <row r="11">
          <cell r="A11">
            <v>1110214</v>
          </cell>
          <cell r="B11" t="str">
            <v>B.Real Ag.0732 CC 2712991</v>
          </cell>
          <cell r="C11">
            <v>13794.98</v>
          </cell>
        </row>
        <row r="12">
          <cell r="A12">
            <v>1110216</v>
          </cell>
          <cell r="B12" t="str">
            <v>BBA Creditan.CC 25482-0</v>
          </cell>
          <cell r="C12">
            <v>135.88</v>
          </cell>
        </row>
        <row r="13">
          <cell r="A13">
            <v>1110217</v>
          </cell>
          <cell r="B13" t="str">
            <v>B.Safra CC 0009-8/118349-9 Ctba</v>
          </cell>
          <cell r="C13">
            <v>795088.94</v>
          </cell>
        </row>
        <row r="14">
          <cell r="A14">
            <v>1110222</v>
          </cell>
          <cell r="B14" t="str">
            <v>B.Sudameris Ag 200 CC 1686530001</v>
          </cell>
          <cell r="C14">
            <v>8.5</v>
          </cell>
        </row>
        <row r="15">
          <cell r="A15">
            <v>1110223</v>
          </cell>
          <cell r="B15" t="str">
            <v>B.ABC Brasil Ag197 41001-0</v>
          </cell>
          <cell r="C15">
            <v>319.14999999999998</v>
          </cell>
        </row>
        <row r="16">
          <cell r="A16">
            <v>1110224</v>
          </cell>
          <cell r="B16" t="str">
            <v>Unibanco Caução Ag.616 131765-3</v>
          </cell>
          <cell r="C16">
            <v>899125.55</v>
          </cell>
        </row>
        <row r="17">
          <cell r="A17">
            <v>1110225</v>
          </cell>
          <cell r="B17" t="str">
            <v>Unibanco Caução Ag.616 131781-0</v>
          </cell>
          <cell r="C17">
            <v>3208.91</v>
          </cell>
        </row>
        <row r="18">
          <cell r="A18">
            <v>1110230</v>
          </cell>
          <cell r="B18" t="str">
            <v>Banco Fibra S.A.</v>
          </cell>
          <cell r="C18">
            <v>-0.02</v>
          </cell>
        </row>
        <row r="19">
          <cell r="A19">
            <v>1110233</v>
          </cell>
          <cell r="B19" t="str">
            <v>Bco.Bilbao Viscaia Argentaria S/A-cc 01</v>
          </cell>
          <cell r="C19">
            <v>9034.93</v>
          </cell>
        </row>
        <row r="20">
          <cell r="A20">
            <v>1110235</v>
          </cell>
          <cell r="B20" t="str">
            <v>Banco BNL do Brasil</v>
          </cell>
          <cell r="C20">
            <v>3340.8</v>
          </cell>
        </row>
        <row r="21">
          <cell r="A21">
            <v>1110239</v>
          </cell>
          <cell r="B21" t="str">
            <v>Banco Indl Coml S/A-BIC</v>
          </cell>
          <cell r="C21">
            <v>0</v>
          </cell>
        </row>
        <row r="22">
          <cell r="A22">
            <v>1110240</v>
          </cell>
          <cell r="B22" t="str">
            <v>Banco Itau S/A</v>
          </cell>
          <cell r="C22">
            <v>5463.41</v>
          </cell>
        </row>
        <row r="23">
          <cell r="A23">
            <v>1110244</v>
          </cell>
          <cell r="B23" t="str">
            <v>Banco Triangulo S/A cc 33892101-2</v>
          </cell>
          <cell r="C23">
            <v>22744.14</v>
          </cell>
        </row>
        <row r="24">
          <cell r="A24">
            <v>1110301</v>
          </cell>
          <cell r="B24" t="str">
            <v>B.Real Apl.Fin.</v>
          </cell>
          <cell r="C24">
            <v>2564761.25</v>
          </cell>
        </row>
        <row r="25">
          <cell r="A25">
            <v>1110303</v>
          </cell>
          <cell r="B25" t="str">
            <v>B.Brasil Apl.Fin.</v>
          </cell>
          <cell r="C25">
            <v>4193033.35</v>
          </cell>
        </row>
        <row r="26">
          <cell r="A26">
            <v>1110309</v>
          </cell>
          <cell r="B26" t="str">
            <v>Votorantim Ctum Apl.Fin.</v>
          </cell>
          <cell r="C26">
            <v>2090806.76</v>
          </cell>
        </row>
        <row r="27">
          <cell r="A27">
            <v>1110310</v>
          </cell>
          <cell r="B27" t="str">
            <v>Unibanco Apl.Fin.</v>
          </cell>
          <cell r="C27">
            <v>5452721.0099999998</v>
          </cell>
        </row>
        <row r="28">
          <cell r="A28">
            <v>1110312</v>
          </cell>
          <cell r="B28" t="str">
            <v>Bradesco Ag.049-3/184845-3 Apl.Fin.</v>
          </cell>
          <cell r="C28">
            <v>224498.63</v>
          </cell>
        </row>
        <row r="29">
          <cell r="A29">
            <v>1110313</v>
          </cell>
          <cell r="B29" t="str">
            <v>B.Safra 0009-8/118349-9 Ctba Apl.Fin.</v>
          </cell>
          <cell r="C29">
            <v>1603360.18</v>
          </cell>
        </row>
        <row r="30">
          <cell r="A30">
            <v>1110314</v>
          </cell>
          <cell r="B30" t="str">
            <v>B.Real 1710120/0732 CTBA Apl.Fin.</v>
          </cell>
          <cell r="C30">
            <v>3689387.4</v>
          </cell>
        </row>
        <row r="31">
          <cell r="A31">
            <v>1110318</v>
          </cell>
          <cell r="B31" t="str">
            <v>B.ABC Brasil Apl.Fin.</v>
          </cell>
          <cell r="C31">
            <v>780050.53</v>
          </cell>
        </row>
        <row r="32">
          <cell r="A32">
            <v>1110321</v>
          </cell>
          <cell r="B32" t="str">
            <v>B.BBA Apl.Fin.</v>
          </cell>
          <cell r="C32">
            <v>222863.35999999999</v>
          </cell>
        </row>
        <row r="33">
          <cell r="A33">
            <v>1110325</v>
          </cell>
          <cell r="B33" t="str">
            <v>Banco unibanco caução BNDES - contrato</v>
          </cell>
          <cell r="C33">
            <v>153267.14000000001</v>
          </cell>
        </row>
        <row r="34">
          <cell r="A34">
            <v>1110327</v>
          </cell>
          <cell r="B34" t="str">
            <v>Banco unibanco caução BNDES - CC 131.78</v>
          </cell>
          <cell r="C34">
            <v>15143152.66</v>
          </cell>
        </row>
        <row r="35">
          <cell r="A35">
            <v>1110330</v>
          </cell>
          <cell r="B35" t="str">
            <v>Banco Indl Coml S/A BicBanco -aplicação</v>
          </cell>
          <cell r="C35">
            <v>1427229.37</v>
          </cell>
        </row>
        <row r="36">
          <cell r="A36">
            <v>1110334</v>
          </cell>
          <cell r="B36" t="str">
            <v>Banco BNL do Brasil - Aplicação Finance</v>
          </cell>
          <cell r="C36">
            <v>2566329.66</v>
          </cell>
        </row>
        <row r="37">
          <cell r="A37">
            <v>1110335</v>
          </cell>
          <cell r="B37" t="str">
            <v>Banco Modal S/A - Aplicação Financeira</v>
          </cell>
          <cell r="C37">
            <v>3096997.62</v>
          </cell>
        </row>
        <row r="38">
          <cell r="A38">
            <v>1110402</v>
          </cell>
          <cell r="B38" t="str">
            <v>Numerario em Transito</v>
          </cell>
          <cell r="C38">
            <v>21034.7</v>
          </cell>
        </row>
        <row r="39">
          <cell r="A39">
            <v>1110601</v>
          </cell>
          <cell r="B39" t="str">
            <v>B.Real Transitória Ag.732 CC 37090636</v>
          </cell>
          <cell r="C39">
            <v>-1392413.17</v>
          </cell>
        </row>
        <row r="40">
          <cell r="A40">
            <v>1110602</v>
          </cell>
          <cell r="B40" t="str">
            <v>B.Real Transit.C.Cobrança 1710120-2</v>
          </cell>
          <cell r="C40">
            <v>-292348.12</v>
          </cell>
        </row>
        <row r="41">
          <cell r="A41">
            <v>1110603</v>
          </cell>
          <cell r="B41" t="str">
            <v>B.Brasil Transitória Ag.12440 CC 230006</v>
          </cell>
          <cell r="C41">
            <v>-56620.59</v>
          </cell>
        </row>
        <row r="42">
          <cell r="A42">
            <v>1110607</v>
          </cell>
          <cell r="B42" t="str">
            <v>Bradesco Trans.Ag.0493 CC 184845-30</v>
          </cell>
          <cell r="C42">
            <v>770666.3</v>
          </cell>
        </row>
        <row r="43">
          <cell r="A43">
            <v>1110610</v>
          </cell>
          <cell r="B43" t="str">
            <v>HSBC-Bam.Transitória Ag.054 CC 13958-40</v>
          </cell>
          <cell r="C43">
            <v>292026.48</v>
          </cell>
        </row>
        <row r="44">
          <cell r="A44">
            <v>1110611</v>
          </cell>
          <cell r="B44" t="str">
            <v>Unibanco Transitória  Ag.0525 CC 100361</v>
          </cell>
          <cell r="C44">
            <v>-261396.54</v>
          </cell>
        </row>
        <row r="45">
          <cell r="A45">
            <v>1110614</v>
          </cell>
          <cell r="B45" t="str">
            <v>B.Real Transitória Ag.0732 CC 2712991</v>
          </cell>
          <cell r="C45">
            <v>0</v>
          </cell>
        </row>
        <row r="46">
          <cell r="A46">
            <v>1110617</v>
          </cell>
          <cell r="B46" t="str">
            <v>B.Safra Transitória CC 0009-8/118349-9/</v>
          </cell>
          <cell r="C46">
            <v>-202494.1</v>
          </cell>
        </row>
        <row r="47">
          <cell r="A47">
            <v>1110630</v>
          </cell>
          <cell r="B47" t="str">
            <v>Banco Fibra S.A.-TRANSITORIA</v>
          </cell>
          <cell r="C47">
            <v>2062.27</v>
          </cell>
        </row>
        <row r="48">
          <cell r="A48">
            <v>1110633</v>
          </cell>
          <cell r="B48" t="str">
            <v>Bco.Bilbao Viscaia Argent.S/A-cc 010000</v>
          </cell>
          <cell r="C48">
            <v>79.400000000000006</v>
          </cell>
        </row>
        <row r="49">
          <cell r="A49">
            <v>1110635</v>
          </cell>
          <cell r="B49" t="str">
            <v>Banco BNL do Brasil-TRANSITORIA</v>
          </cell>
          <cell r="C49">
            <v>0</v>
          </cell>
        </row>
        <row r="50">
          <cell r="A50">
            <v>1110639</v>
          </cell>
          <cell r="B50" t="str">
            <v>Banco Indl Coml S/A-BIC-TRANSITORIA</v>
          </cell>
          <cell r="C50">
            <v>50526.8</v>
          </cell>
        </row>
        <row r="51">
          <cell r="A51">
            <v>1110640</v>
          </cell>
          <cell r="B51" t="str">
            <v>Banco Itau S/A ag 0548 cc 677574-TRANSI</v>
          </cell>
          <cell r="C51">
            <v>37878.120000000003</v>
          </cell>
        </row>
        <row r="52">
          <cell r="A52">
            <v>1110644</v>
          </cell>
          <cell r="B52" t="str">
            <v>Banco Triangulo S/A cc 33892101-2</v>
          </cell>
          <cell r="C52">
            <v>548419.52</v>
          </cell>
        </row>
        <row r="53">
          <cell r="A53" t="str">
            <v>DISPONIBILIDADES</v>
          </cell>
          <cell r="C53">
            <v>46719485.799999997</v>
          </cell>
        </row>
        <row r="55">
          <cell r="A55">
            <v>1120101</v>
          </cell>
          <cell r="B55" t="str">
            <v>C.Receber-Cliente Nacional</v>
          </cell>
          <cell r="C55">
            <v>16631735.789999999</v>
          </cell>
        </row>
        <row r="56">
          <cell r="A56">
            <v>1120102</v>
          </cell>
          <cell r="B56" t="str">
            <v>C.Receber-Cliente Exterior</v>
          </cell>
          <cell r="C56">
            <v>0</v>
          </cell>
        </row>
        <row r="57">
          <cell r="A57">
            <v>1120103</v>
          </cell>
          <cell r="B57" t="str">
            <v>C.Receber-Cliente Sucata</v>
          </cell>
          <cell r="C57">
            <v>2541097.96</v>
          </cell>
        </row>
        <row r="58">
          <cell r="A58">
            <v>1120107</v>
          </cell>
          <cell r="B58" t="str">
            <v>Antecipação de Faturamento</v>
          </cell>
          <cell r="C58">
            <v>1018439.81</v>
          </cell>
        </row>
        <row r="59">
          <cell r="A59">
            <v>1120211</v>
          </cell>
          <cell r="B59" t="str">
            <v>Cta.Rec.Mesopotâmico/BAP</v>
          </cell>
          <cell r="C59">
            <v>16358975.439999999</v>
          </cell>
        </row>
        <row r="60">
          <cell r="A60">
            <v>1120301</v>
          </cell>
          <cell r="B60" t="str">
            <v>Clientes Nac. Serviços</v>
          </cell>
          <cell r="C60">
            <v>104939.07</v>
          </cell>
        </row>
        <row r="61">
          <cell r="A61">
            <v>1120401</v>
          </cell>
          <cell r="B61" t="str">
            <v>Aluguel Imóveis Pr</v>
          </cell>
          <cell r="C61">
            <v>74841.119999999995</v>
          </cell>
        </row>
        <row r="62">
          <cell r="A62">
            <v>1120402</v>
          </cell>
          <cell r="B62" t="str">
            <v>Aluguel Locomotivas</v>
          </cell>
          <cell r="C62">
            <v>298451.12</v>
          </cell>
        </row>
        <row r="63">
          <cell r="A63">
            <v>1120404</v>
          </cell>
          <cell r="B63" t="str">
            <v>Aluguel Imóveis RS</v>
          </cell>
          <cell r="C63">
            <v>121452.65</v>
          </cell>
        </row>
        <row r="64">
          <cell r="A64">
            <v>1120499</v>
          </cell>
          <cell r="B64" t="str">
            <v>Carga Alug/Arrend/Conc.</v>
          </cell>
          <cell r="C64">
            <v>84998.02</v>
          </cell>
        </row>
        <row r="65">
          <cell r="A65">
            <v>1120601</v>
          </cell>
          <cell r="B65" t="str">
            <v>Recebimentos (D+1)</v>
          </cell>
          <cell r="C65">
            <v>0</v>
          </cell>
        </row>
        <row r="66">
          <cell r="A66">
            <v>1129901</v>
          </cell>
          <cell r="B66" t="str">
            <v>Provisão Para Devedores Duvidosos</v>
          </cell>
          <cell r="C66">
            <v>-625330.56999999995</v>
          </cell>
        </row>
        <row r="67">
          <cell r="A67">
            <v>1139907</v>
          </cell>
          <cell r="B67" t="str">
            <v>Taxa de Administração Ferropar</v>
          </cell>
          <cell r="C67">
            <v>8683.7000000000007</v>
          </cell>
        </row>
        <row r="68">
          <cell r="A68" t="str">
            <v>Clientes</v>
          </cell>
          <cell r="C68">
            <v>36618284.109999999</v>
          </cell>
        </row>
        <row r="70">
          <cell r="A70">
            <v>1120203</v>
          </cell>
          <cell r="B70" t="str">
            <v>Cta.Rec. MRS Logística</v>
          </cell>
          <cell r="C70">
            <v>-13787.56</v>
          </cell>
        </row>
        <row r="71">
          <cell r="A71">
            <v>1120207</v>
          </cell>
          <cell r="B71" t="str">
            <v>Cta.Rec. FERROPAR</v>
          </cell>
          <cell r="C71">
            <v>8176477.8700000001</v>
          </cell>
        </row>
        <row r="72">
          <cell r="A72">
            <v>1120210</v>
          </cell>
          <cell r="B72" t="str">
            <v>Cta.Rec. FERROBAN</v>
          </cell>
          <cell r="C72">
            <v>121950.77</v>
          </cell>
        </row>
        <row r="73">
          <cell r="A73">
            <v>1120299</v>
          </cell>
          <cell r="B73" t="str">
            <v>Provisão P/ Devedores Duvidosos - Trafe</v>
          </cell>
          <cell r="C73">
            <v>-1255553.42</v>
          </cell>
        </row>
        <row r="74">
          <cell r="A74" t="str">
            <v>Trafego mútuo</v>
          </cell>
          <cell r="C74">
            <v>7029087.6600000001</v>
          </cell>
        </row>
        <row r="76">
          <cell r="A76">
            <v>1130601</v>
          </cell>
          <cell r="B76" t="str">
            <v>Rede Ferroviária Federal S/A</v>
          </cell>
          <cell r="C76">
            <v>1101572.55</v>
          </cell>
        </row>
        <row r="77">
          <cell r="A77" t="str">
            <v>Contas a receber da RFFSA</v>
          </cell>
          <cell r="C77">
            <v>1101572.55</v>
          </cell>
        </row>
        <row r="79">
          <cell r="A79">
            <v>1150101</v>
          </cell>
          <cell r="B79" t="str">
            <v>Estoques</v>
          </cell>
          <cell r="C79">
            <v>14323009.42</v>
          </cell>
        </row>
        <row r="80">
          <cell r="A80">
            <v>1150103</v>
          </cell>
          <cell r="B80" t="str">
            <v>Materiais Em Poder De Terceiros</v>
          </cell>
          <cell r="C80">
            <v>191863.26</v>
          </cell>
        </row>
        <row r="81">
          <cell r="A81">
            <v>1150104</v>
          </cell>
          <cell r="B81" t="str">
            <v>Mat.Terc.em Poder da FSA</v>
          </cell>
          <cell r="C81">
            <v>47977.66</v>
          </cell>
        </row>
        <row r="82">
          <cell r="A82">
            <v>1150190</v>
          </cell>
          <cell r="B82" t="str">
            <v>Carga Estoque</v>
          </cell>
          <cell r="C82">
            <v>-68819.649999999994</v>
          </cell>
        </row>
        <row r="83">
          <cell r="A83">
            <v>1150192</v>
          </cell>
          <cell r="B83" t="str">
            <v>Carga Mat.Poder 3º</v>
          </cell>
          <cell r="C83">
            <v>91183.26</v>
          </cell>
        </row>
        <row r="84">
          <cell r="A84">
            <v>1150198</v>
          </cell>
          <cell r="B84" t="str">
            <v>EM/EF Consignação</v>
          </cell>
          <cell r="C84">
            <v>-46295.48</v>
          </cell>
        </row>
        <row r="85">
          <cell r="A85">
            <v>1150199</v>
          </cell>
          <cell r="B85" t="str">
            <v>EM/EF Geral</v>
          </cell>
          <cell r="C85">
            <v>-191932.89</v>
          </cell>
        </row>
        <row r="86">
          <cell r="A86">
            <v>1150201</v>
          </cell>
          <cell r="B86" t="str">
            <v>Prod.Processo de Fabricação</v>
          </cell>
          <cell r="C86">
            <v>207692.28</v>
          </cell>
        </row>
        <row r="87">
          <cell r="A87">
            <v>1150303</v>
          </cell>
          <cell r="B87" t="str">
            <v>Trânsito Interno Materiais</v>
          </cell>
          <cell r="C87">
            <v>4675.25</v>
          </cell>
        </row>
        <row r="88">
          <cell r="A88" t="str">
            <v>Almoxarifado</v>
          </cell>
          <cell r="C88">
            <v>14559353.109999999</v>
          </cell>
        </row>
        <row r="90">
          <cell r="A90">
            <v>1150305</v>
          </cell>
          <cell r="B90" t="str">
            <v>Adiant.Fornecedor Exterior</v>
          </cell>
          <cell r="C90">
            <v>177299.1</v>
          </cell>
        </row>
        <row r="91">
          <cell r="A91">
            <v>1150306</v>
          </cell>
          <cell r="B91" t="str">
            <v>Adiant.Despac.Aduaneiro</v>
          </cell>
          <cell r="C91">
            <v>316335.42</v>
          </cell>
        </row>
        <row r="92">
          <cell r="A92">
            <v>1150307</v>
          </cell>
          <cell r="B92" t="str">
            <v>Adiant. Siscomex</v>
          </cell>
          <cell r="C92">
            <v>84619.68</v>
          </cell>
        </row>
        <row r="93">
          <cell r="A93" t="str">
            <v>Importação em andamento</v>
          </cell>
          <cell r="C93">
            <v>578254.19999999995</v>
          </cell>
        </row>
        <row r="95">
          <cell r="A95">
            <v>1160101</v>
          </cell>
          <cell r="B95" t="str">
            <v>Imposto de Renda a Recuperar</v>
          </cell>
          <cell r="C95">
            <v>2273711.56</v>
          </cell>
        </row>
        <row r="96">
          <cell r="A96">
            <v>1160102</v>
          </cell>
          <cell r="B96" t="str">
            <v>Contrib.Social a Recup.</v>
          </cell>
          <cell r="C96">
            <v>378.9</v>
          </cell>
        </row>
        <row r="97">
          <cell r="A97">
            <v>1160105</v>
          </cell>
          <cell r="B97" t="str">
            <v>COFINS a Recuperar</v>
          </cell>
          <cell r="C97">
            <v>1136.7</v>
          </cell>
        </row>
        <row r="98">
          <cell r="A98">
            <v>1160106</v>
          </cell>
          <cell r="B98" t="str">
            <v>INSS - RETENÇÃO SOBRE FATURAMENTO</v>
          </cell>
          <cell r="C98">
            <v>24383.200000000001</v>
          </cell>
        </row>
        <row r="99">
          <cell r="A99">
            <v>1160108</v>
          </cell>
          <cell r="B99" t="str">
            <v>FGTS antecipado s/13º salário</v>
          </cell>
          <cell r="C99">
            <v>0</v>
          </cell>
        </row>
        <row r="100">
          <cell r="A100">
            <v>1160109</v>
          </cell>
          <cell r="B100" t="str">
            <v>Imposto de Renda antecipado</v>
          </cell>
          <cell r="C100">
            <v>2150494.0299999998</v>
          </cell>
        </row>
        <row r="101">
          <cell r="A101">
            <v>1160112</v>
          </cell>
          <cell r="B101" t="str">
            <v>Imposto de Renda diferido</v>
          </cell>
          <cell r="C101">
            <v>7701301.5599999996</v>
          </cell>
        </row>
        <row r="102">
          <cell r="A102">
            <v>1160113</v>
          </cell>
          <cell r="B102" t="str">
            <v>Contr. Social Diferida</v>
          </cell>
          <cell r="C102">
            <v>2772468.56</v>
          </cell>
        </row>
        <row r="103">
          <cell r="A103">
            <v>1160115</v>
          </cell>
          <cell r="B103" t="str">
            <v>Contr. Social Paga Indevidamente</v>
          </cell>
          <cell r="C103">
            <v>736785.43</v>
          </cell>
        </row>
        <row r="104">
          <cell r="A104">
            <v>1160201</v>
          </cell>
          <cell r="B104" t="str">
            <v>ICMS A Recuperar - Paraná</v>
          </cell>
          <cell r="C104">
            <v>301901.45</v>
          </cell>
        </row>
        <row r="105">
          <cell r="A105">
            <v>1160202</v>
          </cell>
          <cell r="B105" t="str">
            <v>ICMS A Recuperar - Santa Catarina</v>
          </cell>
          <cell r="C105">
            <v>688461.72</v>
          </cell>
        </row>
        <row r="106">
          <cell r="A106">
            <v>1160207</v>
          </cell>
          <cell r="B106" t="str">
            <v>ICMS a Recuperar - Geral</v>
          </cell>
          <cell r="C106">
            <v>0</v>
          </cell>
        </row>
        <row r="107">
          <cell r="A107">
            <v>1160210</v>
          </cell>
          <cell r="B107" t="str">
            <v>ICMS a Recuperar-Ativo Imobilizado RS</v>
          </cell>
          <cell r="C107">
            <v>125866.1</v>
          </cell>
        </row>
        <row r="108">
          <cell r="A108">
            <v>1160211</v>
          </cell>
          <cell r="B108" t="str">
            <v>ICMS a Recuperar-Ativo Imobilizado SP</v>
          </cell>
          <cell r="C108">
            <v>36847.06</v>
          </cell>
        </row>
        <row r="109">
          <cell r="A109">
            <v>1160253</v>
          </cell>
          <cell r="B109" t="str">
            <v>IPI a Compensar</v>
          </cell>
          <cell r="C109">
            <v>1391927.18</v>
          </cell>
        </row>
        <row r="110">
          <cell r="A110" t="str">
            <v>Tributos a recuperar</v>
          </cell>
          <cell r="C110">
            <v>18205663.449999999</v>
          </cell>
        </row>
        <row r="112">
          <cell r="A112">
            <v>1130401</v>
          </cell>
          <cell r="B112" t="str">
            <v>Caução Liber.Cargas Terc.</v>
          </cell>
          <cell r="C112">
            <v>10700</v>
          </cell>
        </row>
        <row r="113">
          <cell r="A113">
            <v>1140101</v>
          </cell>
          <cell r="B113" t="str">
            <v>Adiantamento a maquinistas</v>
          </cell>
          <cell r="C113">
            <v>106364.31</v>
          </cell>
        </row>
        <row r="114">
          <cell r="A114">
            <v>1140102</v>
          </cell>
          <cell r="B114" t="str">
            <v>Adiantamento de Férias</v>
          </cell>
          <cell r="C114">
            <v>717564.42</v>
          </cell>
        </row>
        <row r="115">
          <cell r="A115">
            <v>1140103</v>
          </cell>
          <cell r="B115" t="str">
            <v>Adiantamento De 13º Salário</v>
          </cell>
          <cell r="C115">
            <v>0</v>
          </cell>
        </row>
        <row r="116">
          <cell r="A116">
            <v>1140104</v>
          </cell>
          <cell r="B116" t="str">
            <v>Empréstimo A Funcionários</v>
          </cell>
          <cell r="C116">
            <v>-4164.21</v>
          </cell>
        </row>
        <row r="117">
          <cell r="A117">
            <v>1140105</v>
          </cell>
          <cell r="B117" t="str">
            <v>Adiantamento de Salários</v>
          </cell>
          <cell r="C117">
            <v>24984.98</v>
          </cell>
        </row>
        <row r="118">
          <cell r="A118">
            <v>1140106</v>
          </cell>
          <cell r="B118" t="str">
            <v>Insuficiência De Saldos</v>
          </cell>
          <cell r="C118">
            <v>61874.97</v>
          </cell>
        </row>
        <row r="119">
          <cell r="A119">
            <v>1140108</v>
          </cell>
          <cell r="B119" t="str">
            <v>Fornecimento De Camisas</v>
          </cell>
          <cell r="C119">
            <v>152762.65</v>
          </cell>
        </row>
        <row r="120">
          <cell r="A120">
            <v>1140201</v>
          </cell>
          <cell r="B120" t="str">
            <v>Adto.de Viagens Nacionais</v>
          </cell>
          <cell r="C120">
            <v>11223.79</v>
          </cell>
        </row>
        <row r="121">
          <cell r="A121">
            <v>1140203</v>
          </cell>
          <cell r="B121" t="str">
            <v>Adiant. de Viagem</v>
          </cell>
          <cell r="C121">
            <v>23430.16</v>
          </cell>
        </row>
        <row r="122">
          <cell r="A122">
            <v>1140409</v>
          </cell>
          <cell r="B122" t="str">
            <v>Adiant. a Fornecedores</v>
          </cell>
          <cell r="C122">
            <v>77198224.969999999</v>
          </cell>
        </row>
        <row r="123">
          <cell r="A123">
            <v>1140412</v>
          </cell>
          <cell r="B123" t="str">
            <v>Antecipações Diversas</v>
          </cell>
          <cell r="C123">
            <v>3277.01</v>
          </cell>
        </row>
        <row r="124">
          <cell r="A124" t="str">
            <v>Antecipações diversas</v>
          </cell>
          <cell r="C124">
            <v>78306243.049999997</v>
          </cell>
        </row>
        <row r="126">
          <cell r="A126">
            <v>1170101</v>
          </cell>
          <cell r="B126" t="str">
            <v>Concessão RFFSA</v>
          </cell>
          <cell r="C126">
            <v>150333.35999999999</v>
          </cell>
        </row>
        <row r="127">
          <cell r="A127">
            <v>1170102</v>
          </cell>
          <cell r="B127" t="str">
            <v>Arrendamento de Bens da RFFSA</v>
          </cell>
          <cell r="C127">
            <v>2734400.04</v>
          </cell>
        </row>
        <row r="128">
          <cell r="A128">
            <v>1170201</v>
          </cell>
          <cell r="B128" t="str">
            <v>Prêmio De Seguro a Apropriar</v>
          </cell>
          <cell r="C128">
            <v>392845.55</v>
          </cell>
        </row>
        <row r="129">
          <cell r="A129">
            <v>1170302</v>
          </cell>
          <cell r="B129" t="str">
            <v>Despesas Com Captação BNDES</v>
          </cell>
          <cell r="C129">
            <v>82794.89</v>
          </cell>
        </row>
        <row r="130">
          <cell r="A130">
            <v>1170304</v>
          </cell>
          <cell r="B130" t="str">
            <v>Comissão de Flat- Importação</v>
          </cell>
          <cell r="C130">
            <v>241295.25</v>
          </cell>
        </row>
        <row r="131">
          <cell r="A131">
            <v>1170305</v>
          </cell>
          <cell r="B131" t="str">
            <v>Enc.Financ.a Apropriar</v>
          </cell>
          <cell r="C131">
            <v>0</v>
          </cell>
        </row>
        <row r="132">
          <cell r="A132">
            <v>1170309</v>
          </cell>
          <cell r="B132" t="str">
            <v>Despesa Captação BNDES</v>
          </cell>
          <cell r="C132">
            <v>303985.8</v>
          </cell>
        </row>
        <row r="133">
          <cell r="A133">
            <v>1170310</v>
          </cell>
          <cell r="B133" t="str">
            <v>Pagamento antecipado de direito de pass</v>
          </cell>
          <cell r="C133">
            <v>2005324.5</v>
          </cell>
        </row>
        <row r="134">
          <cell r="A134">
            <v>1170311</v>
          </cell>
          <cell r="B134" t="str">
            <v>Pagamento antecipado aluguéis RFFSA</v>
          </cell>
          <cell r="C134">
            <v>61865.65</v>
          </cell>
        </row>
        <row r="135">
          <cell r="A135">
            <v>1170312</v>
          </cell>
          <cell r="B135" t="str">
            <v>Despesas antecipadas S A P</v>
          </cell>
          <cell r="C135">
            <v>-2805.53</v>
          </cell>
        </row>
        <row r="136">
          <cell r="A136">
            <v>1170314</v>
          </cell>
          <cell r="B136" t="str">
            <v>Despesas antecipadas debêntures</v>
          </cell>
          <cell r="C136">
            <v>333889.08</v>
          </cell>
        </row>
        <row r="137">
          <cell r="A137">
            <v>1170315</v>
          </cell>
          <cell r="B137" t="str">
            <v>Despesas antecipadas emissão de debentu</v>
          </cell>
          <cell r="C137">
            <v>69305.5</v>
          </cell>
        </row>
        <row r="138">
          <cell r="A138">
            <v>1170324</v>
          </cell>
          <cell r="B138" t="str">
            <v>Despesas antecipadas IPTU</v>
          </cell>
          <cell r="C138">
            <v>-0.04</v>
          </cell>
        </row>
        <row r="139">
          <cell r="A139" t="str">
            <v>Despesas Pagas antecipadamente</v>
          </cell>
          <cell r="C139">
            <v>6373234.0499999998</v>
          </cell>
        </row>
        <row r="141">
          <cell r="A141">
            <v>1139901</v>
          </cell>
          <cell r="B141" t="str">
            <v>Seguros a Receber</v>
          </cell>
          <cell r="C141">
            <v>175006.46</v>
          </cell>
        </row>
        <row r="142">
          <cell r="A142">
            <v>1139902</v>
          </cell>
          <cell r="B142" t="str">
            <v>Valores A Classificar</v>
          </cell>
          <cell r="C142">
            <v>-24689.200000000001</v>
          </cell>
        </row>
        <row r="143">
          <cell r="A143">
            <v>1139905</v>
          </cell>
          <cell r="B143" t="str">
            <v>Outros Valores A Receber</v>
          </cell>
          <cell r="C143">
            <v>157106.88</v>
          </cell>
        </row>
        <row r="144">
          <cell r="A144">
            <v>1139908</v>
          </cell>
          <cell r="B144" t="str">
            <v>HEDGE</v>
          </cell>
          <cell r="C144">
            <v>1480106.7</v>
          </cell>
        </row>
        <row r="145">
          <cell r="A145" t="str">
            <v>Outros</v>
          </cell>
          <cell r="C145">
            <v>1787530.84</v>
          </cell>
        </row>
        <row r="147">
          <cell r="A147" t="str">
            <v>Circulante</v>
          </cell>
          <cell r="C147">
            <v>211278708.81999999</v>
          </cell>
        </row>
        <row r="149">
          <cell r="A149">
            <v>1240401</v>
          </cell>
          <cell r="B149" t="str">
            <v>INSS a recuperar</v>
          </cell>
          <cell r="C149">
            <v>627558.75</v>
          </cell>
        </row>
        <row r="150">
          <cell r="A150">
            <v>1240404</v>
          </cell>
          <cell r="B150" t="str">
            <v>ICMS a recuperar-Rio Grande do sul</v>
          </cell>
          <cell r="C150">
            <v>223057.54</v>
          </cell>
        </row>
        <row r="151">
          <cell r="A151">
            <v>1240405</v>
          </cell>
          <cell r="B151" t="str">
            <v>ICMS a recuperar-São Paulo</v>
          </cell>
          <cell r="C151">
            <v>66571.61</v>
          </cell>
        </row>
        <row r="152">
          <cell r="A152">
            <v>1240408</v>
          </cell>
          <cell r="B152" t="str">
            <v>Caução de ICMS - MS</v>
          </cell>
          <cell r="C152">
            <v>20000</v>
          </cell>
        </row>
        <row r="153">
          <cell r="A153" t="str">
            <v>Impostos longo prazo</v>
          </cell>
          <cell r="C153">
            <v>937187.9</v>
          </cell>
        </row>
        <row r="155">
          <cell r="A155">
            <v>1250104</v>
          </cell>
          <cell r="B155" t="str">
            <v>Controladora ALL S.A.</v>
          </cell>
          <cell r="C155">
            <v>39342576.619999997</v>
          </cell>
        </row>
        <row r="156">
          <cell r="A156">
            <v>1250204</v>
          </cell>
          <cell r="B156" t="str">
            <v>Mutúo ALL Intermodal S.A.</v>
          </cell>
          <cell r="C156">
            <v>0</v>
          </cell>
        </row>
        <row r="157">
          <cell r="A157">
            <v>1250205</v>
          </cell>
          <cell r="B157" t="str">
            <v>Mutúo ALL Armazéns Gerais Ltda</v>
          </cell>
          <cell r="C157">
            <v>658.4</v>
          </cell>
        </row>
        <row r="158">
          <cell r="A158">
            <v>1250210</v>
          </cell>
          <cell r="B158" t="str">
            <v>Mutúo Caianda Participações S.A</v>
          </cell>
          <cell r="C158">
            <v>1176.6099999999999</v>
          </cell>
        </row>
        <row r="159">
          <cell r="A159">
            <v>1250302</v>
          </cell>
          <cell r="B159" t="str">
            <v>Coligada Ralph Inv. RLP</v>
          </cell>
          <cell r="C159">
            <v>786261.1</v>
          </cell>
        </row>
        <row r="160">
          <cell r="A160" t="str">
            <v>Mútuo controladores</v>
          </cell>
          <cell r="C160">
            <v>40130672.729999997</v>
          </cell>
        </row>
        <row r="162">
          <cell r="A162">
            <v>1240101</v>
          </cell>
          <cell r="B162" t="str">
            <v>Concessão RFFSA RLP</v>
          </cell>
          <cell r="C162">
            <v>3482722.84</v>
          </cell>
        </row>
        <row r="163">
          <cell r="A163">
            <v>1240102</v>
          </cell>
          <cell r="B163" t="str">
            <v>Arrendam.Bens RFFSA RLP</v>
          </cell>
          <cell r="C163">
            <v>63346939.460000001</v>
          </cell>
        </row>
        <row r="164">
          <cell r="A164">
            <v>1240103</v>
          </cell>
          <cell r="B164" t="str">
            <v>Pagamento antecipado aluguéis RFFSA</v>
          </cell>
          <cell r="C164">
            <v>1422910</v>
          </cell>
        </row>
        <row r="165">
          <cell r="A165">
            <v>1240308</v>
          </cell>
          <cell r="B165" t="str">
            <v>Pgto.Antec.Direito Pass.LP</v>
          </cell>
          <cell r="C165">
            <v>47860411.439999998</v>
          </cell>
        </row>
        <row r="166">
          <cell r="A166">
            <v>1240314</v>
          </cell>
          <cell r="B166" t="str">
            <v>Despesas antecipadas debêntures 1ª emis</v>
          </cell>
          <cell r="C166">
            <v>397223.97</v>
          </cell>
        </row>
        <row r="167">
          <cell r="A167">
            <v>1240315</v>
          </cell>
          <cell r="B167" t="str">
            <v>Despesas antecipadas debêntures 2ª emis</v>
          </cell>
          <cell r="C167">
            <v>121284.56</v>
          </cell>
        </row>
        <row r="168">
          <cell r="A168" t="str">
            <v>Despesas pagas antecipadamente</v>
          </cell>
          <cell r="C168">
            <v>116631492.27</v>
          </cell>
        </row>
        <row r="170">
          <cell r="A170">
            <v>1210101</v>
          </cell>
          <cell r="B170" t="str">
            <v>Dep.Judic.Ações Trabal.LP</v>
          </cell>
          <cell r="C170">
            <v>9919461.0399999991</v>
          </cell>
        </row>
        <row r="171">
          <cell r="A171">
            <v>1210104</v>
          </cell>
          <cell r="B171" t="str">
            <v>Dep.Jud.PIS/COFINS LP</v>
          </cell>
          <cell r="C171">
            <v>1640277.24</v>
          </cell>
        </row>
        <row r="172">
          <cell r="A172">
            <v>1210106</v>
          </cell>
          <cell r="B172" t="str">
            <v>Dep.Judic. INSS</v>
          </cell>
          <cell r="C172">
            <v>3953613.95</v>
          </cell>
        </row>
        <row r="173">
          <cell r="A173">
            <v>1210109</v>
          </cell>
          <cell r="B173" t="str">
            <v>Penhora Judicial</v>
          </cell>
          <cell r="C173">
            <v>317622.71000000002</v>
          </cell>
        </row>
        <row r="174">
          <cell r="A174" t="str">
            <v>Depósitos judiciais</v>
          </cell>
          <cell r="C174">
            <v>15830974.939999999</v>
          </cell>
        </row>
        <row r="176">
          <cell r="A176" t="str">
            <v>Realizável a longo prazo</v>
          </cell>
          <cell r="C176">
            <v>173530327.84</v>
          </cell>
        </row>
        <row r="178">
          <cell r="A178">
            <v>1321101</v>
          </cell>
          <cell r="B178" t="str">
            <v>Locomotivas Benfeitorias</v>
          </cell>
          <cell r="C178">
            <v>137661539.25999999</v>
          </cell>
        </row>
        <row r="179">
          <cell r="A179">
            <v>1321102</v>
          </cell>
          <cell r="B179" t="str">
            <v>Vagões Benfeitorias</v>
          </cell>
          <cell r="C179">
            <v>35273364.729999997</v>
          </cell>
        </row>
        <row r="180">
          <cell r="A180">
            <v>1321121</v>
          </cell>
          <cell r="B180" t="str">
            <v>Depr.Locomotivas Benfeit.</v>
          </cell>
          <cell r="C180">
            <v>-36640515.670000002</v>
          </cell>
        </row>
        <row r="181">
          <cell r="A181">
            <v>1321122</v>
          </cell>
          <cell r="B181" t="str">
            <v>Deprec.Vagões Benfeitorias</v>
          </cell>
          <cell r="C181">
            <v>-7993852.25</v>
          </cell>
        </row>
        <row r="182">
          <cell r="A182">
            <v>1321202</v>
          </cell>
          <cell r="B182" t="str">
            <v>Infra Estrutura Benfeitorias</v>
          </cell>
          <cell r="C182">
            <v>9587416.1999999993</v>
          </cell>
        </row>
        <row r="183">
          <cell r="A183">
            <v>1321203</v>
          </cell>
          <cell r="B183" t="str">
            <v>Super Estrutura Benfeitorias</v>
          </cell>
          <cell r="C183">
            <v>117618486.56</v>
          </cell>
        </row>
        <row r="184">
          <cell r="A184">
            <v>1321204</v>
          </cell>
          <cell r="B184" t="str">
            <v>Obras de Arte Benfeitorias</v>
          </cell>
          <cell r="C184">
            <v>592854.34</v>
          </cell>
        </row>
        <row r="185">
          <cell r="A185">
            <v>1321301</v>
          </cell>
          <cell r="B185" t="str">
            <v>Instalações Fixas Benfeitorias</v>
          </cell>
          <cell r="C185">
            <v>546479.91</v>
          </cell>
        </row>
        <row r="186">
          <cell r="A186">
            <v>1321302</v>
          </cell>
          <cell r="B186" t="str">
            <v>Instal.Fixas En.Elét.Benf.</v>
          </cell>
          <cell r="C186">
            <v>345562.84</v>
          </cell>
        </row>
        <row r="187">
          <cell r="A187">
            <v>1321303</v>
          </cell>
          <cell r="B187" t="str">
            <v>Sinaliz.Telecom.Benfeit.</v>
          </cell>
          <cell r="C187">
            <v>734414.46</v>
          </cell>
        </row>
        <row r="188">
          <cell r="A188">
            <v>1321304</v>
          </cell>
          <cell r="B188" t="str">
            <v>Edif.Dependencias Benfeit.</v>
          </cell>
          <cell r="C188">
            <v>6019382.4500000002</v>
          </cell>
        </row>
        <row r="189">
          <cell r="A189">
            <v>1321322</v>
          </cell>
          <cell r="B189" t="str">
            <v>Deprec.Infra Estrut.Benf.</v>
          </cell>
          <cell r="C189">
            <v>-886411.31</v>
          </cell>
        </row>
        <row r="190">
          <cell r="A190">
            <v>1321323</v>
          </cell>
          <cell r="B190" t="str">
            <v>Deprec.Super Estrut.Benf.</v>
          </cell>
          <cell r="C190">
            <v>-11755121.15</v>
          </cell>
        </row>
        <row r="191">
          <cell r="A191">
            <v>1321324</v>
          </cell>
          <cell r="B191" t="str">
            <v>Deprec.Instal.Fixas Benf.</v>
          </cell>
          <cell r="C191">
            <v>-54325.67</v>
          </cell>
        </row>
        <row r="192">
          <cell r="A192">
            <v>1321325</v>
          </cell>
          <cell r="B192" t="str">
            <v>Deprec.Inst.En.Elét.Benf.</v>
          </cell>
          <cell r="C192">
            <v>-56462.98</v>
          </cell>
        </row>
        <row r="193">
          <cell r="A193">
            <v>1321326</v>
          </cell>
          <cell r="B193" t="str">
            <v>Deprec.Sinal.Telecom.Benf.</v>
          </cell>
          <cell r="C193">
            <v>-92947.74</v>
          </cell>
        </row>
        <row r="194">
          <cell r="A194">
            <v>1321327</v>
          </cell>
          <cell r="B194" t="str">
            <v>Deprec.Edif.Depend.Benf.</v>
          </cell>
          <cell r="C194">
            <v>-247092.98</v>
          </cell>
        </row>
        <row r="195">
          <cell r="A195">
            <v>1321328</v>
          </cell>
          <cell r="B195" t="str">
            <v>Deprec.Obras Arte Benf.</v>
          </cell>
          <cell r="C195">
            <v>-28789.65</v>
          </cell>
        </row>
        <row r="196">
          <cell r="A196">
            <v>1322101</v>
          </cell>
          <cell r="B196" t="str">
            <v>Projetos em Andamento</v>
          </cell>
          <cell r="C196">
            <v>20323943.989999998</v>
          </cell>
        </row>
        <row r="197">
          <cell r="A197">
            <v>1322102</v>
          </cell>
          <cell r="B197" t="str">
            <v>Juros Imobilizado - CVM</v>
          </cell>
          <cell r="C197">
            <v>7264160.7000000002</v>
          </cell>
        </row>
        <row r="198">
          <cell r="A198">
            <v>1323101</v>
          </cell>
          <cell r="B198" t="str">
            <v>Locomotivas Próprio</v>
          </cell>
          <cell r="C198">
            <v>53938979.240000002</v>
          </cell>
        </row>
        <row r="199">
          <cell r="A199">
            <v>1323102</v>
          </cell>
          <cell r="B199" t="str">
            <v>Vagões Próprio</v>
          </cell>
          <cell r="C199">
            <v>1129697.04</v>
          </cell>
        </row>
        <row r="200">
          <cell r="A200">
            <v>1323121</v>
          </cell>
          <cell r="B200" t="str">
            <v>Deprec.Locomotivas Próp.</v>
          </cell>
          <cell r="C200">
            <v>-13755772.25</v>
          </cell>
        </row>
        <row r="201">
          <cell r="A201">
            <v>1323122</v>
          </cell>
          <cell r="B201" t="str">
            <v>Deprec.de Vagões Próprio</v>
          </cell>
          <cell r="C201">
            <v>-263621.25</v>
          </cell>
        </row>
        <row r="202">
          <cell r="A202">
            <v>1323208</v>
          </cell>
          <cell r="B202" t="str">
            <v>Edif.Dependencias Próprio</v>
          </cell>
          <cell r="C202">
            <v>3594794.47</v>
          </cell>
        </row>
        <row r="203">
          <cell r="A203">
            <v>1323222</v>
          </cell>
          <cell r="B203" t="str">
            <v>Deprec.Infra Estrut.Próp.</v>
          </cell>
          <cell r="C203">
            <v>13.47</v>
          </cell>
        </row>
        <row r="204">
          <cell r="A204">
            <v>1323227</v>
          </cell>
          <cell r="B204" t="str">
            <v>Deprec.Edif.Depend.Próprio</v>
          </cell>
          <cell r="C204">
            <v>-171177.33</v>
          </cell>
        </row>
        <row r="205">
          <cell r="A205">
            <v>1324101</v>
          </cell>
          <cell r="B205" t="str">
            <v>Equip.Ferramentas Oficina</v>
          </cell>
          <cell r="C205">
            <v>1738908.63</v>
          </cell>
        </row>
        <row r="206">
          <cell r="A206">
            <v>1324102</v>
          </cell>
          <cell r="B206" t="str">
            <v>Equip.Ferram.Manut.Via Permanente</v>
          </cell>
          <cell r="C206">
            <v>3142309.44</v>
          </cell>
        </row>
        <row r="207">
          <cell r="A207">
            <v>1324103</v>
          </cell>
          <cell r="B207" t="str">
            <v>Equip.Movim.Carga Materiais</v>
          </cell>
          <cell r="C207">
            <v>1093603.92</v>
          </cell>
        </row>
        <row r="208">
          <cell r="A208">
            <v>1324104</v>
          </cell>
          <cell r="B208" t="str">
            <v>Equip.Aparelhos Telecom.</v>
          </cell>
          <cell r="C208">
            <v>5532934.4100000001</v>
          </cell>
        </row>
        <row r="209">
          <cell r="A209">
            <v>1324105</v>
          </cell>
          <cell r="B209" t="str">
            <v>Equip.Aparelhos Sinaliz.</v>
          </cell>
          <cell r="C209">
            <v>712281.61</v>
          </cell>
        </row>
        <row r="210">
          <cell r="A210">
            <v>1324106</v>
          </cell>
          <cell r="B210" t="str">
            <v>Equip.Técnicos Científicos</v>
          </cell>
          <cell r="C210">
            <v>609292.24</v>
          </cell>
        </row>
        <row r="211">
          <cell r="A211">
            <v>1324107</v>
          </cell>
          <cell r="B211" t="str">
            <v>Equip.Rodantes Auxiliares</v>
          </cell>
          <cell r="C211">
            <v>165359.82999999999</v>
          </cell>
        </row>
        <row r="212">
          <cell r="A212">
            <v>1324108</v>
          </cell>
          <cell r="B212" t="str">
            <v>Equip.Processamento Dados</v>
          </cell>
          <cell r="C212">
            <v>5583110.2800000003</v>
          </cell>
        </row>
        <row r="213">
          <cell r="A213">
            <v>1324121</v>
          </cell>
          <cell r="B213" t="str">
            <v>Deprec.Equip.Ferram.Ofic.</v>
          </cell>
          <cell r="C213">
            <v>-406083.39</v>
          </cell>
        </row>
        <row r="214">
          <cell r="A214">
            <v>1324122</v>
          </cell>
          <cell r="B214" t="str">
            <v>Dep.Eq.Ferr.Man.Via Perm.</v>
          </cell>
          <cell r="C214">
            <v>-1292582.32</v>
          </cell>
        </row>
        <row r="215">
          <cell r="A215">
            <v>1324123</v>
          </cell>
          <cell r="B215" t="str">
            <v>Deprec.Eq.Movim.Carga Mat.</v>
          </cell>
          <cell r="C215">
            <v>-127893.88</v>
          </cell>
        </row>
        <row r="216">
          <cell r="A216">
            <v>1324124</v>
          </cell>
          <cell r="B216" t="str">
            <v>Deprec.Eq.Apar.Telecomun.</v>
          </cell>
          <cell r="C216">
            <v>-2008520.79</v>
          </cell>
        </row>
        <row r="217">
          <cell r="A217">
            <v>1324125</v>
          </cell>
          <cell r="B217" t="str">
            <v>Deprec.Equip.Apar.Sinal.</v>
          </cell>
          <cell r="C217">
            <v>-243935.23</v>
          </cell>
        </row>
        <row r="218">
          <cell r="A218">
            <v>1324126</v>
          </cell>
          <cell r="B218" t="str">
            <v>Deprec.Equip.Téc.Científ.</v>
          </cell>
          <cell r="C218">
            <v>-91392.7</v>
          </cell>
        </row>
        <row r="219">
          <cell r="A219">
            <v>1324127</v>
          </cell>
          <cell r="B219" t="str">
            <v>Deprec.Equip.Rodantes Aux.</v>
          </cell>
          <cell r="C219">
            <v>-37433.839999999997</v>
          </cell>
        </row>
        <row r="220">
          <cell r="A220">
            <v>1324128</v>
          </cell>
          <cell r="B220" t="str">
            <v>Deprec.Eq.Processam.Dados</v>
          </cell>
          <cell r="C220">
            <v>-1182409.92</v>
          </cell>
        </row>
        <row r="221">
          <cell r="A221">
            <v>1325101</v>
          </cell>
          <cell r="B221" t="str">
            <v>Terrenos</v>
          </cell>
          <cell r="C221">
            <v>623976.51</v>
          </cell>
        </row>
        <row r="222">
          <cell r="A222">
            <v>1325102</v>
          </cell>
          <cell r="B222" t="str">
            <v>Móveis e Utensílios</v>
          </cell>
          <cell r="C222">
            <v>2787848.2</v>
          </cell>
        </row>
        <row r="223">
          <cell r="A223">
            <v>1325103</v>
          </cell>
          <cell r="B223" t="str">
            <v>Máquinas de Escritório</v>
          </cell>
          <cell r="C223">
            <v>833.9</v>
          </cell>
        </row>
        <row r="224">
          <cell r="A224">
            <v>1325104</v>
          </cell>
          <cell r="B224" t="str">
            <v>Veículos Rodoviários</v>
          </cell>
          <cell r="C224">
            <v>41927.33</v>
          </cell>
        </row>
        <row r="225">
          <cell r="A225">
            <v>1325107</v>
          </cell>
          <cell r="B225" t="str">
            <v>Aeronave - própria</v>
          </cell>
          <cell r="C225">
            <v>1673469.31</v>
          </cell>
        </row>
        <row r="226">
          <cell r="A226">
            <v>1325122</v>
          </cell>
          <cell r="B226" t="str">
            <v>Deprec.Móveis e Utensílios</v>
          </cell>
          <cell r="C226">
            <v>-2550520.5499999998</v>
          </cell>
        </row>
        <row r="227">
          <cell r="A227">
            <v>1325123</v>
          </cell>
          <cell r="B227" t="str">
            <v>Deprec.Máquinas Escritório</v>
          </cell>
          <cell r="C227">
            <v>-319.66000000000003</v>
          </cell>
        </row>
        <row r="228">
          <cell r="A228">
            <v>1325124</v>
          </cell>
          <cell r="B228" t="str">
            <v>Deprec.Veíc.Rodoviários</v>
          </cell>
          <cell r="C228">
            <v>-41927.33</v>
          </cell>
        </row>
        <row r="229">
          <cell r="A229">
            <v>1325127</v>
          </cell>
          <cell r="B229" t="str">
            <v>Deprec. Aeronave - própria</v>
          </cell>
          <cell r="C229">
            <v>-209183.66</v>
          </cell>
        </row>
        <row r="230">
          <cell r="A230">
            <v>1326201</v>
          </cell>
          <cell r="B230" t="str">
            <v>Direito de Uso Telefone</v>
          </cell>
          <cell r="C230">
            <v>5000</v>
          </cell>
        </row>
        <row r="231">
          <cell r="A231">
            <v>1326202</v>
          </cell>
          <cell r="B231" t="str">
            <v>Sistemas Aplicat.-Software</v>
          </cell>
          <cell r="C231">
            <v>7294566.6900000004</v>
          </cell>
        </row>
        <row r="232">
          <cell r="A232">
            <v>1326203</v>
          </cell>
          <cell r="B232" t="str">
            <v>Marcas e Patentes</v>
          </cell>
          <cell r="C232">
            <v>1647</v>
          </cell>
        </row>
        <row r="233">
          <cell r="A233">
            <v>1326212</v>
          </cell>
          <cell r="B233" t="str">
            <v>Amort.Sistemas Aplicativos</v>
          </cell>
          <cell r="C233">
            <v>-3235277.08</v>
          </cell>
        </row>
        <row r="234">
          <cell r="A234">
            <v>1329102</v>
          </cell>
          <cell r="B234" t="str">
            <v>Vagões Benf.Ferroban</v>
          </cell>
          <cell r="C234">
            <v>722129.98</v>
          </cell>
        </row>
        <row r="235">
          <cell r="A235">
            <v>1329122</v>
          </cell>
          <cell r="B235" t="str">
            <v>Depr.Vagões.Benf.Ferroban</v>
          </cell>
          <cell r="C235">
            <v>-204001.19</v>
          </cell>
        </row>
        <row r="236">
          <cell r="A236">
            <v>1329203</v>
          </cell>
          <cell r="B236" t="str">
            <v>Super Estr.Benf.Ferroban</v>
          </cell>
          <cell r="C236">
            <v>956869.26</v>
          </cell>
        </row>
        <row r="237">
          <cell r="A237">
            <v>1329303</v>
          </cell>
          <cell r="B237" t="str">
            <v>Sinal.Telec.Benf.Ferroban</v>
          </cell>
          <cell r="C237">
            <v>18515.18</v>
          </cell>
        </row>
        <row r="238">
          <cell r="A238">
            <v>1329323</v>
          </cell>
          <cell r="B238" t="str">
            <v>Dep.Sup.Estr.Benf.Ferroban</v>
          </cell>
          <cell r="C238">
            <v>-114800.39</v>
          </cell>
        </row>
        <row r="239">
          <cell r="A239">
            <v>1329326</v>
          </cell>
          <cell r="B239" t="str">
            <v>Dep.Sin.Tele.Benf.Ferroban</v>
          </cell>
          <cell r="C239">
            <v>-9874.77</v>
          </cell>
        </row>
        <row r="240">
          <cell r="A240" t="str">
            <v>Bens de uso construção e reforma</v>
          </cell>
          <cell r="C240">
            <v>343633426.44999999</v>
          </cell>
        </row>
        <row r="241">
          <cell r="A241">
            <v>1327103</v>
          </cell>
          <cell r="B241" t="str">
            <v>Almoxarif.Inversão Fixa</v>
          </cell>
          <cell r="C241">
            <v>11913558.77</v>
          </cell>
        </row>
        <row r="242">
          <cell r="A242">
            <v>1327199</v>
          </cell>
          <cell r="B242" t="str">
            <v>EM/EF Investimentos</v>
          </cell>
          <cell r="C242">
            <v>-191892.56</v>
          </cell>
        </row>
        <row r="243">
          <cell r="A243" t="str">
            <v>Almoxarifado de inversão fixa</v>
          </cell>
          <cell r="C243">
            <v>11721666.210000001</v>
          </cell>
        </row>
        <row r="244">
          <cell r="A244" t="str">
            <v>Imobilizado</v>
          </cell>
          <cell r="C244">
            <v>355355092.66000003</v>
          </cell>
        </row>
        <row r="246">
          <cell r="A246">
            <v>1331101</v>
          </cell>
          <cell r="B246" t="str">
            <v>Despesas de Transição</v>
          </cell>
          <cell r="C246">
            <v>1764986.45</v>
          </cell>
        </row>
        <row r="247">
          <cell r="A247">
            <v>1331102</v>
          </cell>
          <cell r="B247" t="str">
            <v>Sistema de Orçamento</v>
          </cell>
          <cell r="C247">
            <v>474152.02</v>
          </cell>
        </row>
        <row r="248">
          <cell r="A248">
            <v>1331105</v>
          </cell>
          <cell r="B248" t="str">
            <v>Arrendendamento a Diferir</v>
          </cell>
          <cell r="C248">
            <v>23496372.620000001</v>
          </cell>
        </row>
        <row r="249">
          <cell r="A249">
            <v>1331106</v>
          </cell>
          <cell r="B249" t="str">
            <v>Concessão a Diferir</v>
          </cell>
          <cell r="C249">
            <v>1240386.19</v>
          </cell>
        </row>
        <row r="250">
          <cell r="A250">
            <v>1331110</v>
          </cell>
          <cell r="B250" t="str">
            <v>Amort.Despesas Transição</v>
          </cell>
          <cell r="C250">
            <v>-1764986.45</v>
          </cell>
        </row>
        <row r="251">
          <cell r="A251">
            <v>1331111</v>
          </cell>
          <cell r="B251" t="str">
            <v>Amort.Sistema de Orçamento</v>
          </cell>
          <cell r="C251">
            <v>-418159.74</v>
          </cell>
        </row>
        <row r="252">
          <cell r="A252">
            <v>1331123</v>
          </cell>
          <cell r="B252" t="str">
            <v>Amortização Arrendamento</v>
          </cell>
          <cell r="C252">
            <v>-933630.72</v>
          </cell>
        </row>
        <row r="253">
          <cell r="A253">
            <v>1331124</v>
          </cell>
          <cell r="B253" t="str">
            <v>Amortização Concessão</v>
          </cell>
          <cell r="C253">
            <v>-49286.879999999997</v>
          </cell>
        </row>
        <row r="254">
          <cell r="A254">
            <v>1332101</v>
          </cell>
          <cell r="B254" t="str">
            <v>Gastos c/Estudos e Proj.</v>
          </cell>
          <cell r="C254">
            <v>5408881.25</v>
          </cell>
        </row>
        <row r="255">
          <cell r="A255">
            <v>1332102</v>
          </cell>
          <cell r="B255" t="str">
            <v>TEVECON</v>
          </cell>
          <cell r="C255">
            <v>115342.93</v>
          </cell>
        </row>
        <row r="256">
          <cell r="A256">
            <v>1332110</v>
          </cell>
          <cell r="B256" t="str">
            <v>Amort.Gastos c/Estudos/Proj.</v>
          </cell>
          <cell r="C256">
            <v>-3366150.49</v>
          </cell>
        </row>
        <row r="257">
          <cell r="A257">
            <v>1332111</v>
          </cell>
          <cell r="B257" t="str">
            <v>Amortização TEVECON</v>
          </cell>
          <cell r="C257">
            <v>-103808.68</v>
          </cell>
        </row>
        <row r="258">
          <cell r="A258" t="str">
            <v>Diferido</v>
          </cell>
          <cell r="C258">
            <v>25864098.5</v>
          </cell>
        </row>
        <row r="260">
          <cell r="A260" t="str">
            <v>Permanente</v>
          </cell>
          <cell r="C260">
            <v>381219191.16000003</v>
          </cell>
        </row>
        <row r="262">
          <cell r="A262" t="str">
            <v>ATIVO</v>
          </cell>
          <cell r="C262">
            <v>766028227.82000005</v>
          </cell>
        </row>
        <row r="271">
          <cell r="A271" t="str">
            <v>Texto.............................................</v>
          </cell>
        </row>
        <row r="272">
          <cell r="A272" t="str">
            <v>..................................................</v>
          </cell>
        </row>
        <row r="274">
          <cell r="A274">
            <v>2111101</v>
          </cell>
          <cell r="B274" t="str">
            <v>Fornecedor Materiais Nac.</v>
          </cell>
          <cell r="C274">
            <v>-4039450.14</v>
          </cell>
        </row>
        <row r="275">
          <cell r="A275">
            <v>2111102</v>
          </cell>
          <cell r="B275" t="str">
            <v>Fornec.Materiais Consig.</v>
          </cell>
          <cell r="C275">
            <v>-12589.5</v>
          </cell>
        </row>
        <row r="276">
          <cell r="A276">
            <v>2111103</v>
          </cell>
          <cell r="B276" t="str">
            <v>Fornecedor Serviços Nac.</v>
          </cell>
          <cell r="C276">
            <v>-14573538.57</v>
          </cell>
        </row>
        <row r="277">
          <cell r="A277">
            <v>2111106</v>
          </cell>
          <cell r="B277" t="str">
            <v>Funcionários</v>
          </cell>
          <cell r="C277">
            <v>-22481.34</v>
          </cell>
        </row>
        <row r="278">
          <cell r="A278">
            <v>2111108</v>
          </cell>
          <cell r="B278" t="str">
            <v>Fornecedor Utilities</v>
          </cell>
          <cell r="C278">
            <v>-143679.29</v>
          </cell>
        </row>
        <row r="279">
          <cell r="A279">
            <v>2111109</v>
          </cell>
          <cell r="B279" t="str">
            <v>Fornecedor de Combustíveis</v>
          </cell>
          <cell r="C279">
            <v>-20311875.09</v>
          </cell>
        </row>
        <row r="280">
          <cell r="A280">
            <v>2111110</v>
          </cell>
          <cell r="B280" t="str">
            <v>Fornecedor Impostos</v>
          </cell>
          <cell r="C280">
            <v>-185050</v>
          </cell>
        </row>
        <row r="281">
          <cell r="A281">
            <v>2111111</v>
          </cell>
          <cell r="B281" t="str">
            <v>Bancos</v>
          </cell>
          <cell r="C281">
            <v>-4930.8500000000004</v>
          </cell>
        </row>
        <row r="282">
          <cell r="A282">
            <v>2111112</v>
          </cell>
          <cell r="B282" t="str">
            <v>Fornecedor Ferrovias</v>
          </cell>
          <cell r="C282">
            <v>-24007.4</v>
          </cell>
        </row>
        <row r="283">
          <cell r="A283">
            <v>2111113</v>
          </cell>
          <cell r="B283" t="str">
            <v>Tit. Caixa. Peq. UPs</v>
          </cell>
          <cell r="C283">
            <v>-76385.02</v>
          </cell>
        </row>
        <row r="284">
          <cell r="A284">
            <v>2111114</v>
          </cell>
          <cell r="B284" t="str">
            <v>Forn.Ressarc.Avarias</v>
          </cell>
          <cell r="C284">
            <v>-801666.67</v>
          </cell>
        </row>
        <row r="285">
          <cell r="A285">
            <v>2111115</v>
          </cell>
          <cell r="B285" t="str">
            <v>Forn.Transf.entre Centros</v>
          </cell>
          <cell r="C285">
            <v>940.5</v>
          </cell>
        </row>
        <row r="286">
          <cell r="A286">
            <v>2111116</v>
          </cell>
          <cell r="B286" t="str">
            <v>Fornecedores Caminhoneiros</v>
          </cell>
          <cell r="C286">
            <v>-5621.85</v>
          </cell>
        </row>
        <row r="287">
          <cell r="A287">
            <v>2111190</v>
          </cell>
          <cell r="B287" t="str">
            <v>Carga Forn.Mat.</v>
          </cell>
          <cell r="C287">
            <v>-4060538.06</v>
          </cell>
        </row>
        <row r="288">
          <cell r="A288">
            <v>2111191</v>
          </cell>
          <cell r="B288" t="str">
            <v>Carga Forn.Serviço</v>
          </cell>
          <cell r="C288">
            <v>1214258.1299999999</v>
          </cell>
        </row>
        <row r="289">
          <cell r="A289">
            <v>2111193</v>
          </cell>
          <cell r="B289" t="str">
            <v>Outros valores a pagar</v>
          </cell>
          <cell r="C289">
            <v>-2781497.12</v>
          </cell>
        </row>
        <row r="290">
          <cell r="A290">
            <v>2111201</v>
          </cell>
          <cell r="B290" t="str">
            <v>Fornecedor Materiais Ext.</v>
          </cell>
          <cell r="C290">
            <v>-938940.94</v>
          </cell>
        </row>
        <row r="291">
          <cell r="A291">
            <v>2111202</v>
          </cell>
          <cell r="B291" t="str">
            <v>Fornecedor Serviços Ext.</v>
          </cell>
          <cell r="C291">
            <v>-2500</v>
          </cell>
        </row>
        <row r="292">
          <cell r="A292" t="str">
            <v>Fornecedores</v>
          </cell>
          <cell r="C292">
            <v>-46769553.210000001</v>
          </cell>
        </row>
        <row r="294">
          <cell r="A294">
            <v>2121301</v>
          </cell>
          <cell r="B294" t="str">
            <v>Empréstimo BNDES</v>
          </cell>
          <cell r="C294">
            <v>-17190984.82</v>
          </cell>
        </row>
        <row r="295">
          <cell r="A295" t="str">
            <v>BNDES</v>
          </cell>
          <cell r="C295">
            <v>-17190984.82</v>
          </cell>
        </row>
        <row r="297">
          <cell r="A297">
            <v>2122102</v>
          </cell>
          <cell r="B297" t="str">
            <v>Debêntures 1ª emissão- 1ª série CP</v>
          </cell>
          <cell r="C297">
            <v>-6644183.2199999997</v>
          </cell>
        </row>
        <row r="298">
          <cell r="A298">
            <v>2122103</v>
          </cell>
          <cell r="B298" t="str">
            <v>Debêntures 1ª emissão- 2ª série CP</v>
          </cell>
          <cell r="C298">
            <v>-42393217.229999997</v>
          </cell>
        </row>
        <row r="299">
          <cell r="A299" t="str">
            <v>Debêntures</v>
          </cell>
          <cell r="C299">
            <v>-49037400.450000003</v>
          </cell>
        </row>
        <row r="301">
          <cell r="A301">
            <v>2121101</v>
          </cell>
          <cell r="B301" t="str">
            <v>Financ.Capital Giro Nac.</v>
          </cell>
          <cell r="C301">
            <v>-3770270.64</v>
          </cell>
        </row>
        <row r="302">
          <cell r="A302">
            <v>2122101</v>
          </cell>
          <cell r="B302" t="str">
            <v>Empr.Cap.Giro Moeda Est.</v>
          </cell>
          <cell r="C302">
            <v>-26216897.98</v>
          </cell>
        </row>
        <row r="303">
          <cell r="A303">
            <v>2122104</v>
          </cell>
          <cell r="B303" t="str">
            <v>Operação de Compror</v>
          </cell>
          <cell r="C303">
            <v>-10364655.17</v>
          </cell>
        </row>
        <row r="304">
          <cell r="A304">
            <v>2122106</v>
          </cell>
          <cell r="B304" t="str">
            <v>CG - Banco do Brasil S.A</v>
          </cell>
          <cell r="C304">
            <v>-2792086.09</v>
          </cell>
        </row>
        <row r="305">
          <cell r="A305">
            <v>2122301</v>
          </cell>
          <cell r="B305" t="str">
            <v>Resolução 63</v>
          </cell>
          <cell r="C305">
            <v>-1921231.87</v>
          </cell>
        </row>
        <row r="306">
          <cell r="A306">
            <v>2140206</v>
          </cell>
          <cell r="B306" t="str">
            <v>Mútuo - Shell S/A</v>
          </cell>
          <cell r="C306">
            <v>-205103.94</v>
          </cell>
        </row>
        <row r="307">
          <cell r="A307" t="str">
            <v>Capital de giro</v>
          </cell>
          <cell r="C307">
            <v>-45270245.689999998</v>
          </cell>
        </row>
        <row r="309">
          <cell r="A309">
            <v>2122201</v>
          </cell>
          <cell r="B309" t="str">
            <v>Financiamentos a Importação</v>
          </cell>
          <cell r="C309">
            <v>-5334485.26</v>
          </cell>
        </row>
        <row r="310">
          <cell r="A310" t="str">
            <v>Financiamento a importação</v>
          </cell>
          <cell r="C310">
            <v>-5334485.26</v>
          </cell>
        </row>
        <row r="312">
          <cell r="A312">
            <v>2122202</v>
          </cell>
          <cell r="B312" t="str">
            <v>Financ.locomotivas CP</v>
          </cell>
          <cell r="C312">
            <v>-7238213.0599999996</v>
          </cell>
        </row>
        <row r="313">
          <cell r="A313" t="str">
            <v>financiamento de locomotivas</v>
          </cell>
          <cell r="C313">
            <v>-7238213.0599999996</v>
          </cell>
        </row>
        <row r="315">
          <cell r="A315">
            <v>2131101</v>
          </cell>
          <cell r="B315" t="str">
            <v>Arrendamento Malha Sul</v>
          </cell>
          <cell r="C315">
            <v>-36085079.859999999</v>
          </cell>
        </row>
        <row r="316">
          <cell r="A316">
            <v>2131102</v>
          </cell>
          <cell r="B316" t="str">
            <v>Arrend.Conc.Malha Paulista</v>
          </cell>
          <cell r="C316">
            <v>-4831471.82</v>
          </cell>
        </row>
        <row r="317">
          <cell r="A317">
            <v>2132101</v>
          </cell>
          <cell r="B317" t="str">
            <v>Concessão Malha Sul</v>
          </cell>
          <cell r="C317">
            <v>-1899214.73</v>
          </cell>
        </row>
        <row r="318">
          <cell r="A318">
            <v>2132102</v>
          </cell>
          <cell r="B318" t="str">
            <v>Concessão Malha Paulista</v>
          </cell>
          <cell r="C318">
            <v>-241573.59</v>
          </cell>
        </row>
        <row r="319">
          <cell r="A319" t="str">
            <v>Arrendamento a pagar</v>
          </cell>
          <cell r="C319">
            <v>-43057340</v>
          </cell>
        </row>
        <row r="321">
          <cell r="A321">
            <v>2161101</v>
          </cell>
          <cell r="B321" t="str">
            <v>Salários a Pagar</v>
          </cell>
          <cell r="C321">
            <v>473509.01</v>
          </cell>
        </row>
        <row r="322">
          <cell r="A322">
            <v>2161102</v>
          </cell>
          <cell r="B322" t="str">
            <v>Banco de horas a pagar</v>
          </cell>
          <cell r="C322">
            <v>-504046.27</v>
          </cell>
        </row>
        <row r="323">
          <cell r="A323">
            <v>2162101</v>
          </cell>
          <cell r="B323" t="str">
            <v>INSS</v>
          </cell>
          <cell r="C323">
            <v>-1600504.8</v>
          </cell>
        </row>
        <row r="324">
          <cell r="A324">
            <v>2162102</v>
          </cell>
          <cell r="B324" t="str">
            <v>Senai</v>
          </cell>
          <cell r="C324">
            <v>-26017.61</v>
          </cell>
        </row>
        <row r="325">
          <cell r="A325">
            <v>2162103</v>
          </cell>
          <cell r="B325" t="str">
            <v>Salario Educação</v>
          </cell>
          <cell r="C325">
            <v>0</v>
          </cell>
        </row>
        <row r="326">
          <cell r="A326">
            <v>2162104</v>
          </cell>
          <cell r="B326" t="str">
            <v>FGTS a Recolher</v>
          </cell>
          <cell r="C326">
            <v>-663047.97</v>
          </cell>
        </row>
        <row r="327">
          <cell r="A327">
            <v>2162106</v>
          </cell>
          <cell r="B327" t="str">
            <v>Liminar FGTS</v>
          </cell>
          <cell r="C327">
            <v>-53510.26</v>
          </cell>
        </row>
        <row r="328">
          <cell r="A328">
            <v>2163102</v>
          </cell>
          <cell r="B328" t="str">
            <v>Contrib. Sindical</v>
          </cell>
          <cell r="C328">
            <v>-7093.47</v>
          </cell>
        </row>
        <row r="329">
          <cell r="A329">
            <v>2163103</v>
          </cell>
          <cell r="B329" t="str">
            <v>Cta.Pg.REFER</v>
          </cell>
          <cell r="C329">
            <v>-2836.89</v>
          </cell>
        </row>
        <row r="330">
          <cell r="A330">
            <v>2163104</v>
          </cell>
          <cell r="B330" t="str">
            <v>Pensão Alimentícia</v>
          </cell>
          <cell r="C330">
            <v>1788.28</v>
          </cell>
        </row>
        <row r="331">
          <cell r="A331">
            <v>2163105</v>
          </cell>
          <cell r="B331" t="str">
            <v>Sindifer</v>
          </cell>
          <cell r="C331">
            <v>33600.53</v>
          </cell>
        </row>
        <row r="332">
          <cell r="A332">
            <v>2163106</v>
          </cell>
          <cell r="B332" t="str">
            <v>Assistência Odontológica</v>
          </cell>
          <cell r="C332">
            <v>10794.68</v>
          </cell>
        </row>
        <row r="333">
          <cell r="A333">
            <v>2171209</v>
          </cell>
          <cell r="B333" t="str">
            <v>Parcelamento INSS/SAT</v>
          </cell>
          <cell r="C333">
            <v>-1881478.54</v>
          </cell>
        </row>
        <row r="334">
          <cell r="A334">
            <v>2261203</v>
          </cell>
          <cell r="B334" t="str">
            <v>Parcelamento INSS/SAT</v>
          </cell>
          <cell r="C334">
            <v>-4703696.3499999996</v>
          </cell>
        </row>
        <row r="335">
          <cell r="A335" t="str">
            <v>Salários e encargos sociais</v>
          </cell>
          <cell r="C335">
            <v>-8922539.6600000001</v>
          </cell>
        </row>
        <row r="337">
          <cell r="A337">
            <v>2171101</v>
          </cell>
          <cell r="B337" t="str">
            <v>IRRF - Empregados</v>
          </cell>
          <cell r="C337">
            <v>-219058.82</v>
          </cell>
        </row>
        <row r="338">
          <cell r="A338">
            <v>2171102</v>
          </cell>
          <cell r="B338" t="str">
            <v>IRRF - Terceiros</v>
          </cell>
          <cell r="C338">
            <v>-5196.1499999999996</v>
          </cell>
        </row>
        <row r="339">
          <cell r="A339">
            <v>2171201</v>
          </cell>
          <cell r="B339" t="str">
            <v>PIS-Prog.Int.Social</v>
          </cell>
          <cell r="C339">
            <v>-137958.29</v>
          </cell>
        </row>
        <row r="340">
          <cell r="A340">
            <v>2171202</v>
          </cell>
          <cell r="B340" t="str">
            <v>Cofins</v>
          </cell>
          <cell r="C340">
            <v>-1067704.1100000001</v>
          </cell>
        </row>
        <row r="341">
          <cell r="A341">
            <v>2171203</v>
          </cell>
          <cell r="B341" t="str">
            <v>Imposto S/Serviço</v>
          </cell>
          <cell r="C341">
            <v>-770.25</v>
          </cell>
        </row>
        <row r="342">
          <cell r="A342">
            <v>2171204</v>
          </cell>
          <cell r="B342" t="str">
            <v>Cofins-Diferença Base Calculo</v>
          </cell>
          <cell r="C342">
            <v>-1663421.94</v>
          </cell>
        </row>
        <row r="343">
          <cell r="A343">
            <v>2171206</v>
          </cell>
          <cell r="B343" t="str">
            <v>PIS-parcelamento</v>
          </cell>
          <cell r="C343">
            <v>-2704609.07</v>
          </cell>
        </row>
        <row r="344">
          <cell r="A344">
            <v>2171208</v>
          </cell>
          <cell r="B344" t="str">
            <v>Fundaf</v>
          </cell>
          <cell r="C344">
            <v>-5358.96</v>
          </cell>
        </row>
        <row r="345">
          <cell r="A345">
            <v>2171210</v>
          </cell>
          <cell r="B345" t="str">
            <v>Ganhos c/ tributos a realizar</v>
          </cell>
          <cell r="C345">
            <v>-713890.24</v>
          </cell>
        </row>
        <row r="346">
          <cell r="A346">
            <v>2171304</v>
          </cell>
          <cell r="B346" t="str">
            <v>ICMS - São Paulo</v>
          </cell>
          <cell r="C346">
            <v>-344420.31</v>
          </cell>
        </row>
        <row r="347">
          <cell r="A347">
            <v>2171306</v>
          </cell>
          <cell r="B347" t="str">
            <v>ICMS - Minas Gerais</v>
          </cell>
          <cell r="C347">
            <v>-981.77</v>
          </cell>
        </row>
        <row r="348">
          <cell r="A348">
            <v>2171309</v>
          </cell>
          <cell r="B348" t="str">
            <v>ICMS a pagar - Geral</v>
          </cell>
          <cell r="C348">
            <v>0</v>
          </cell>
        </row>
        <row r="349">
          <cell r="A349">
            <v>2171401</v>
          </cell>
          <cell r="B349" t="str">
            <v>IR Pessoa Juridica</v>
          </cell>
          <cell r="C349">
            <v>-472974.49</v>
          </cell>
        </row>
        <row r="350">
          <cell r="A350">
            <v>2171402</v>
          </cell>
          <cell r="B350" t="str">
            <v>Contribuição Social s/ Lucro</v>
          </cell>
          <cell r="C350">
            <v>-159684.54999999999</v>
          </cell>
        </row>
        <row r="351">
          <cell r="A351">
            <v>2171503</v>
          </cell>
          <cell r="B351" t="str">
            <v>Taxas e Serviços</v>
          </cell>
          <cell r="C351">
            <v>40000</v>
          </cell>
        </row>
        <row r="352">
          <cell r="A352">
            <v>2171504</v>
          </cell>
          <cell r="B352" t="str">
            <v>ISS - RETENÇAÕ TERCEIROS</v>
          </cell>
          <cell r="C352">
            <v>-1595.02</v>
          </cell>
        </row>
        <row r="353">
          <cell r="A353">
            <v>2171505</v>
          </cell>
          <cell r="B353" t="str">
            <v>INSS</v>
          </cell>
          <cell r="C353">
            <v>-208444.21</v>
          </cell>
        </row>
        <row r="354">
          <cell r="A354">
            <v>2171507</v>
          </cell>
          <cell r="B354" t="str">
            <v>INSS - retenção s/ cooperativas</v>
          </cell>
          <cell r="C354">
            <v>-647576.69999999995</v>
          </cell>
        </row>
        <row r="355">
          <cell r="A355">
            <v>2171508</v>
          </cell>
          <cell r="B355" t="str">
            <v>SEST/SENAT - Retido caminhoneiros</v>
          </cell>
          <cell r="C355">
            <v>-7086.33</v>
          </cell>
        </row>
        <row r="356">
          <cell r="A356" t="str">
            <v>Impostos</v>
          </cell>
          <cell r="C356">
            <v>-8320731.21</v>
          </cell>
        </row>
        <row r="358">
          <cell r="A358">
            <v>2184101</v>
          </cell>
          <cell r="B358" t="str">
            <v>Obrigações c/Concessionaria</v>
          </cell>
          <cell r="C358">
            <v>-1359301.61</v>
          </cell>
        </row>
        <row r="359">
          <cell r="A359" t="str">
            <v>Obrigações com a RFFSA</v>
          </cell>
          <cell r="C359">
            <v>-1359301.61</v>
          </cell>
        </row>
        <row r="361">
          <cell r="A361">
            <v>2164101</v>
          </cell>
          <cell r="B361" t="str">
            <v>13 Salario</v>
          </cell>
          <cell r="C361">
            <v>0</v>
          </cell>
        </row>
        <row r="362">
          <cell r="A362">
            <v>2164102</v>
          </cell>
          <cell r="B362" t="str">
            <v>Ferias</v>
          </cell>
          <cell r="C362">
            <v>-5387769.8300000001</v>
          </cell>
        </row>
        <row r="363">
          <cell r="A363" t="str">
            <v>Provisões de férias e 13º salário</v>
          </cell>
          <cell r="C363">
            <v>-5387769.8300000001</v>
          </cell>
        </row>
        <row r="365">
          <cell r="A365">
            <v>2183602</v>
          </cell>
          <cell r="B365" t="str">
            <v>Prov.p/Remun. Variavel</v>
          </cell>
          <cell r="C365">
            <v>-12957500</v>
          </cell>
        </row>
        <row r="366">
          <cell r="A366" t="str">
            <v>Provisão para remuneração variável</v>
          </cell>
          <cell r="C366">
            <v>-12957500</v>
          </cell>
        </row>
        <row r="368">
          <cell r="A368">
            <v>2151103</v>
          </cell>
          <cell r="B368" t="str">
            <v>Part.Pg. MRS Logistica</v>
          </cell>
          <cell r="C368">
            <v>83930.43</v>
          </cell>
        </row>
        <row r="369">
          <cell r="A369">
            <v>2151107</v>
          </cell>
          <cell r="B369" t="str">
            <v>Part.Pg. Ferropar</v>
          </cell>
          <cell r="C369">
            <v>-740308.03</v>
          </cell>
        </row>
        <row r="370">
          <cell r="A370">
            <v>2151109</v>
          </cell>
          <cell r="B370" t="str">
            <v>Part.Pg.Mesopotâmico/BAP</v>
          </cell>
          <cell r="C370">
            <v>-14331632.189999999</v>
          </cell>
        </row>
        <row r="371">
          <cell r="A371">
            <v>2151110</v>
          </cell>
          <cell r="B371" t="str">
            <v>Part.Pg. Ferroban</v>
          </cell>
          <cell r="C371">
            <v>-527477.39</v>
          </cell>
        </row>
        <row r="372">
          <cell r="A372">
            <v>2151112</v>
          </cell>
          <cell r="B372" t="str">
            <v>Partilha a pagar AFE</v>
          </cell>
          <cell r="C372">
            <v>-271481.46999999997</v>
          </cell>
        </row>
        <row r="373">
          <cell r="A373">
            <v>2171509</v>
          </cell>
          <cell r="B373" t="str">
            <v>Retenção Repom</v>
          </cell>
          <cell r="C373">
            <v>361812.34</v>
          </cell>
        </row>
        <row r="374">
          <cell r="A374">
            <v>2181108</v>
          </cell>
          <cell r="B374" t="str">
            <v>Cargil Agrícola-Adiantam.</v>
          </cell>
          <cell r="C374">
            <v>-6482800</v>
          </cell>
        </row>
        <row r="375">
          <cell r="A375">
            <v>2181109</v>
          </cell>
          <cell r="B375" t="str">
            <v>Agipliquigas - Adiantam.</v>
          </cell>
          <cell r="C375">
            <v>-38407.199999999997</v>
          </cell>
        </row>
        <row r="376">
          <cell r="A376">
            <v>2181110</v>
          </cell>
          <cell r="B376" t="str">
            <v>Seguradoras - Adiantamento</v>
          </cell>
          <cell r="C376">
            <v>-8339.8700000000008</v>
          </cell>
        </row>
        <row r="377">
          <cell r="A377">
            <v>2181118</v>
          </cell>
          <cell r="B377" t="str">
            <v>Refin.Óleos Brasil-Adto.</v>
          </cell>
          <cell r="C377">
            <v>-7643.89</v>
          </cell>
        </row>
        <row r="378">
          <cell r="A378">
            <v>2181120</v>
          </cell>
          <cell r="B378" t="str">
            <v>Coinbra S/A - Adiantamento</v>
          </cell>
          <cell r="C378">
            <v>-2400000</v>
          </cell>
        </row>
        <row r="379">
          <cell r="A379">
            <v>2181125</v>
          </cell>
          <cell r="B379" t="str">
            <v>Adiantamento de Clientes</v>
          </cell>
          <cell r="C379">
            <v>-3538841.14</v>
          </cell>
        </row>
        <row r="380">
          <cell r="A380">
            <v>2181128</v>
          </cell>
          <cell r="B380" t="str">
            <v>Adiantamento Destilaria Paráalcool</v>
          </cell>
          <cell r="C380">
            <v>-1657.96</v>
          </cell>
        </row>
        <row r="381">
          <cell r="A381">
            <v>2181136</v>
          </cell>
          <cell r="B381" t="str">
            <v>Crédito- Unimed</v>
          </cell>
          <cell r="C381">
            <v>59583.15</v>
          </cell>
        </row>
        <row r="382">
          <cell r="A382">
            <v>2181137</v>
          </cell>
          <cell r="B382" t="str">
            <v>Adto. Camargo Correa S/A</v>
          </cell>
          <cell r="C382">
            <v>-371152.04</v>
          </cell>
        </row>
        <row r="383">
          <cell r="A383">
            <v>2181139</v>
          </cell>
          <cell r="B383" t="str">
            <v>Adto Dimelt Distribuidora de Metais Ltd</v>
          </cell>
          <cell r="C383">
            <v>-45744</v>
          </cell>
        </row>
        <row r="384">
          <cell r="A384">
            <v>2181143</v>
          </cell>
          <cell r="B384" t="str">
            <v>Cimento Ribeirão-VG oii 6000673</v>
          </cell>
          <cell r="C384">
            <v>-338034.59</v>
          </cell>
        </row>
        <row r="385">
          <cell r="A385">
            <v>2181145</v>
          </cell>
          <cell r="B385" t="str">
            <v>Adto Petrobras</v>
          </cell>
          <cell r="C385">
            <v>-848.05</v>
          </cell>
        </row>
        <row r="386">
          <cell r="A386">
            <v>2181150</v>
          </cell>
          <cell r="B386" t="str">
            <v>Adiantamento de Clientes - Recon</v>
          </cell>
          <cell r="C386">
            <v>-24981.26</v>
          </cell>
        </row>
        <row r="387">
          <cell r="A387">
            <v>2182101</v>
          </cell>
          <cell r="B387" t="str">
            <v>Seguros a pagar</v>
          </cell>
          <cell r="C387">
            <v>-81274.89</v>
          </cell>
        </row>
        <row r="388">
          <cell r="A388">
            <v>2182102</v>
          </cell>
          <cell r="B388" t="str">
            <v>Bonif.vagões clientes a Pg</v>
          </cell>
          <cell r="C388">
            <v>520</v>
          </cell>
        </row>
        <row r="389">
          <cell r="A389">
            <v>2183501</v>
          </cell>
          <cell r="B389" t="str">
            <v>Prov.Franquia Acid.a Pg.</v>
          </cell>
          <cell r="C389">
            <v>-2932843.82</v>
          </cell>
        </row>
        <row r="390">
          <cell r="A390" t="str">
            <v>Outros</v>
          </cell>
          <cell r="C390">
            <v>-31637621.870000001</v>
          </cell>
        </row>
        <row r="392">
          <cell r="A392" t="str">
            <v>Circulante</v>
          </cell>
          <cell r="C392">
            <v>-282483686.67000002</v>
          </cell>
        </row>
        <row r="394">
          <cell r="A394">
            <v>2211101</v>
          </cell>
          <cell r="B394" t="str">
            <v>Fornec. Materiais Nac.LP</v>
          </cell>
          <cell r="C394">
            <v>-420</v>
          </cell>
        </row>
        <row r="395">
          <cell r="A395" t="str">
            <v>Fornecedores</v>
          </cell>
          <cell r="C395">
            <v>-420</v>
          </cell>
        </row>
        <row r="397">
          <cell r="A397">
            <v>2221301</v>
          </cell>
          <cell r="B397" t="str">
            <v>Emprést.BNDES  LP</v>
          </cell>
          <cell r="C397">
            <v>-157897418.47999999</v>
          </cell>
        </row>
        <row r="398">
          <cell r="A398" t="str">
            <v>BNDES</v>
          </cell>
          <cell r="C398">
            <v>-157897418.47999999</v>
          </cell>
        </row>
        <row r="400">
          <cell r="A400">
            <v>2221302</v>
          </cell>
          <cell r="B400" t="str">
            <v>Debentures 1ª emissão - 1ª série LP</v>
          </cell>
          <cell r="C400">
            <v>-35790000</v>
          </cell>
        </row>
        <row r="401">
          <cell r="A401">
            <v>2221303</v>
          </cell>
          <cell r="B401" t="str">
            <v>Debêntures 1ª emissão - 2ª série LP</v>
          </cell>
          <cell r="C401">
            <v>-26485866.640000001</v>
          </cell>
        </row>
        <row r="402">
          <cell r="A402" t="str">
            <v>Debêntures</v>
          </cell>
          <cell r="C402">
            <v>-62275866.640000001</v>
          </cell>
        </row>
        <row r="404">
          <cell r="A404">
            <v>2221101</v>
          </cell>
          <cell r="B404" t="str">
            <v>Emprest.Cap.Giro Nac. LP</v>
          </cell>
          <cell r="C404">
            <v>-7000000</v>
          </cell>
        </row>
        <row r="405">
          <cell r="A405" t="str">
            <v>Capital de giro</v>
          </cell>
          <cell r="C405">
            <v>-7000000</v>
          </cell>
        </row>
        <row r="407">
          <cell r="A407">
            <v>2221603</v>
          </cell>
          <cell r="B407" t="str">
            <v>Fin.Locomotiva Af.Sul LP</v>
          </cell>
          <cell r="C407">
            <v>-25272420.539999999</v>
          </cell>
        </row>
        <row r="408">
          <cell r="A408" t="str">
            <v>Financiamento de lococomotivas</v>
          </cell>
          <cell r="C408">
            <v>-25272420.539999999</v>
          </cell>
        </row>
        <row r="410">
          <cell r="A410">
            <v>2231104</v>
          </cell>
          <cell r="B410" t="str">
            <v>Arrend. a Pagar RFFSA LP</v>
          </cell>
          <cell r="C410">
            <v>-16037813.27</v>
          </cell>
        </row>
        <row r="411">
          <cell r="A411">
            <v>2231105</v>
          </cell>
          <cell r="B411" t="str">
            <v>Arrend.Pagar Ferroban LP</v>
          </cell>
          <cell r="C411">
            <v>-2847117.31</v>
          </cell>
        </row>
        <row r="412">
          <cell r="A412">
            <v>2232203</v>
          </cell>
          <cell r="B412" t="str">
            <v>Concessão Pagar RFFSA LP</v>
          </cell>
          <cell r="C412">
            <v>-844095.44</v>
          </cell>
        </row>
        <row r="413">
          <cell r="A413">
            <v>2232204</v>
          </cell>
          <cell r="B413" t="str">
            <v>Conc.a Pagar Ferroban LP</v>
          </cell>
          <cell r="C413">
            <v>-142355.9</v>
          </cell>
        </row>
        <row r="414">
          <cell r="A414" t="str">
            <v>Arrendamento a pagar</v>
          </cell>
          <cell r="C414">
            <v>-19871381.920000002</v>
          </cell>
        </row>
        <row r="416">
          <cell r="A416">
            <v>2251101</v>
          </cell>
          <cell r="B416" t="str">
            <v>Provisões Ações Trabal.LP</v>
          </cell>
          <cell r="C416">
            <v>-9705131.5</v>
          </cell>
        </row>
        <row r="417">
          <cell r="A417" t="str">
            <v>Provisão para contingencias trabalhistas</v>
          </cell>
          <cell r="C417">
            <v>-9705131.5</v>
          </cell>
        </row>
        <row r="419">
          <cell r="A419" t="str">
            <v>Exigível a longo prazo</v>
          </cell>
          <cell r="C419">
            <v>-282022639.07999998</v>
          </cell>
        </row>
        <row r="421">
          <cell r="A421">
            <v>2311102</v>
          </cell>
          <cell r="B421" t="str">
            <v>Receita Direito passagem</v>
          </cell>
          <cell r="C421">
            <v>-9150943.4199999999</v>
          </cell>
        </row>
        <row r="422">
          <cell r="C422">
            <v>-9150943.4199999999</v>
          </cell>
        </row>
        <row r="423">
          <cell r="A423">
            <v>2411101</v>
          </cell>
          <cell r="B423" t="str">
            <v>Capital Social Subscrito</v>
          </cell>
          <cell r="C423">
            <v>-233587553.77000001</v>
          </cell>
        </row>
        <row r="424">
          <cell r="A424" t="str">
            <v>Capital social</v>
          </cell>
          <cell r="C424">
            <v>-233587553.77000001</v>
          </cell>
        </row>
        <row r="426">
          <cell r="A426">
            <v>2431101</v>
          </cell>
          <cell r="B426" t="str">
            <v>Lucro/Prej.Exerc.Anteriores</v>
          </cell>
          <cell r="C426">
            <v>53112493.859999999</v>
          </cell>
        </row>
        <row r="427">
          <cell r="A427" t="str">
            <v>Prejuízo acumulado</v>
          </cell>
          <cell r="C427">
            <v>53112493.859999999</v>
          </cell>
        </row>
        <row r="429">
          <cell r="A429" t="str">
            <v>Patrimônio líquido</v>
          </cell>
          <cell r="C429">
            <v>-180475059.91</v>
          </cell>
        </row>
        <row r="431">
          <cell r="A431" t="str">
            <v>Passivo</v>
          </cell>
          <cell r="C431">
            <v>-754132329.08000004</v>
          </cell>
        </row>
        <row r="440">
          <cell r="A440" t="str">
            <v>Texto.............................................</v>
          </cell>
        </row>
        <row r="441">
          <cell r="A441" t="str">
            <v>..................................................</v>
          </cell>
        </row>
        <row r="443">
          <cell r="C443">
            <v>-11895898.74</v>
          </cell>
        </row>
        <row r="450">
          <cell r="A450" t="str">
            <v>Texto.............................................</v>
          </cell>
        </row>
        <row r="451">
          <cell r="A451" t="str">
            <v>..................................................</v>
          </cell>
        </row>
        <row r="453">
          <cell r="A453">
            <v>5111101</v>
          </cell>
          <cell r="B453" t="str">
            <v>Receita Transporte Ferrov.</v>
          </cell>
          <cell r="C453">
            <v>-409286744.11000001</v>
          </cell>
        </row>
        <row r="454">
          <cell r="A454">
            <v>5111102</v>
          </cell>
          <cell r="B454" t="str">
            <v>Rec. Malha Paulista</v>
          </cell>
          <cell r="C454">
            <v>-17998868</v>
          </cell>
        </row>
        <row r="455">
          <cell r="A455">
            <v>5111103</v>
          </cell>
          <cell r="B455" t="str">
            <v>Receita ferroviárias acessórias</v>
          </cell>
          <cell r="C455">
            <v>-11445954.390000001</v>
          </cell>
        </row>
        <row r="456">
          <cell r="A456">
            <v>5111104</v>
          </cell>
          <cell r="B456" t="str">
            <v>Rec.Ferrov.p/UNPI</v>
          </cell>
          <cell r="C456">
            <v>-9714810.0399999991</v>
          </cell>
        </row>
        <row r="457">
          <cell r="A457">
            <v>5111105</v>
          </cell>
          <cell r="B457" t="str">
            <v>Rec.Ferrov.Malh Paulista p/UNPI</v>
          </cell>
          <cell r="C457">
            <v>-565720.38</v>
          </cell>
        </row>
        <row r="458">
          <cell r="A458">
            <v>5111106</v>
          </cell>
          <cell r="B458" t="str">
            <v>Rec.Ferrov.Acess.p/UNPI</v>
          </cell>
          <cell r="C458">
            <v>-622691.66</v>
          </cell>
        </row>
        <row r="459">
          <cell r="A459">
            <v>5112103</v>
          </cell>
          <cell r="B459" t="str">
            <v>MRS-Logística Part.Rec.</v>
          </cell>
          <cell r="C459">
            <v>-323883.28000000003</v>
          </cell>
        </row>
        <row r="460">
          <cell r="A460">
            <v>5112105</v>
          </cell>
          <cell r="B460" t="str">
            <v>FCA Part.Rec.</v>
          </cell>
          <cell r="C460">
            <v>-133715.29</v>
          </cell>
        </row>
        <row r="461">
          <cell r="A461">
            <v>5112106</v>
          </cell>
          <cell r="B461" t="str">
            <v>Ferropar Part.Rec.</v>
          </cell>
          <cell r="C461">
            <v>-17874926.82</v>
          </cell>
        </row>
        <row r="462">
          <cell r="A462">
            <v>5112110</v>
          </cell>
          <cell r="B462" t="str">
            <v>Mesopotâmico/BAP Part.Rec.</v>
          </cell>
          <cell r="C462">
            <v>-5857137.2300000004</v>
          </cell>
        </row>
        <row r="463">
          <cell r="A463">
            <v>5112111</v>
          </cell>
          <cell r="B463" t="str">
            <v>Ferroban Part.Rec.</v>
          </cell>
          <cell r="C463">
            <v>-28177.78</v>
          </cell>
        </row>
        <row r="464">
          <cell r="A464">
            <v>5113103</v>
          </cell>
          <cell r="B464" t="str">
            <v>MRS-Logística Part.Pg.</v>
          </cell>
          <cell r="C464">
            <v>440934.81</v>
          </cell>
        </row>
        <row r="465">
          <cell r="A465">
            <v>5113104</v>
          </cell>
          <cell r="B465" t="str">
            <v>Novoeste Part.Pg.</v>
          </cell>
          <cell r="C465">
            <v>193601.25</v>
          </cell>
        </row>
        <row r="466">
          <cell r="A466">
            <v>5113106</v>
          </cell>
          <cell r="B466" t="str">
            <v>FERROPAR Part.Pg.</v>
          </cell>
          <cell r="C466">
            <v>1152576.79</v>
          </cell>
        </row>
        <row r="467">
          <cell r="A467">
            <v>5113110</v>
          </cell>
          <cell r="B467" t="str">
            <v>Mesopotanea Part.Pg.</v>
          </cell>
          <cell r="C467">
            <v>7038043.4900000002</v>
          </cell>
        </row>
        <row r="468">
          <cell r="A468">
            <v>5113111</v>
          </cell>
          <cell r="B468" t="str">
            <v>Ferroban Part.Pg.</v>
          </cell>
          <cell r="C468">
            <v>2783713.67</v>
          </cell>
        </row>
        <row r="469">
          <cell r="A469">
            <v>5113115</v>
          </cell>
          <cell r="B469" t="str">
            <v>Ponta rodoviária Ferropar</v>
          </cell>
          <cell r="C469">
            <v>22300.32</v>
          </cell>
        </row>
        <row r="470">
          <cell r="A470">
            <v>5113117</v>
          </cell>
          <cell r="B470" t="str">
            <v>AFE-partilha a pagar</v>
          </cell>
          <cell r="C470">
            <v>1849301.35</v>
          </cell>
        </row>
        <row r="471">
          <cell r="A471">
            <v>5114101</v>
          </cell>
          <cell r="B471" t="str">
            <v>Desconto de Frete</v>
          </cell>
          <cell r="C471">
            <v>2280600.08</v>
          </cell>
        </row>
        <row r="472">
          <cell r="A472">
            <v>5114104</v>
          </cell>
          <cell r="B472" t="str">
            <v>Adt.Frete Fut.Malha Paul.</v>
          </cell>
          <cell r="C472">
            <v>1794.13</v>
          </cell>
        </row>
        <row r="473">
          <cell r="A473">
            <v>5114105</v>
          </cell>
          <cell r="B473" t="str">
            <v>Bonificações vagões terceiros</v>
          </cell>
          <cell r="C473">
            <v>172141</v>
          </cell>
        </row>
        <row r="474">
          <cell r="A474">
            <v>5124110</v>
          </cell>
          <cell r="B474" t="str">
            <v>Rec.Part. a Classif.</v>
          </cell>
          <cell r="C474">
            <v>-31904.639999999999</v>
          </cell>
        </row>
        <row r="475">
          <cell r="A475" t="str">
            <v>Receita Ferroviária</v>
          </cell>
          <cell r="C475">
            <v>-457949526.73000002</v>
          </cell>
        </row>
        <row r="476">
          <cell r="A476">
            <v>5114304</v>
          </cell>
          <cell r="B476" t="str">
            <v>Desconto de Frete - Terceiros</v>
          </cell>
          <cell r="C476">
            <v>37246.1</v>
          </cell>
        </row>
        <row r="477">
          <cell r="A477">
            <v>5114305</v>
          </cell>
          <cell r="B477" t="str">
            <v>Cancelamento de Frete - Terceiros</v>
          </cell>
          <cell r="C477">
            <v>309338.08</v>
          </cell>
        </row>
        <row r="478">
          <cell r="A478">
            <v>5118101</v>
          </cell>
          <cell r="B478" t="str">
            <v>Transporte Rodoviário - Terceiros</v>
          </cell>
          <cell r="C478">
            <v>-12484145.18</v>
          </cell>
        </row>
        <row r="479">
          <cell r="A479">
            <v>5118104</v>
          </cell>
          <cell r="B479" t="str">
            <v>Transp. Rod. Ponta</v>
          </cell>
          <cell r="C479">
            <v>-32223071.32</v>
          </cell>
        </row>
        <row r="480">
          <cell r="A480" t="str">
            <v>Receita Rodoviária</v>
          </cell>
          <cell r="C480">
            <v>-44360632.32</v>
          </cell>
        </row>
        <row r="481">
          <cell r="A481">
            <v>5116101</v>
          </cell>
          <cell r="B481" t="str">
            <v>Taxas Transp.Ferroviários</v>
          </cell>
          <cell r="C481">
            <v>-191150.44</v>
          </cell>
        </row>
        <row r="482">
          <cell r="A482">
            <v>5117102</v>
          </cell>
          <cell r="B482" t="str">
            <v>Armazenagens</v>
          </cell>
          <cell r="C482">
            <v>44358.73</v>
          </cell>
        </row>
        <row r="483">
          <cell r="A483">
            <v>5117103</v>
          </cell>
          <cell r="B483" t="str">
            <v>Limpeza de Vagões</v>
          </cell>
          <cell r="C483">
            <v>-40163.31</v>
          </cell>
        </row>
        <row r="484">
          <cell r="A484">
            <v>5117104</v>
          </cell>
          <cell r="B484" t="str">
            <v>Enlonamento</v>
          </cell>
          <cell r="C484">
            <v>-389615.83</v>
          </cell>
        </row>
        <row r="485">
          <cell r="A485">
            <v>5117105</v>
          </cell>
          <cell r="B485" t="str">
            <v>Transbordo</v>
          </cell>
          <cell r="C485">
            <v>-4507614.4400000004</v>
          </cell>
        </row>
        <row r="486">
          <cell r="A486">
            <v>5117106</v>
          </cell>
          <cell r="B486" t="str">
            <v>Carga e descarga</v>
          </cell>
          <cell r="C486">
            <v>-5002.33</v>
          </cell>
        </row>
        <row r="487">
          <cell r="A487">
            <v>5117114</v>
          </cell>
          <cell r="B487" t="str">
            <v>Transbordo - Unit</v>
          </cell>
          <cell r="C487">
            <v>-7934.51</v>
          </cell>
        </row>
        <row r="488">
          <cell r="A488">
            <v>5117119</v>
          </cell>
          <cell r="B488" t="str">
            <v>Custo equipto.-Unit</v>
          </cell>
          <cell r="C488">
            <v>-1155971.31</v>
          </cell>
        </row>
        <row r="489">
          <cell r="A489">
            <v>5117124</v>
          </cell>
          <cell r="B489" t="str">
            <v>Operação terminais UNIT - Joinville</v>
          </cell>
          <cell r="C489">
            <v>-164477.89000000001</v>
          </cell>
        </row>
        <row r="490">
          <cell r="A490">
            <v>5117125</v>
          </cell>
          <cell r="B490" t="str">
            <v>Operação terminais UNIT - Diretor Pesta</v>
          </cell>
          <cell r="C490">
            <v>-410395.71</v>
          </cell>
        </row>
        <row r="491">
          <cell r="A491">
            <v>5117126</v>
          </cell>
          <cell r="B491" t="str">
            <v>Operação terminais UNIT - Tatuí</v>
          </cell>
          <cell r="C491">
            <v>-2512548.06</v>
          </cell>
        </row>
        <row r="492">
          <cell r="A492">
            <v>5117127</v>
          </cell>
          <cell r="B492" t="str">
            <v>Operação terminais UNIT - Livramento</v>
          </cell>
          <cell r="C492">
            <v>-278470.13</v>
          </cell>
        </row>
        <row r="493">
          <cell r="A493">
            <v>5117128</v>
          </cell>
          <cell r="B493" t="str">
            <v>Operação terminais UNIT - Uruguaiana</v>
          </cell>
          <cell r="C493">
            <v>-2629247.2400000002</v>
          </cell>
        </row>
        <row r="494">
          <cell r="A494">
            <v>5117129</v>
          </cell>
          <cell r="B494" t="str">
            <v>Rec. Log. Terminal Araucárias</v>
          </cell>
          <cell r="C494">
            <v>-14416.14</v>
          </cell>
        </row>
        <row r="495">
          <cell r="A495">
            <v>5117131</v>
          </cell>
          <cell r="B495" t="str">
            <v>Rec. Log. Terminal Maringá</v>
          </cell>
          <cell r="C495">
            <v>-7164.45</v>
          </cell>
        </row>
        <row r="496">
          <cell r="A496">
            <v>5124108</v>
          </cell>
          <cell r="B496" t="str">
            <v>Comissões s/Seguros</v>
          </cell>
          <cell r="C496">
            <v>-4072015.42</v>
          </cell>
        </row>
        <row r="497">
          <cell r="A497">
            <v>5124111</v>
          </cell>
          <cell r="B497" t="str">
            <v>Comissões s/seguros p/UNPI</v>
          </cell>
          <cell r="C497">
            <v>-446491.18</v>
          </cell>
        </row>
        <row r="498">
          <cell r="A498" t="str">
            <v>Receita de Logística</v>
          </cell>
          <cell r="C498">
            <v>-16788319.66</v>
          </cell>
        </row>
        <row r="499">
          <cell r="A499">
            <v>4145102</v>
          </cell>
          <cell r="B499" t="str">
            <v>Custo Imobilizado Baixado</v>
          </cell>
          <cell r="C499">
            <v>3423414.07</v>
          </cell>
        </row>
        <row r="500">
          <cell r="A500">
            <v>5114201</v>
          </cell>
          <cell r="B500" t="str">
            <v>Deduções Outras Receitas</v>
          </cell>
          <cell r="C500">
            <v>1504671.15</v>
          </cell>
        </row>
        <row r="501">
          <cell r="A501">
            <v>5116103</v>
          </cell>
          <cell r="B501" t="str">
            <v>Taxa Adm.Operac.Ferropar</v>
          </cell>
          <cell r="C501">
            <v>-140988.10999999999</v>
          </cell>
        </row>
        <row r="502">
          <cell r="A502">
            <v>5121101</v>
          </cell>
          <cell r="B502" t="str">
            <v>Rec.Patrim.Linhas Férreas</v>
          </cell>
          <cell r="C502">
            <v>-209725.8</v>
          </cell>
        </row>
        <row r="503">
          <cell r="A503">
            <v>5122101</v>
          </cell>
          <cell r="B503" t="str">
            <v>Aluguéis Depós.e Armazens</v>
          </cell>
          <cell r="C503">
            <v>-14500</v>
          </cell>
        </row>
        <row r="504">
          <cell r="A504">
            <v>5122102</v>
          </cell>
          <cell r="B504" t="str">
            <v>Rec.Public.e Propaganda</v>
          </cell>
          <cell r="C504">
            <v>-49845</v>
          </cell>
        </row>
        <row r="505">
          <cell r="A505">
            <v>5122103</v>
          </cell>
          <cell r="B505" t="str">
            <v>Alugueis Locomot. Vagões</v>
          </cell>
          <cell r="C505">
            <v>-1296658.51</v>
          </cell>
        </row>
        <row r="506">
          <cell r="A506">
            <v>5122104</v>
          </cell>
          <cell r="B506" t="str">
            <v>Recup.Desp.Imóvel Alugado</v>
          </cell>
          <cell r="C506">
            <v>-202880.32</v>
          </cell>
        </row>
        <row r="507">
          <cell r="A507">
            <v>5122105</v>
          </cell>
          <cell r="B507" t="str">
            <v>Área Domínio - Fibra Ótica</v>
          </cell>
          <cell r="C507">
            <v>-404894.48</v>
          </cell>
        </row>
        <row r="508">
          <cell r="A508">
            <v>5123101</v>
          </cell>
          <cell r="B508" t="str">
            <v>Venda Inservíveis Sucatas</v>
          </cell>
          <cell r="C508">
            <v>-1432743.15</v>
          </cell>
        </row>
        <row r="509">
          <cell r="A509">
            <v>5123102</v>
          </cell>
          <cell r="B509" t="str">
            <v>Venda Mat. Estocados</v>
          </cell>
          <cell r="C509">
            <v>-3972103.59</v>
          </cell>
        </row>
        <row r="510">
          <cell r="A510">
            <v>5124102</v>
          </cell>
          <cell r="B510" t="str">
            <v>Prest.Serviços p/Terceiros</v>
          </cell>
          <cell r="C510">
            <v>-86033.5</v>
          </cell>
        </row>
        <row r="511">
          <cell r="A511">
            <v>5124103</v>
          </cell>
          <cell r="B511" t="str">
            <v>Receitas Eventuais</v>
          </cell>
          <cell r="C511">
            <v>-400321.53</v>
          </cell>
        </row>
        <row r="512">
          <cell r="A512">
            <v>5124104</v>
          </cell>
          <cell r="B512" t="str">
            <v>Receitas a Classificar</v>
          </cell>
          <cell r="C512">
            <v>-39053.85</v>
          </cell>
        </row>
        <row r="513">
          <cell r="A513" t="str">
            <v>Outras Receitas</v>
          </cell>
          <cell r="C513">
            <v>-3321662.62</v>
          </cell>
        </row>
        <row r="514">
          <cell r="A514" t="str">
            <v>Receita Bruta Total</v>
          </cell>
          <cell r="C514">
            <v>-522420141.32999998</v>
          </cell>
        </row>
        <row r="515">
          <cell r="A515">
            <v>5411102</v>
          </cell>
          <cell r="B515" t="str">
            <v>PIS</v>
          </cell>
          <cell r="C515">
            <v>3437996.66</v>
          </cell>
        </row>
        <row r="516">
          <cell r="A516">
            <v>5411103</v>
          </cell>
          <cell r="B516" t="str">
            <v>COFINS</v>
          </cell>
          <cell r="C516">
            <v>14171430.49</v>
          </cell>
        </row>
        <row r="517">
          <cell r="A517">
            <v>5411104</v>
          </cell>
          <cell r="B517" t="str">
            <v>Imposto s/ serviço</v>
          </cell>
          <cell r="C517">
            <v>64722.79</v>
          </cell>
        </row>
        <row r="518">
          <cell r="A518">
            <v>5411123</v>
          </cell>
          <cell r="B518" t="str">
            <v>PIS s/ponta rodoviaria</v>
          </cell>
          <cell r="C518">
            <v>284649.92</v>
          </cell>
        </row>
        <row r="519">
          <cell r="A519">
            <v>5411124</v>
          </cell>
          <cell r="B519" t="str">
            <v>PIS s/novos negócios</v>
          </cell>
          <cell r="C519">
            <v>2427.39</v>
          </cell>
        </row>
        <row r="520">
          <cell r="A520">
            <v>5411125</v>
          </cell>
          <cell r="B520" t="str">
            <v>COFINS s/ponta rodoviaria</v>
          </cell>
          <cell r="C520">
            <v>1313768.8600000001</v>
          </cell>
        </row>
        <row r="521">
          <cell r="A521">
            <v>5411126</v>
          </cell>
          <cell r="B521" t="str">
            <v>COFINS s/novos negócios</v>
          </cell>
          <cell r="C521">
            <v>11203.48</v>
          </cell>
        </row>
        <row r="522">
          <cell r="A522">
            <v>5411127</v>
          </cell>
          <cell r="B522" t="str">
            <v>Imposto s/ serviço - Sobre logística</v>
          </cell>
          <cell r="C522">
            <v>205.9</v>
          </cell>
        </row>
        <row r="523">
          <cell r="A523">
            <v>5411128</v>
          </cell>
          <cell r="B523" t="str">
            <v>COFINS s/logística</v>
          </cell>
          <cell r="C523">
            <v>184088.61</v>
          </cell>
        </row>
        <row r="524">
          <cell r="A524">
            <v>5411129</v>
          </cell>
          <cell r="B524" t="str">
            <v>PIS s/logística</v>
          </cell>
          <cell r="C524">
            <v>39885.89</v>
          </cell>
        </row>
        <row r="525">
          <cell r="A525">
            <v>5411167</v>
          </cell>
          <cell r="B525" t="str">
            <v>PIS-Joinville</v>
          </cell>
          <cell r="C525">
            <v>899.62</v>
          </cell>
        </row>
        <row r="526">
          <cell r="A526">
            <v>5411168</v>
          </cell>
          <cell r="B526" t="str">
            <v>PIS-Diretor Pestana</v>
          </cell>
          <cell r="C526">
            <v>2163.29</v>
          </cell>
        </row>
        <row r="527">
          <cell r="A527">
            <v>5411169</v>
          </cell>
          <cell r="B527" t="str">
            <v>PIS-Tatuí</v>
          </cell>
          <cell r="C527">
            <v>10905.53</v>
          </cell>
        </row>
        <row r="528">
          <cell r="A528">
            <v>5411170</v>
          </cell>
          <cell r="B528" t="str">
            <v>PIS-Livramento</v>
          </cell>
          <cell r="C528">
            <v>1304.21</v>
          </cell>
        </row>
        <row r="529">
          <cell r="A529">
            <v>5411171</v>
          </cell>
          <cell r="B529" t="str">
            <v>PIS-Uruguaiana</v>
          </cell>
          <cell r="C529">
            <v>12979.76</v>
          </cell>
        </row>
        <row r="530">
          <cell r="A530">
            <v>5411172</v>
          </cell>
          <cell r="B530" t="str">
            <v>PIS-Araucária</v>
          </cell>
          <cell r="C530">
            <v>90.7</v>
          </cell>
        </row>
        <row r="531">
          <cell r="A531">
            <v>5411173</v>
          </cell>
          <cell r="B531" t="str">
            <v>COFINS-Joinville</v>
          </cell>
          <cell r="C531">
            <v>4152.1899999999996</v>
          </cell>
        </row>
        <row r="532">
          <cell r="A532">
            <v>5411174</v>
          </cell>
          <cell r="B532" t="str">
            <v>COFINS-Diretor Pestana</v>
          </cell>
          <cell r="C532">
            <v>9984.35</v>
          </cell>
        </row>
        <row r="533">
          <cell r="A533">
            <v>5411175</v>
          </cell>
          <cell r="B533" t="str">
            <v>COFINS-Tatuí</v>
          </cell>
          <cell r="C533">
            <v>50333.2</v>
          </cell>
        </row>
        <row r="534">
          <cell r="A534">
            <v>5411176</v>
          </cell>
          <cell r="B534" t="str">
            <v>COFINS-Livramento</v>
          </cell>
          <cell r="C534">
            <v>6019.38</v>
          </cell>
        </row>
        <row r="535">
          <cell r="A535">
            <v>5411177</v>
          </cell>
          <cell r="B535" t="str">
            <v>COFINS-Uruguaiana</v>
          </cell>
          <cell r="C535">
            <v>59906.58</v>
          </cell>
        </row>
        <row r="536">
          <cell r="A536">
            <v>5411178</v>
          </cell>
          <cell r="B536" t="str">
            <v>COFINS-Araucária</v>
          </cell>
          <cell r="C536">
            <v>418.63</v>
          </cell>
        </row>
        <row r="537">
          <cell r="A537" t="str">
            <v>PIS/COFINS/ISS/INSS</v>
          </cell>
          <cell r="C537">
            <v>19669537.43</v>
          </cell>
        </row>
        <row r="538">
          <cell r="A538">
            <v>5125110</v>
          </cell>
          <cell r="B538" t="str">
            <v>ICMS s/ Outras Receitas</v>
          </cell>
          <cell r="C538">
            <v>741996.57</v>
          </cell>
        </row>
        <row r="539">
          <cell r="A539">
            <v>5411106</v>
          </cell>
          <cell r="B539" t="str">
            <v>ICMS s/seguro agricultura</v>
          </cell>
          <cell r="C539">
            <v>97877.43</v>
          </cell>
        </row>
        <row r="540">
          <cell r="A540">
            <v>5411107</v>
          </cell>
          <cell r="B540" t="str">
            <v>ICMS s/seguro energia</v>
          </cell>
          <cell r="C540">
            <v>721.57</v>
          </cell>
        </row>
        <row r="541">
          <cell r="A541">
            <v>5411108</v>
          </cell>
          <cell r="B541" t="str">
            <v>ICMS s/seguro indústria</v>
          </cell>
          <cell r="C541">
            <v>42504.08</v>
          </cell>
        </row>
        <row r="542">
          <cell r="A542">
            <v>5411110</v>
          </cell>
          <cell r="B542" t="str">
            <v>ICMS s/seguro Sul</v>
          </cell>
          <cell r="C542">
            <v>28350.560000000001</v>
          </cell>
        </row>
        <row r="543">
          <cell r="A543">
            <v>5411111</v>
          </cell>
          <cell r="B543" t="str">
            <v>ICMS s/frete agricultura</v>
          </cell>
          <cell r="C543">
            <v>5469770.5199999996</v>
          </cell>
        </row>
        <row r="544">
          <cell r="A544">
            <v>5411112</v>
          </cell>
          <cell r="B544" t="str">
            <v>ICMS s/frete energia</v>
          </cell>
          <cell r="C544">
            <v>10078806.91</v>
          </cell>
        </row>
        <row r="545">
          <cell r="A545">
            <v>5411113</v>
          </cell>
          <cell r="B545" t="str">
            <v>ICMS s/frete industrialização</v>
          </cell>
          <cell r="C545">
            <v>5958313.54</v>
          </cell>
        </row>
        <row r="546">
          <cell r="A546">
            <v>5411115</v>
          </cell>
          <cell r="B546" t="str">
            <v>ICMS s/frete Sul</v>
          </cell>
          <cell r="C546">
            <v>3250645.88</v>
          </cell>
        </row>
        <row r="547">
          <cell r="A547">
            <v>5411117</v>
          </cell>
          <cell r="B547" t="str">
            <v>ICMS s/ sucata</v>
          </cell>
          <cell r="C547">
            <v>102151.67</v>
          </cell>
        </row>
        <row r="548">
          <cell r="A548">
            <v>5411118</v>
          </cell>
          <cell r="B548" t="str">
            <v>ICMS s/ponta rodoviaria - UNGN</v>
          </cell>
          <cell r="C548">
            <v>2705606.79</v>
          </cell>
        </row>
        <row r="549">
          <cell r="A549">
            <v>5411131</v>
          </cell>
          <cell r="B549" t="str">
            <v>ICMS s/logistica</v>
          </cell>
          <cell r="C549">
            <v>293488.03999999998</v>
          </cell>
        </row>
        <row r="550">
          <cell r="A550">
            <v>5411132</v>
          </cell>
          <cell r="B550" t="str">
            <v>ICMS s/seguros-Centro-Oeste</v>
          </cell>
          <cell r="C550">
            <v>58136.5</v>
          </cell>
        </row>
        <row r="551">
          <cell r="A551">
            <v>5411133</v>
          </cell>
          <cell r="B551" t="str">
            <v>ICMS s/frete Centro-Oeste</v>
          </cell>
          <cell r="C551">
            <v>3930519.23</v>
          </cell>
        </row>
        <row r="552">
          <cell r="A552">
            <v>5411134</v>
          </cell>
          <cell r="B552" t="str">
            <v>ICMS s/seguros p/UNPI</v>
          </cell>
          <cell r="C552">
            <v>2410</v>
          </cell>
        </row>
        <row r="553">
          <cell r="A553">
            <v>5411135</v>
          </cell>
          <cell r="B553" t="str">
            <v>ICMS s/frete p/UNPI</v>
          </cell>
          <cell r="C553">
            <v>37740.050000000003</v>
          </cell>
        </row>
        <row r="554">
          <cell r="A554">
            <v>5411136</v>
          </cell>
          <cell r="B554" t="str">
            <v>ICMS s/logistica-Unit</v>
          </cell>
          <cell r="C554">
            <v>20564.04</v>
          </cell>
        </row>
        <row r="555">
          <cell r="A555">
            <v>5411141</v>
          </cell>
          <cell r="B555" t="str">
            <v>Estorno Crédito ICMS</v>
          </cell>
          <cell r="C555">
            <v>533016.30000000005</v>
          </cell>
        </row>
        <row r="556">
          <cell r="A556">
            <v>5411162</v>
          </cell>
          <cell r="B556" t="str">
            <v>ICMS-Diretor Pestana</v>
          </cell>
          <cell r="C556">
            <v>21141.3</v>
          </cell>
        </row>
        <row r="557">
          <cell r="A557">
            <v>5411163</v>
          </cell>
          <cell r="B557" t="str">
            <v>ICMS-Tatuí</v>
          </cell>
          <cell r="C557">
            <v>21424.74</v>
          </cell>
        </row>
        <row r="558">
          <cell r="A558">
            <v>5411164</v>
          </cell>
          <cell r="B558" t="str">
            <v>ICMS-Livramento</v>
          </cell>
          <cell r="C558">
            <v>1520.87</v>
          </cell>
        </row>
        <row r="559">
          <cell r="A559">
            <v>5411165</v>
          </cell>
          <cell r="B559" t="str">
            <v>ICMS-Uruguaiana</v>
          </cell>
          <cell r="C559">
            <v>1006.1</v>
          </cell>
        </row>
        <row r="560">
          <cell r="A560">
            <v>5411166</v>
          </cell>
          <cell r="B560" t="str">
            <v>ICMS-Araucária</v>
          </cell>
          <cell r="C560">
            <v>26.6</v>
          </cell>
        </row>
        <row r="561">
          <cell r="A561" t="str">
            <v>ICMS</v>
          </cell>
          <cell r="C561">
            <v>33397739.289999999</v>
          </cell>
        </row>
        <row r="562">
          <cell r="A562" t="str">
            <v>Impostos s/ Vendas</v>
          </cell>
          <cell r="C562">
            <v>53067276.719999999</v>
          </cell>
        </row>
        <row r="563">
          <cell r="A563" t="str">
            <v>Receita operacional líquida</v>
          </cell>
          <cell r="C563">
            <v>-469352864.61000001</v>
          </cell>
        </row>
        <row r="564">
          <cell r="A564">
            <v>3021101</v>
          </cell>
          <cell r="B564" t="str">
            <v>Diesel Locomotiva</v>
          </cell>
          <cell r="C564">
            <v>97674444.450000003</v>
          </cell>
        </row>
        <row r="565">
          <cell r="A565">
            <v>3021102</v>
          </cell>
          <cell r="B565" t="str">
            <v>Fretes c/ Diesel Locomotivas</v>
          </cell>
          <cell r="C565">
            <v>275814.09000000003</v>
          </cell>
        </row>
        <row r="566">
          <cell r="A566">
            <v>3021103</v>
          </cell>
          <cell r="B566" t="str">
            <v>Lubrificante Locomotivas</v>
          </cell>
          <cell r="C566">
            <v>2957320.48</v>
          </cell>
        </row>
        <row r="567">
          <cell r="A567">
            <v>3021104</v>
          </cell>
          <cell r="B567" t="str">
            <v>Frete c/ Lubrificante locomotivas</v>
          </cell>
          <cell r="C567">
            <v>1099.2</v>
          </cell>
        </row>
        <row r="568">
          <cell r="A568">
            <v>3021105</v>
          </cell>
          <cell r="B568" t="str">
            <v>Areia</v>
          </cell>
          <cell r="C568">
            <v>451337.96</v>
          </cell>
        </row>
        <row r="569">
          <cell r="A569" t="str">
            <v>Combustível</v>
          </cell>
          <cell r="C569">
            <v>101360016.18000001</v>
          </cell>
        </row>
        <row r="570">
          <cell r="A570">
            <v>3131106</v>
          </cell>
          <cell r="B570" t="str">
            <v>Limpeza de vagões</v>
          </cell>
          <cell r="C570">
            <v>584508.04</v>
          </cell>
        </row>
        <row r="571">
          <cell r="A571">
            <v>3131110</v>
          </cell>
          <cell r="B571" t="str">
            <v>Fechamento de vagões</v>
          </cell>
          <cell r="C571">
            <v>172885.85</v>
          </cell>
        </row>
        <row r="572">
          <cell r="A572">
            <v>3131132</v>
          </cell>
          <cell r="B572" t="str">
            <v>Vedação de vagões</v>
          </cell>
          <cell r="C572">
            <v>343735.61</v>
          </cell>
        </row>
        <row r="573">
          <cell r="A573">
            <v>3131137</v>
          </cell>
          <cell r="B573" t="str">
            <v>Enlonamento Ferroviário</v>
          </cell>
          <cell r="C573">
            <v>431947.69</v>
          </cell>
        </row>
        <row r="574">
          <cell r="A574">
            <v>3131138</v>
          </cell>
          <cell r="B574" t="str">
            <v>Carga e descarga Ferroviária</v>
          </cell>
          <cell r="C574">
            <v>291004.88</v>
          </cell>
        </row>
        <row r="575">
          <cell r="A575">
            <v>3131139</v>
          </cell>
          <cell r="B575" t="str">
            <v>Lacres Ferroviários</v>
          </cell>
          <cell r="C575">
            <v>14185.06</v>
          </cell>
        </row>
        <row r="576">
          <cell r="A576">
            <v>3131140</v>
          </cell>
          <cell r="B576" t="str">
            <v>Ova e Desova Ferroviário</v>
          </cell>
          <cell r="C576">
            <v>13502.88</v>
          </cell>
        </row>
        <row r="577">
          <cell r="A577">
            <v>4131106</v>
          </cell>
          <cell r="B577" t="str">
            <v>Limpeza de vagões</v>
          </cell>
          <cell r="C577">
            <v>1026.0999999999999</v>
          </cell>
        </row>
        <row r="578">
          <cell r="A578">
            <v>4131110</v>
          </cell>
          <cell r="B578" t="str">
            <v>Fechamento de Vagões</v>
          </cell>
          <cell r="C578">
            <v>485.28</v>
          </cell>
        </row>
        <row r="579">
          <cell r="A579">
            <v>4131111</v>
          </cell>
          <cell r="B579" t="str">
            <v>Pesagem de vagões</v>
          </cell>
          <cell r="C579">
            <v>98</v>
          </cell>
        </row>
        <row r="580">
          <cell r="A580">
            <v>4131130</v>
          </cell>
          <cell r="B580" t="str">
            <v>Carga e descarga</v>
          </cell>
          <cell r="C580">
            <v>280</v>
          </cell>
        </row>
        <row r="581">
          <cell r="A581" t="str">
            <v>Enlonamento/Pesagem</v>
          </cell>
          <cell r="C581">
            <v>1853659.39</v>
          </cell>
        </row>
        <row r="582">
          <cell r="A582">
            <v>3061105</v>
          </cell>
          <cell r="B582" t="str">
            <v>Aluguel Locomotivas</v>
          </cell>
          <cell r="C582">
            <v>4293.17</v>
          </cell>
        </row>
        <row r="583">
          <cell r="A583">
            <v>3061108</v>
          </cell>
          <cell r="B583" t="str">
            <v>Aluguel Container</v>
          </cell>
          <cell r="C583">
            <v>0</v>
          </cell>
        </row>
        <row r="584">
          <cell r="A584">
            <v>3061112</v>
          </cell>
          <cell r="B584" t="str">
            <v>Locação de Vagões</v>
          </cell>
          <cell r="C584">
            <v>158430</v>
          </cell>
        </row>
        <row r="585">
          <cell r="A585">
            <v>4071105</v>
          </cell>
          <cell r="B585" t="str">
            <v>Aluguel Container</v>
          </cell>
          <cell r="C585">
            <v>2444776.71</v>
          </cell>
        </row>
        <row r="586">
          <cell r="A586" t="str">
            <v>Aluguel de Material Rodante</v>
          </cell>
          <cell r="C586">
            <v>2607499.88</v>
          </cell>
        </row>
        <row r="587">
          <cell r="A587">
            <v>4180101</v>
          </cell>
          <cell r="B587" t="str">
            <v>Crédito Pis - Custo</v>
          </cell>
          <cell r="C587">
            <v>-279342.01</v>
          </cell>
        </row>
        <row r="588">
          <cell r="A588" t="str">
            <v>Crédito PIS</v>
          </cell>
          <cell r="C588">
            <v>-279342.01</v>
          </cell>
        </row>
        <row r="589">
          <cell r="A589" t="str">
            <v>Custos Ferroviários variáveis</v>
          </cell>
          <cell r="C589">
            <v>105541833.44</v>
          </cell>
        </row>
        <row r="590">
          <cell r="A590">
            <v>3015101</v>
          </cell>
          <cell r="B590" t="str">
            <v>Salários - Motoristas/Ajudantes</v>
          </cell>
          <cell r="C590">
            <v>121938.53</v>
          </cell>
        </row>
        <row r="591">
          <cell r="A591">
            <v>3015201</v>
          </cell>
          <cell r="B591" t="str">
            <v>Adic. Sal. Mot. Ajudantes</v>
          </cell>
          <cell r="C591">
            <v>0</v>
          </cell>
        </row>
        <row r="592">
          <cell r="A592">
            <v>3015301</v>
          </cell>
          <cell r="B592" t="str">
            <v>INSS Mot/Ajudantes</v>
          </cell>
          <cell r="C592">
            <v>28722.09</v>
          </cell>
        </row>
        <row r="593">
          <cell r="A593">
            <v>3015302</v>
          </cell>
          <cell r="B593" t="str">
            <v>FGTS Motoristas/Ajud</v>
          </cell>
          <cell r="C593">
            <v>8081.72</v>
          </cell>
        </row>
        <row r="594">
          <cell r="A594">
            <v>3015304</v>
          </cell>
          <cell r="B594" t="str">
            <v>Senai Mot/Ajudantes</v>
          </cell>
          <cell r="C594">
            <v>1102.42</v>
          </cell>
        </row>
        <row r="595">
          <cell r="A595">
            <v>3015305</v>
          </cell>
          <cell r="B595" t="str">
            <v>Cont. Patronal Motoristas/Ajudantes</v>
          </cell>
          <cell r="C595">
            <v>957.71</v>
          </cell>
        </row>
        <row r="596">
          <cell r="A596">
            <v>3015401</v>
          </cell>
          <cell r="B596" t="str">
            <v>HE Motoristas/Ajudanres</v>
          </cell>
          <cell r="C596">
            <v>20861.34</v>
          </cell>
        </row>
        <row r="597">
          <cell r="A597">
            <v>3015402</v>
          </cell>
          <cell r="B597" t="str">
            <v>Adicional Noturno - Motoristas</v>
          </cell>
          <cell r="C597">
            <v>3971.81</v>
          </cell>
        </row>
        <row r="598">
          <cell r="A598">
            <v>3015501</v>
          </cell>
          <cell r="B598" t="str">
            <v>Aviso Previo Recisão CTR Motoristas</v>
          </cell>
          <cell r="C598">
            <v>21289.46</v>
          </cell>
        </row>
        <row r="599">
          <cell r="A599">
            <v>3015701</v>
          </cell>
          <cell r="B599" t="str">
            <v>Férias Motoristas/Ajudantes</v>
          </cell>
          <cell r="C599">
            <v>26715.34</v>
          </cell>
        </row>
        <row r="600">
          <cell r="A600">
            <v>3015702</v>
          </cell>
          <cell r="B600" t="str">
            <v>13º Salário Motoristas/Ajudantes</v>
          </cell>
          <cell r="C600">
            <v>20542.5</v>
          </cell>
        </row>
        <row r="601">
          <cell r="A601">
            <v>3015801</v>
          </cell>
          <cell r="B601" t="str">
            <v>Ticket Alim. Motoristas/Ajudantes</v>
          </cell>
          <cell r="C601">
            <v>14195.67</v>
          </cell>
        </row>
        <row r="602">
          <cell r="A602">
            <v>3015802</v>
          </cell>
          <cell r="B602" t="str">
            <v>Vale Transp. Motoristas/Ajudantes</v>
          </cell>
          <cell r="C602">
            <v>1807.64</v>
          </cell>
        </row>
        <row r="603">
          <cell r="A603">
            <v>3015803</v>
          </cell>
          <cell r="B603" t="str">
            <v>Ass. Médica Motoristas/Ajudantes</v>
          </cell>
          <cell r="C603">
            <v>2743.38</v>
          </cell>
        </row>
        <row r="604">
          <cell r="A604">
            <v>3015804</v>
          </cell>
          <cell r="B604" t="str">
            <v>Seguro de Vida Motoristas/Ajudantes</v>
          </cell>
          <cell r="C604">
            <v>303.29000000000002</v>
          </cell>
        </row>
        <row r="605">
          <cell r="A605">
            <v>3015805</v>
          </cell>
          <cell r="B605" t="str">
            <v>Brindes Motoristas/Ajudantes</v>
          </cell>
          <cell r="C605">
            <v>752.18</v>
          </cell>
        </row>
        <row r="606">
          <cell r="A606">
            <v>3015806</v>
          </cell>
          <cell r="B606" t="str">
            <v>Outros Motoristas/Ajudantes</v>
          </cell>
          <cell r="C606">
            <v>3724.82</v>
          </cell>
        </row>
        <row r="607">
          <cell r="A607" t="str">
            <v>Motoristas e Ajudantes</v>
          </cell>
          <cell r="C607">
            <v>277709.90000000002</v>
          </cell>
        </row>
        <row r="608">
          <cell r="A608">
            <v>3131136</v>
          </cell>
          <cell r="B608" t="str">
            <v>Fretes agregados</v>
          </cell>
          <cell r="C608">
            <v>3661.82</v>
          </cell>
        </row>
        <row r="609">
          <cell r="A609" t="str">
            <v>Agregados</v>
          </cell>
          <cell r="C609">
            <v>3661.82</v>
          </cell>
        </row>
        <row r="610">
          <cell r="A610">
            <v>3014306</v>
          </cell>
          <cell r="B610" t="str">
            <v>INSS Serviços de terceiros - Intermodal</v>
          </cell>
          <cell r="C610">
            <v>1114221.8600000001</v>
          </cell>
        </row>
        <row r="611">
          <cell r="A611">
            <v>3131102</v>
          </cell>
          <cell r="B611" t="str">
            <v>Fretes com Terceiros</v>
          </cell>
          <cell r="C611">
            <v>11560752.02</v>
          </cell>
        </row>
        <row r="612">
          <cell r="A612">
            <v>3131121</v>
          </cell>
          <cell r="B612" t="str">
            <v>Frete Ponta Rodoviaria</v>
          </cell>
          <cell r="C612">
            <v>35807950.5</v>
          </cell>
        </row>
        <row r="613">
          <cell r="A613">
            <v>3131142</v>
          </cell>
          <cell r="B613" t="str">
            <v>Transbordo Rodoviario</v>
          </cell>
          <cell r="C613">
            <v>48241.05</v>
          </cell>
        </row>
        <row r="614">
          <cell r="A614">
            <v>4131101</v>
          </cell>
          <cell r="B614" t="str">
            <v>Trackage Rights</v>
          </cell>
          <cell r="C614">
            <v>-211</v>
          </cell>
        </row>
        <row r="615">
          <cell r="A615">
            <v>4131102</v>
          </cell>
          <cell r="B615" t="str">
            <v>Frete com terceiros</v>
          </cell>
          <cell r="C615">
            <v>32499.22</v>
          </cell>
        </row>
        <row r="616">
          <cell r="A616">
            <v>4131121</v>
          </cell>
          <cell r="B616" t="str">
            <v>Ponta Rodoviária - Pessoa física</v>
          </cell>
          <cell r="C616">
            <v>3956197.51</v>
          </cell>
        </row>
        <row r="617">
          <cell r="A617" t="str">
            <v>Terceiros</v>
          </cell>
          <cell r="C617">
            <v>52519651.159999996</v>
          </cell>
        </row>
        <row r="618">
          <cell r="A618">
            <v>3131105</v>
          </cell>
          <cell r="B618" t="str">
            <v>Enlonamento-Rodoviário</v>
          </cell>
          <cell r="C618">
            <v>259407.33</v>
          </cell>
        </row>
        <row r="619">
          <cell r="A619">
            <v>3131130</v>
          </cell>
          <cell r="B619" t="str">
            <v>Carga e descarga</v>
          </cell>
          <cell r="C619">
            <v>14744.36</v>
          </cell>
        </row>
        <row r="620">
          <cell r="A620">
            <v>4131105</v>
          </cell>
          <cell r="B620" t="str">
            <v>Enlonamento</v>
          </cell>
          <cell r="C620">
            <v>27463.24</v>
          </cell>
        </row>
        <row r="621">
          <cell r="A621" t="str">
            <v>Enlonamento de Caminhão</v>
          </cell>
          <cell r="C621">
            <v>301614.93</v>
          </cell>
        </row>
        <row r="622">
          <cell r="A622">
            <v>3081109</v>
          </cell>
          <cell r="B622" t="str">
            <v>Uniformes Materiais de segurança - rodo</v>
          </cell>
          <cell r="C622">
            <v>476.5</v>
          </cell>
        </row>
        <row r="623">
          <cell r="A623" t="str">
            <v>Uniformes para Motoristas</v>
          </cell>
          <cell r="C623">
            <v>476.5</v>
          </cell>
        </row>
        <row r="624">
          <cell r="A624">
            <v>3131122</v>
          </cell>
          <cell r="B624" t="str">
            <v>Pedágio Freteiros</v>
          </cell>
          <cell r="C624">
            <v>2146555.92</v>
          </cell>
        </row>
        <row r="625">
          <cell r="A625">
            <v>3131134</v>
          </cell>
          <cell r="B625" t="str">
            <v>Estacionamento</v>
          </cell>
          <cell r="C625">
            <v>369.7</v>
          </cell>
        </row>
        <row r="626">
          <cell r="A626">
            <v>4131122</v>
          </cell>
          <cell r="B626" t="str">
            <v>Pedágio Freteiros</v>
          </cell>
          <cell r="C626">
            <v>794320.54</v>
          </cell>
        </row>
        <row r="627">
          <cell r="A627">
            <v>4131134</v>
          </cell>
          <cell r="B627" t="str">
            <v>Estacionamento</v>
          </cell>
          <cell r="C627">
            <v>47</v>
          </cell>
        </row>
        <row r="628">
          <cell r="A628" t="str">
            <v>Estacionamento/pedágio</v>
          </cell>
          <cell r="C628">
            <v>2941293.16</v>
          </cell>
        </row>
        <row r="629">
          <cell r="A629">
            <v>3061107</v>
          </cell>
          <cell r="B629" t="str">
            <v>Aluguel Road Railer</v>
          </cell>
          <cell r="C629">
            <v>1097353.6499999999</v>
          </cell>
        </row>
        <row r="630">
          <cell r="A630" t="str">
            <v>Aluguel material rodante</v>
          </cell>
          <cell r="C630">
            <v>1097353.6499999999</v>
          </cell>
        </row>
        <row r="631">
          <cell r="A631">
            <v>3091401</v>
          </cell>
          <cell r="B631" t="str">
            <v>Gerenciamento de riscos</v>
          </cell>
          <cell r="C631">
            <v>42064.35</v>
          </cell>
        </row>
        <row r="632">
          <cell r="A632" t="str">
            <v>Gerenciamento de riscos</v>
          </cell>
          <cell r="C632">
            <v>42064.35</v>
          </cell>
        </row>
        <row r="633">
          <cell r="A633">
            <v>3131113</v>
          </cell>
          <cell r="B633" t="str">
            <v>Estadia</v>
          </cell>
          <cell r="C633">
            <v>6279.25</v>
          </cell>
        </row>
        <row r="634">
          <cell r="A634">
            <v>3131114</v>
          </cell>
          <cell r="B634" t="str">
            <v>Armazenagem</v>
          </cell>
          <cell r="C634">
            <v>7477.97</v>
          </cell>
        </row>
        <row r="635">
          <cell r="A635" t="str">
            <v>Estadia de Caminhões</v>
          </cell>
          <cell r="C635">
            <v>13757.22</v>
          </cell>
        </row>
        <row r="636">
          <cell r="A636">
            <v>3101121</v>
          </cell>
          <cell r="B636" t="str">
            <v>Taxas Variáveis</v>
          </cell>
          <cell r="C636">
            <v>7853.2</v>
          </cell>
        </row>
        <row r="637">
          <cell r="A637" t="str">
            <v>Taxa Adm. Arg.</v>
          </cell>
          <cell r="C637">
            <v>7853.2</v>
          </cell>
        </row>
        <row r="638">
          <cell r="A638">
            <v>3101230</v>
          </cell>
          <cell r="B638" t="str">
            <v>DEPVAT - Licenc. seg. Obrigatório - Veí</v>
          </cell>
          <cell r="C638">
            <v>241.53</v>
          </cell>
        </row>
        <row r="639">
          <cell r="A639">
            <v>4101230</v>
          </cell>
          <cell r="B639" t="str">
            <v>DEPVAT/Licenciamento/Seguro Obrigatório</v>
          </cell>
          <cell r="C639">
            <v>1112</v>
          </cell>
        </row>
        <row r="640">
          <cell r="A640" t="str">
            <v>IPVA Caminhões</v>
          </cell>
          <cell r="C640">
            <v>1353.53</v>
          </cell>
        </row>
        <row r="641">
          <cell r="A641">
            <v>3131127</v>
          </cell>
          <cell r="B641" t="str">
            <v>Serviço de desembaraço</v>
          </cell>
          <cell r="C641">
            <v>20898.009999999998</v>
          </cell>
        </row>
        <row r="642">
          <cell r="A642" t="str">
            <v>Desembaraço de Mercadorias</v>
          </cell>
          <cell r="C642">
            <v>20898.009999999998</v>
          </cell>
        </row>
        <row r="643">
          <cell r="A643">
            <v>3111105</v>
          </cell>
          <cell r="B643" t="str">
            <v>Vendas de Salvados - PPO</v>
          </cell>
          <cell r="C643">
            <v>-419688.75</v>
          </cell>
        </row>
        <row r="644">
          <cell r="A644">
            <v>3111201</v>
          </cell>
          <cell r="B644" t="str">
            <v>Vales Financeiros - Prest. Contas</v>
          </cell>
          <cell r="C644">
            <v>0</v>
          </cell>
        </row>
        <row r="645">
          <cell r="C645">
            <v>-419688.75</v>
          </cell>
        </row>
        <row r="646">
          <cell r="A646">
            <v>3021301</v>
          </cell>
          <cell r="B646" t="str">
            <v>Combustiveis e equipamentos para termin</v>
          </cell>
          <cell r="C646">
            <v>15312.63</v>
          </cell>
        </row>
        <row r="647">
          <cell r="A647">
            <v>3021302</v>
          </cell>
          <cell r="B647" t="str">
            <v>Lubrif. Equip. Terminal</v>
          </cell>
          <cell r="C647">
            <v>20</v>
          </cell>
        </row>
        <row r="648">
          <cell r="A648" t="str">
            <v>Combustíveis Terminais</v>
          </cell>
          <cell r="C648">
            <v>15332.63</v>
          </cell>
        </row>
        <row r="649">
          <cell r="A649">
            <v>3061109</v>
          </cell>
          <cell r="B649" t="str">
            <v>Locação de Armazéns</v>
          </cell>
          <cell r="C649">
            <v>619601.56999999995</v>
          </cell>
        </row>
        <row r="650">
          <cell r="A650" t="str">
            <v>Armazenagem e Aluguéis</v>
          </cell>
          <cell r="C650">
            <v>619601.56999999995</v>
          </cell>
        </row>
        <row r="651">
          <cell r="A651">
            <v>3091101</v>
          </cell>
          <cell r="B651" t="str">
            <v>Ativos - Prêmios</v>
          </cell>
          <cell r="C651">
            <v>17824.98</v>
          </cell>
        </row>
        <row r="652">
          <cell r="A652">
            <v>3091201</v>
          </cell>
          <cell r="B652" t="str">
            <v>Transportes Cargas-Prêmio</v>
          </cell>
          <cell r="C652">
            <v>620579.78</v>
          </cell>
        </row>
        <row r="653">
          <cell r="A653">
            <v>3091202</v>
          </cell>
          <cell r="B653" t="str">
            <v>Carga nacional</v>
          </cell>
          <cell r="C653">
            <v>23900</v>
          </cell>
        </row>
        <row r="654">
          <cell r="A654">
            <v>3091203</v>
          </cell>
          <cell r="B654" t="str">
            <v>Carga Internacional</v>
          </cell>
          <cell r="C654">
            <v>2580.09</v>
          </cell>
        </row>
        <row r="655">
          <cell r="A655" t="str">
            <v>Seguro de Carga</v>
          </cell>
          <cell r="C655">
            <v>664884.85</v>
          </cell>
        </row>
        <row r="656">
          <cell r="A656">
            <v>3101120</v>
          </cell>
          <cell r="B656" t="str">
            <v>Taxas Fundaf</v>
          </cell>
          <cell r="C656">
            <v>57571.08</v>
          </cell>
        </row>
        <row r="657">
          <cell r="A657" t="str">
            <v>Taxas Fundaf</v>
          </cell>
          <cell r="C657">
            <v>57571.08</v>
          </cell>
        </row>
        <row r="658">
          <cell r="A658">
            <v>3131101</v>
          </cell>
          <cell r="B658" t="str">
            <v>Trackege Rights</v>
          </cell>
          <cell r="C658">
            <v>2445.1999999999998</v>
          </cell>
        </row>
        <row r="659">
          <cell r="A659">
            <v>3131104</v>
          </cell>
          <cell r="B659" t="str">
            <v>Transbordo ferroviário</v>
          </cell>
          <cell r="C659">
            <v>6797494.3899999997</v>
          </cell>
        </row>
        <row r="660">
          <cell r="A660">
            <v>3131111</v>
          </cell>
          <cell r="B660" t="str">
            <v>Pesagem de vagões</v>
          </cell>
          <cell r="C660">
            <v>35153.75</v>
          </cell>
        </row>
        <row r="661">
          <cell r="A661">
            <v>4131104</v>
          </cell>
          <cell r="B661" t="str">
            <v>Transbordo</v>
          </cell>
          <cell r="C661">
            <v>-37047.01</v>
          </cell>
        </row>
        <row r="662">
          <cell r="A662">
            <v>4131112</v>
          </cell>
          <cell r="B662" t="str">
            <v>Agenciam.cargas comissões</v>
          </cell>
          <cell r="C662">
            <v>34529.72</v>
          </cell>
        </row>
        <row r="663">
          <cell r="A663" t="str">
            <v>Transbordo</v>
          </cell>
          <cell r="C663">
            <v>6832576.0499999998</v>
          </cell>
        </row>
        <row r="664">
          <cell r="A664">
            <v>3036104</v>
          </cell>
          <cell r="B664" t="str">
            <v>Pç Manut. Maquinas e Terminais Logístic</v>
          </cell>
          <cell r="C664">
            <v>168085.34</v>
          </cell>
        </row>
        <row r="665">
          <cell r="A665">
            <v>3036105</v>
          </cell>
          <cell r="B665" t="str">
            <v>Serv. Manut. Maquinas e Terminais Logís</v>
          </cell>
          <cell r="C665">
            <v>51647.13</v>
          </cell>
        </row>
        <row r="666">
          <cell r="A666">
            <v>3036106</v>
          </cell>
          <cell r="B666" t="str">
            <v>Fretes Manut. Maquinas e Terminais Logí</v>
          </cell>
          <cell r="C666">
            <v>22645.46</v>
          </cell>
        </row>
        <row r="667">
          <cell r="A667">
            <v>3036107</v>
          </cell>
          <cell r="B667" t="str">
            <v>Peças e Maut. Containers</v>
          </cell>
          <cell r="C667">
            <v>10098.790000000001</v>
          </cell>
        </row>
        <row r="668">
          <cell r="A668">
            <v>3036108</v>
          </cell>
          <cell r="B668" t="str">
            <v>Serv. Manut de Containers</v>
          </cell>
          <cell r="C668">
            <v>175</v>
          </cell>
        </row>
        <row r="669">
          <cell r="A669">
            <v>3036109</v>
          </cell>
          <cell r="B669" t="str">
            <v>Fretes Manut. Containers</v>
          </cell>
          <cell r="C669">
            <v>1016.82</v>
          </cell>
        </row>
        <row r="670">
          <cell r="A670">
            <v>3036110</v>
          </cell>
          <cell r="B670" t="str">
            <v>Pç Manut. de Lonas</v>
          </cell>
          <cell r="C670">
            <v>38829.07</v>
          </cell>
        </row>
        <row r="671">
          <cell r="A671">
            <v>3036111</v>
          </cell>
          <cell r="B671" t="str">
            <v>Serv. Manut. Lonas</v>
          </cell>
          <cell r="C671">
            <v>11990</v>
          </cell>
        </row>
        <row r="672">
          <cell r="A672">
            <v>3036112</v>
          </cell>
          <cell r="B672" t="str">
            <v>Fretes Manut. de Lonas</v>
          </cell>
          <cell r="C672">
            <v>1115.28</v>
          </cell>
        </row>
        <row r="673">
          <cell r="A673" t="str">
            <v>Manutenção Máquinas</v>
          </cell>
          <cell r="C673">
            <v>305602.89</v>
          </cell>
        </row>
        <row r="674">
          <cell r="A674">
            <v>3131112</v>
          </cell>
          <cell r="B674" t="str">
            <v>Agenciamento cargas/comissões</v>
          </cell>
          <cell r="C674">
            <v>353396.62</v>
          </cell>
        </row>
        <row r="675">
          <cell r="A675">
            <v>3131120</v>
          </cell>
          <cell r="B675" t="str">
            <v>Outros Modais</v>
          </cell>
          <cell r="C675">
            <v>41461.699999999997</v>
          </cell>
        </row>
        <row r="676">
          <cell r="A676">
            <v>4131120</v>
          </cell>
          <cell r="B676" t="str">
            <v>Outros Modais</v>
          </cell>
          <cell r="C676">
            <v>1835.32</v>
          </cell>
        </row>
        <row r="677">
          <cell r="A677" t="str">
            <v>Outros Modais</v>
          </cell>
          <cell r="C677">
            <v>396693.64</v>
          </cell>
        </row>
        <row r="678">
          <cell r="A678">
            <v>3131103</v>
          </cell>
          <cell r="B678" t="str">
            <v>Coleta e entrega</v>
          </cell>
          <cell r="C678">
            <v>281366</v>
          </cell>
        </row>
        <row r="679">
          <cell r="A679" t="str">
            <v>Coleta e Entrega</v>
          </cell>
          <cell r="C679">
            <v>281366</v>
          </cell>
        </row>
        <row r="680">
          <cell r="A680" t="str">
            <v>Custos de Logística Variáveis</v>
          </cell>
          <cell r="C680">
            <v>9173628.7100000009</v>
          </cell>
        </row>
        <row r="681">
          <cell r="A681" t="str">
            <v>outros</v>
          </cell>
          <cell r="C681">
            <v>13180604.51</v>
          </cell>
        </row>
        <row r="682">
          <cell r="A682" t="str">
            <v>Custos Rodoviários Variáveis</v>
          </cell>
          <cell r="C682">
            <v>65981627.390000001</v>
          </cell>
        </row>
        <row r="683">
          <cell r="A683" t="str">
            <v>Custos dos Serviços Prestados Variáveis</v>
          </cell>
          <cell r="C683">
            <v>171523460.83000001</v>
          </cell>
        </row>
        <row r="684">
          <cell r="A684" t="str">
            <v>Margem de Contribuição</v>
          </cell>
          <cell r="C684">
            <v>-297829403.77999997</v>
          </cell>
        </row>
        <row r="685">
          <cell r="A685">
            <v>3014101</v>
          </cell>
          <cell r="B685" t="str">
            <v>Salários Temp.</v>
          </cell>
          <cell r="C685">
            <v>2599.8000000000002</v>
          </cell>
        </row>
        <row r="686">
          <cell r="A686">
            <v>3014301</v>
          </cell>
          <cell r="B686" t="str">
            <v>INSS Temp.</v>
          </cell>
          <cell r="C686">
            <v>475587.43</v>
          </cell>
        </row>
        <row r="687">
          <cell r="A687">
            <v>3014305</v>
          </cell>
          <cell r="B687" t="str">
            <v>Contribuição Patronal Temp.</v>
          </cell>
          <cell r="C687">
            <v>76.069999999999993</v>
          </cell>
        </row>
        <row r="688">
          <cell r="A688">
            <v>3014401</v>
          </cell>
          <cell r="B688" t="str">
            <v>Horas Extras Temp.</v>
          </cell>
          <cell r="C688">
            <v>1129.51</v>
          </cell>
        </row>
        <row r="689">
          <cell r="A689">
            <v>4011101</v>
          </cell>
          <cell r="B689" t="str">
            <v>Salários Vendas</v>
          </cell>
          <cell r="C689">
            <v>1674654.19</v>
          </cell>
        </row>
        <row r="690">
          <cell r="A690">
            <v>4011201</v>
          </cell>
          <cell r="B690" t="str">
            <v>Adic.de Salários Vendas</v>
          </cell>
          <cell r="C690">
            <v>67535.22</v>
          </cell>
        </row>
        <row r="691">
          <cell r="A691">
            <v>4011204</v>
          </cell>
          <cell r="B691" t="str">
            <v>Adicional noturno - Vendas</v>
          </cell>
          <cell r="C691">
            <v>1432.86</v>
          </cell>
        </row>
        <row r="692">
          <cell r="A692">
            <v>4011301</v>
          </cell>
          <cell r="B692" t="str">
            <v>INSS Vendas</v>
          </cell>
          <cell r="C692">
            <v>390060.54</v>
          </cell>
        </row>
        <row r="693">
          <cell r="A693">
            <v>4011302</v>
          </cell>
          <cell r="B693" t="str">
            <v>FGTS Vendas</v>
          </cell>
          <cell r="C693">
            <v>123802.7</v>
          </cell>
        </row>
        <row r="694">
          <cell r="A694">
            <v>4011304</v>
          </cell>
          <cell r="B694" t="str">
            <v>SENAI Vendas</v>
          </cell>
          <cell r="C694">
            <v>23749</v>
          </cell>
        </row>
        <row r="695">
          <cell r="A695">
            <v>4011401</v>
          </cell>
          <cell r="B695" t="str">
            <v>Horas Extras Vendas</v>
          </cell>
          <cell r="C695">
            <v>4090.86</v>
          </cell>
        </row>
        <row r="696">
          <cell r="A696">
            <v>4011501</v>
          </cell>
          <cell r="B696" t="str">
            <v>Av.Prev.Resc.Contr.Vendas</v>
          </cell>
          <cell r="C696">
            <v>113772.07</v>
          </cell>
        </row>
        <row r="697">
          <cell r="A697">
            <v>4011701</v>
          </cell>
          <cell r="B697" t="str">
            <v>Férias Vendas</v>
          </cell>
          <cell r="C697">
            <v>315769.26</v>
          </cell>
        </row>
        <row r="698">
          <cell r="A698">
            <v>4011702</v>
          </cell>
          <cell r="B698" t="str">
            <v>13º Salário Vendas</v>
          </cell>
          <cell r="C698">
            <v>219420.24</v>
          </cell>
        </row>
        <row r="699">
          <cell r="A699">
            <v>4011801</v>
          </cell>
          <cell r="B699" t="str">
            <v>Ticket Alimentação Vendas</v>
          </cell>
          <cell r="C699">
            <v>77660.67</v>
          </cell>
        </row>
        <row r="700">
          <cell r="A700">
            <v>4011802</v>
          </cell>
          <cell r="B700" t="str">
            <v>Vale Transporte Vendas</v>
          </cell>
          <cell r="C700">
            <v>4321.51</v>
          </cell>
        </row>
        <row r="701">
          <cell r="A701">
            <v>4011803</v>
          </cell>
          <cell r="B701" t="str">
            <v>Ass.Méd.-UNI./PLANS.Vendas</v>
          </cell>
          <cell r="C701">
            <v>6944.05</v>
          </cell>
        </row>
        <row r="702">
          <cell r="A702">
            <v>4011804</v>
          </cell>
          <cell r="B702" t="str">
            <v>Seguro de Vida Vendas</v>
          </cell>
          <cell r="C702">
            <v>2782.32</v>
          </cell>
        </row>
        <row r="703">
          <cell r="A703">
            <v>4011805</v>
          </cell>
          <cell r="B703" t="str">
            <v>Brindes Vendas</v>
          </cell>
          <cell r="C703">
            <v>2430.09</v>
          </cell>
        </row>
        <row r="704">
          <cell r="A704">
            <v>4011806</v>
          </cell>
          <cell r="B704" t="str">
            <v>Outros Vendas</v>
          </cell>
          <cell r="C704">
            <v>-8000.3</v>
          </cell>
        </row>
        <row r="705">
          <cell r="A705">
            <v>4011901</v>
          </cell>
          <cell r="B705" t="str">
            <v>Contrat./Transf.Vendas</v>
          </cell>
          <cell r="C705">
            <v>1510</v>
          </cell>
        </row>
        <row r="706">
          <cell r="A706">
            <v>4012101</v>
          </cell>
          <cell r="B706" t="str">
            <v>Salários Adm.</v>
          </cell>
          <cell r="C706">
            <v>5208542.51</v>
          </cell>
        </row>
        <row r="707">
          <cell r="A707">
            <v>4012201</v>
          </cell>
          <cell r="B707" t="str">
            <v>Adic.de salários Adm.</v>
          </cell>
          <cell r="C707">
            <v>167978.08</v>
          </cell>
        </row>
        <row r="708">
          <cell r="A708">
            <v>4012204</v>
          </cell>
          <cell r="B708" t="str">
            <v>Adicional noturno - Adm.</v>
          </cell>
          <cell r="C708">
            <v>5288</v>
          </cell>
        </row>
        <row r="709">
          <cell r="A709">
            <v>4012301</v>
          </cell>
          <cell r="B709" t="str">
            <v>INSS Adm.</v>
          </cell>
          <cell r="C709">
            <v>1709062.89</v>
          </cell>
        </row>
        <row r="710">
          <cell r="A710">
            <v>4012302</v>
          </cell>
          <cell r="B710" t="str">
            <v>FGTS Adm.</v>
          </cell>
          <cell r="C710">
            <v>550948</v>
          </cell>
        </row>
        <row r="711">
          <cell r="A711">
            <v>4012303</v>
          </cell>
          <cell r="B711" t="str">
            <v>REFER/Pl.Prev.Priv.Adm.</v>
          </cell>
          <cell r="C711">
            <v>4514.32</v>
          </cell>
        </row>
        <row r="712">
          <cell r="A712">
            <v>4012304</v>
          </cell>
          <cell r="B712" t="str">
            <v>SENAI Adm.</v>
          </cell>
          <cell r="C712">
            <v>64675.15</v>
          </cell>
        </row>
        <row r="713">
          <cell r="A713">
            <v>4012305</v>
          </cell>
          <cell r="B713" t="str">
            <v>Contribuição Patronal Adm.</v>
          </cell>
          <cell r="C713">
            <v>42300</v>
          </cell>
        </row>
        <row r="714">
          <cell r="A714">
            <v>4012401</v>
          </cell>
          <cell r="B714" t="str">
            <v>Horas Extras Adm.</v>
          </cell>
          <cell r="C714">
            <v>42204.49</v>
          </cell>
        </row>
        <row r="715">
          <cell r="A715">
            <v>4012501</v>
          </cell>
          <cell r="B715" t="str">
            <v>Av.Prev.Resc.Contrat.Adm.</v>
          </cell>
          <cell r="C715">
            <v>273728.90000000002</v>
          </cell>
        </row>
        <row r="716">
          <cell r="A716">
            <v>4012601</v>
          </cell>
          <cell r="B716" t="str">
            <v>Honorários Diretoria Adm.</v>
          </cell>
          <cell r="C716">
            <v>2808382</v>
          </cell>
        </row>
        <row r="717">
          <cell r="A717">
            <v>4012701</v>
          </cell>
          <cell r="B717" t="str">
            <v>Férias Adm.</v>
          </cell>
          <cell r="C717">
            <v>998564.1</v>
          </cell>
        </row>
        <row r="718">
          <cell r="A718">
            <v>4012702</v>
          </cell>
          <cell r="B718" t="str">
            <v>13º Salário Adm.</v>
          </cell>
          <cell r="C718">
            <v>650237.88</v>
          </cell>
        </row>
        <row r="719">
          <cell r="A719">
            <v>4012801</v>
          </cell>
          <cell r="B719" t="str">
            <v>Ticket Alimentação Adm.</v>
          </cell>
          <cell r="C719">
            <v>6998.19</v>
          </cell>
        </row>
        <row r="720">
          <cell r="A720">
            <v>4012802</v>
          </cell>
          <cell r="B720" t="str">
            <v>Vale Transporte Adm.</v>
          </cell>
          <cell r="C720">
            <v>108550.04</v>
          </cell>
        </row>
        <row r="721">
          <cell r="A721">
            <v>4012803</v>
          </cell>
          <cell r="B721" t="str">
            <v>Ass.Méd.-UNI./PLANS.Adm.</v>
          </cell>
          <cell r="C721">
            <v>236977.86</v>
          </cell>
        </row>
        <row r="722">
          <cell r="A722">
            <v>4012804</v>
          </cell>
          <cell r="B722" t="str">
            <v>Seguro de Vida Adm.</v>
          </cell>
          <cell r="C722">
            <v>46233.2</v>
          </cell>
        </row>
        <row r="723">
          <cell r="A723">
            <v>4012805</v>
          </cell>
          <cell r="B723" t="str">
            <v>Brindes Adm.</v>
          </cell>
          <cell r="C723">
            <v>25069.040000000001</v>
          </cell>
        </row>
        <row r="724">
          <cell r="A724">
            <v>4012806</v>
          </cell>
          <cell r="B724" t="str">
            <v>Outros Adm.</v>
          </cell>
          <cell r="C724">
            <v>-9973.34</v>
          </cell>
        </row>
        <row r="725">
          <cell r="A725">
            <v>4012901</v>
          </cell>
          <cell r="B725" t="str">
            <v>Contrat./Transf.Adm.</v>
          </cell>
          <cell r="C725">
            <v>88242.67</v>
          </cell>
        </row>
        <row r="726">
          <cell r="A726">
            <v>4013101</v>
          </cell>
          <cell r="B726" t="str">
            <v>Salários Terc.</v>
          </cell>
          <cell r="C726">
            <v>8802.2999999999993</v>
          </cell>
        </row>
        <row r="727">
          <cell r="A727">
            <v>4013301</v>
          </cell>
          <cell r="B727" t="str">
            <v>INSS Terc.</v>
          </cell>
          <cell r="C727">
            <v>3180.72</v>
          </cell>
        </row>
        <row r="728">
          <cell r="A728">
            <v>4013803</v>
          </cell>
          <cell r="B728" t="str">
            <v>Ass.Méd.-UNIM./PLANS.Terc.</v>
          </cell>
          <cell r="C728">
            <v>80</v>
          </cell>
        </row>
        <row r="729">
          <cell r="A729">
            <v>4013901</v>
          </cell>
          <cell r="B729" t="str">
            <v>Contrat./Transfer.Terc.</v>
          </cell>
          <cell r="C729">
            <v>0</v>
          </cell>
        </row>
        <row r="730">
          <cell r="A730">
            <v>4014802</v>
          </cell>
          <cell r="B730" t="str">
            <v>Vale Transporte Q.Estável</v>
          </cell>
          <cell r="C730">
            <v>0</v>
          </cell>
        </row>
        <row r="731">
          <cell r="A731" t="str">
            <v>Pessoal</v>
          </cell>
          <cell r="C731">
            <v>16541915.09</v>
          </cell>
        </row>
        <row r="732">
          <cell r="A732">
            <v>3011101</v>
          </cell>
          <cell r="B732" t="str">
            <v>Salários Equipagem</v>
          </cell>
          <cell r="C732">
            <v>5026307.4800000004</v>
          </cell>
        </row>
        <row r="733">
          <cell r="A733">
            <v>3011201</v>
          </cell>
          <cell r="B733" t="str">
            <v>Adic.Salários Equipagem</v>
          </cell>
          <cell r="C733">
            <v>1529383.01</v>
          </cell>
        </row>
        <row r="734">
          <cell r="A734">
            <v>3011202</v>
          </cell>
          <cell r="B734" t="str">
            <v>Abono Acordo coletivo - Equip.</v>
          </cell>
          <cell r="C734">
            <v>23950</v>
          </cell>
        </row>
        <row r="735">
          <cell r="A735">
            <v>3011204</v>
          </cell>
          <cell r="B735" t="str">
            <v>Adicional noturno -Equipagem</v>
          </cell>
          <cell r="C735">
            <v>449994</v>
          </cell>
        </row>
        <row r="736">
          <cell r="A736">
            <v>3011301</v>
          </cell>
          <cell r="B736" t="str">
            <v>INSS Equipagem</v>
          </cell>
          <cell r="C736">
            <v>2221809.5099999998</v>
          </cell>
        </row>
        <row r="737">
          <cell r="A737">
            <v>3011302</v>
          </cell>
          <cell r="B737" t="str">
            <v>FGTS Equipagem</v>
          </cell>
          <cell r="C737">
            <v>715376.27</v>
          </cell>
        </row>
        <row r="738">
          <cell r="A738">
            <v>3011303</v>
          </cell>
          <cell r="B738" t="str">
            <v>REFER/Pl.Pr.Priv.Equipagem</v>
          </cell>
          <cell r="C738">
            <v>10070.07</v>
          </cell>
        </row>
        <row r="739">
          <cell r="A739">
            <v>3011304</v>
          </cell>
          <cell r="B739" t="str">
            <v>SENAI Equipagem</v>
          </cell>
          <cell r="C739">
            <v>124940.45</v>
          </cell>
        </row>
        <row r="740">
          <cell r="A740">
            <v>3011401</v>
          </cell>
          <cell r="B740" t="str">
            <v>Horas Extras Equipagem</v>
          </cell>
          <cell r="C740">
            <v>1665819.2</v>
          </cell>
        </row>
        <row r="741">
          <cell r="A741">
            <v>3011501</v>
          </cell>
          <cell r="B741" t="str">
            <v>Av.Prev.Resc.Contr.Equip.</v>
          </cell>
          <cell r="C741">
            <v>749141.39</v>
          </cell>
        </row>
        <row r="742">
          <cell r="A742">
            <v>3011701</v>
          </cell>
          <cell r="B742" t="str">
            <v>Férias Equipagem</v>
          </cell>
          <cell r="C742">
            <v>1481413.55</v>
          </cell>
        </row>
        <row r="743">
          <cell r="A743">
            <v>3011702</v>
          </cell>
          <cell r="B743" t="str">
            <v>13 Salário Equipagem</v>
          </cell>
          <cell r="C743">
            <v>1062741.6399999999</v>
          </cell>
        </row>
        <row r="744">
          <cell r="A744">
            <v>3011801</v>
          </cell>
          <cell r="B744" t="str">
            <v>Ticket Alimentação Equipagem</v>
          </cell>
          <cell r="C744">
            <v>1295146.3500000001</v>
          </cell>
        </row>
        <row r="745">
          <cell r="A745">
            <v>3011802</v>
          </cell>
          <cell r="B745" t="str">
            <v>Vale Transporte Equipagem</v>
          </cell>
          <cell r="C745">
            <v>93688.06</v>
          </cell>
        </row>
        <row r="746">
          <cell r="A746">
            <v>3011803</v>
          </cell>
          <cell r="B746" t="str">
            <v>Ass.Méd.-UNI./PLANS.Equip.</v>
          </cell>
          <cell r="C746">
            <v>515070.65</v>
          </cell>
        </row>
        <row r="747">
          <cell r="A747">
            <v>3011804</v>
          </cell>
          <cell r="B747" t="str">
            <v>Seguro de Vida Equipagem</v>
          </cell>
          <cell r="C747">
            <v>15324.61</v>
          </cell>
        </row>
        <row r="748">
          <cell r="A748">
            <v>3011805</v>
          </cell>
          <cell r="B748" t="str">
            <v>Brindes Equipagem</v>
          </cell>
          <cell r="C748">
            <v>36194.07</v>
          </cell>
        </row>
        <row r="749">
          <cell r="A749">
            <v>3011806</v>
          </cell>
          <cell r="B749" t="str">
            <v>Outros Equipagem</v>
          </cell>
          <cell r="C749">
            <v>-650.05999999999995</v>
          </cell>
        </row>
        <row r="750">
          <cell r="A750">
            <v>3011901</v>
          </cell>
          <cell r="B750" t="str">
            <v>Contr./Transfer.Equipagem</v>
          </cell>
          <cell r="C750">
            <v>-97696.38</v>
          </cell>
        </row>
        <row r="751">
          <cell r="A751">
            <v>3012101</v>
          </cell>
          <cell r="B751" t="str">
            <v>Salários Operacional</v>
          </cell>
          <cell r="C751">
            <v>11888215.52</v>
          </cell>
        </row>
        <row r="752">
          <cell r="A752">
            <v>3012102</v>
          </cell>
          <cell r="B752" t="str">
            <v>M.O. p/ investimento</v>
          </cell>
          <cell r="C752">
            <v>-69.3</v>
          </cell>
        </row>
        <row r="753">
          <cell r="A753">
            <v>3012103</v>
          </cell>
          <cell r="B753" t="str">
            <v>M.O. p/ estoque</v>
          </cell>
          <cell r="C753">
            <v>-134792.99</v>
          </cell>
        </row>
        <row r="754">
          <cell r="A754">
            <v>3012201</v>
          </cell>
          <cell r="B754" t="str">
            <v>Adic.Salários Operacional</v>
          </cell>
          <cell r="C754">
            <v>1426180.77</v>
          </cell>
        </row>
        <row r="755">
          <cell r="A755">
            <v>3012202</v>
          </cell>
          <cell r="B755" t="str">
            <v>Abono Acordo coletivo - Operac.</v>
          </cell>
          <cell r="C755">
            <v>18200</v>
          </cell>
        </row>
        <row r="756">
          <cell r="A756">
            <v>3012203</v>
          </cell>
          <cell r="B756" t="str">
            <v>Remun.Variável Operacional</v>
          </cell>
          <cell r="C756">
            <v>222.25</v>
          </cell>
        </row>
        <row r="757">
          <cell r="A757">
            <v>3012204</v>
          </cell>
          <cell r="B757" t="str">
            <v>Adicional noturno - Operacional</v>
          </cell>
          <cell r="C757">
            <v>177532.15</v>
          </cell>
        </row>
        <row r="758">
          <cell r="A758">
            <v>3012301</v>
          </cell>
          <cell r="B758" t="str">
            <v>INSS Operacional</v>
          </cell>
          <cell r="C758">
            <v>3621047.4</v>
          </cell>
        </row>
        <row r="759">
          <cell r="A759">
            <v>3012302</v>
          </cell>
          <cell r="B759" t="str">
            <v>FGTS Operacional</v>
          </cell>
          <cell r="C759">
            <v>1160281.3799999999</v>
          </cell>
        </row>
        <row r="760">
          <cell r="A760">
            <v>3012303</v>
          </cell>
          <cell r="B760" t="str">
            <v>REFER/Pl.Pr.Priv.Operac.</v>
          </cell>
          <cell r="C760">
            <v>49333.23</v>
          </cell>
        </row>
        <row r="761">
          <cell r="A761">
            <v>3012304</v>
          </cell>
          <cell r="B761" t="str">
            <v>SENAI Operacional</v>
          </cell>
          <cell r="C761">
            <v>209149.9</v>
          </cell>
        </row>
        <row r="762">
          <cell r="A762">
            <v>3012401</v>
          </cell>
          <cell r="B762" t="str">
            <v>Horas Extras Operacional</v>
          </cell>
          <cell r="C762">
            <v>755764.02</v>
          </cell>
        </row>
        <row r="763">
          <cell r="A763">
            <v>3012501</v>
          </cell>
          <cell r="B763" t="str">
            <v>Av.Prev.Resc.Contr.Operac.</v>
          </cell>
          <cell r="C763">
            <v>924882.74</v>
          </cell>
        </row>
        <row r="764">
          <cell r="A764">
            <v>3012701</v>
          </cell>
          <cell r="B764" t="str">
            <v>Férias Operacional</v>
          </cell>
          <cell r="C764">
            <v>2782652.69</v>
          </cell>
        </row>
        <row r="765">
          <cell r="A765">
            <v>3012702</v>
          </cell>
          <cell r="B765" t="str">
            <v>13 Salário Operacional</v>
          </cell>
          <cell r="C765">
            <v>1868094.35</v>
          </cell>
        </row>
        <row r="766">
          <cell r="A766">
            <v>3012801</v>
          </cell>
          <cell r="B766" t="str">
            <v>Ticket Alimentação Operacional</v>
          </cell>
          <cell r="C766">
            <v>1642396.28</v>
          </cell>
        </row>
        <row r="767">
          <cell r="A767">
            <v>3012802</v>
          </cell>
          <cell r="B767" t="str">
            <v>Vale Transporte Operacional</v>
          </cell>
          <cell r="C767">
            <v>133264.84</v>
          </cell>
        </row>
        <row r="768">
          <cell r="A768">
            <v>3012803</v>
          </cell>
          <cell r="B768" t="str">
            <v>Ass.Méd.-UNI./PLANS.Operac.</v>
          </cell>
          <cell r="C768">
            <v>517790.05</v>
          </cell>
        </row>
        <row r="769">
          <cell r="A769">
            <v>3012804</v>
          </cell>
          <cell r="B769" t="str">
            <v>Seguro de Vida Operacional</v>
          </cell>
          <cell r="C769">
            <v>28949.07</v>
          </cell>
        </row>
        <row r="770">
          <cell r="A770">
            <v>3012805</v>
          </cell>
          <cell r="B770" t="str">
            <v>Brindes Operacional</v>
          </cell>
          <cell r="C770">
            <v>48714.79</v>
          </cell>
        </row>
        <row r="771">
          <cell r="A771">
            <v>3012806</v>
          </cell>
          <cell r="B771" t="str">
            <v>Outros Operacional</v>
          </cell>
          <cell r="C771">
            <v>-27320.48</v>
          </cell>
        </row>
        <row r="772">
          <cell r="A772">
            <v>3012901</v>
          </cell>
          <cell r="B772" t="str">
            <v>Contr./Transf.Operacional</v>
          </cell>
          <cell r="C772">
            <v>101352.62</v>
          </cell>
        </row>
        <row r="773">
          <cell r="A773">
            <v>3013101</v>
          </cell>
          <cell r="B773" t="str">
            <v>Salários Pátio</v>
          </cell>
          <cell r="C773">
            <v>2498631.19</v>
          </cell>
        </row>
        <row r="774">
          <cell r="A774">
            <v>3013201</v>
          </cell>
          <cell r="B774" t="str">
            <v>Adic.de Salários Pátio</v>
          </cell>
          <cell r="C774">
            <v>762797.89</v>
          </cell>
        </row>
        <row r="775">
          <cell r="A775">
            <v>3013202</v>
          </cell>
          <cell r="B775" t="str">
            <v>Abono Acordo coletivo - Pátio</v>
          </cell>
          <cell r="C775">
            <v>22100</v>
          </cell>
        </row>
        <row r="776">
          <cell r="A776">
            <v>3013204</v>
          </cell>
          <cell r="B776" t="str">
            <v>Adicional noturno - Pátio</v>
          </cell>
          <cell r="C776">
            <v>174152.38</v>
          </cell>
        </row>
        <row r="777">
          <cell r="A777">
            <v>3013301</v>
          </cell>
          <cell r="B777" t="str">
            <v>INSS Pátio</v>
          </cell>
          <cell r="C777">
            <v>932486.75</v>
          </cell>
        </row>
        <row r="778">
          <cell r="A778">
            <v>3013302</v>
          </cell>
          <cell r="B778" t="str">
            <v>FGTS Pátio</v>
          </cell>
          <cell r="C778">
            <v>302665.8</v>
          </cell>
        </row>
        <row r="779">
          <cell r="A779">
            <v>3013303</v>
          </cell>
          <cell r="B779" t="str">
            <v>REFER/Pl.Prev.Priv.Pátio</v>
          </cell>
          <cell r="C779">
            <v>1150.29</v>
          </cell>
        </row>
        <row r="780">
          <cell r="A780">
            <v>3013304</v>
          </cell>
          <cell r="B780" t="str">
            <v>SENAI Pátio</v>
          </cell>
          <cell r="C780">
            <v>51133.46</v>
          </cell>
        </row>
        <row r="781">
          <cell r="A781">
            <v>3013401</v>
          </cell>
          <cell r="B781" t="str">
            <v>Horas Extras Pátio</v>
          </cell>
          <cell r="C781">
            <v>237929.78</v>
          </cell>
        </row>
        <row r="782">
          <cell r="A782">
            <v>3013501</v>
          </cell>
          <cell r="B782" t="str">
            <v>Av.Prev.Resc.Contrat.Pátio</v>
          </cell>
          <cell r="C782">
            <v>337284.41</v>
          </cell>
        </row>
        <row r="783">
          <cell r="A783">
            <v>3013701</v>
          </cell>
          <cell r="B783" t="str">
            <v>Férias Pátio</v>
          </cell>
          <cell r="C783">
            <v>535879.81999999995</v>
          </cell>
        </row>
        <row r="784">
          <cell r="A784">
            <v>3013702</v>
          </cell>
          <cell r="B784" t="str">
            <v>13 Salário Pátio</v>
          </cell>
          <cell r="C784">
            <v>383649.14</v>
          </cell>
        </row>
        <row r="785">
          <cell r="A785">
            <v>3013801</v>
          </cell>
          <cell r="B785" t="str">
            <v>Ticket Alimentação Pátio</v>
          </cell>
          <cell r="C785">
            <v>740356.89</v>
          </cell>
        </row>
        <row r="786">
          <cell r="A786">
            <v>3013802</v>
          </cell>
          <cell r="B786" t="str">
            <v>Vale Transporte Pátio</v>
          </cell>
          <cell r="C786">
            <v>99836.42</v>
          </cell>
        </row>
        <row r="787">
          <cell r="A787">
            <v>3013803</v>
          </cell>
          <cell r="B787" t="str">
            <v>Ass.Méd.-UNI./PLANS.Pátio</v>
          </cell>
          <cell r="C787">
            <v>234871.97</v>
          </cell>
        </row>
        <row r="788">
          <cell r="A788">
            <v>3013804</v>
          </cell>
          <cell r="B788" t="str">
            <v>Seguro de Vida Pátio</v>
          </cell>
          <cell r="C788">
            <v>7594.88</v>
          </cell>
        </row>
        <row r="789">
          <cell r="A789">
            <v>3013805</v>
          </cell>
          <cell r="B789" t="str">
            <v>Brindes Pátio</v>
          </cell>
          <cell r="C789">
            <v>22680.240000000002</v>
          </cell>
        </row>
        <row r="790">
          <cell r="A790">
            <v>3013806</v>
          </cell>
          <cell r="B790" t="str">
            <v>Outros Pátio</v>
          </cell>
          <cell r="C790">
            <v>-553.30999999999995</v>
          </cell>
        </row>
        <row r="791">
          <cell r="A791">
            <v>3013901</v>
          </cell>
          <cell r="B791" t="str">
            <v>Contrat./Transfer.Pátio</v>
          </cell>
          <cell r="C791">
            <v>10389.4</v>
          </cell>
        </row>
        <row r="792">
          <cell r="A792" t="str">
            <v>Maquinistas/Pátio e Colab. Operacional</v>
          </cell>
          <cell r="C792">
            <v>51464902.549999997</v>
          </cell>
        </row>
        <row r="793">
          <cell r="C793">
            <v>68006817.640000001</v>
          </cell>
        </row>
        <row r="794">
          <cell r="A794">
            <v>3031101</v>
          </cell>
          <cell r="B794" t="str">
            <v>Peças/Compon.p/Locomotivas</v>
          </cell>
          <cell r="C794">
            <v>1442364.64</v>
          </cell>
        </row>
        <row r="795">
          <cell r="A795">
            <v>3031102</v>
          </cell>
          <cell r="B795" t="str">
            <v>Serviço Manut.Locomotivas</v>
          </cell>
          <cell r="C795">
            <v>3734037.78</v>
          </cell>
        </row>
        <row r="796">
          <cell r="A796">
            <v>3031103</v>
          </cell>
          <cell r="B796" t="str">
            <v>Fretes Locomotivas</v>
          </cell>
          <cell r="C796">
            <v>292773.52</v>
          </cell>
        </row>
        <row r="797">
          <cell r="A797">
            <v>3031201</v>
          </cell>
          <cell r="B797" t="str">
            <v>Peças/Componentes p/Vagões</v>
          </cell>
          <cell r="C797">
            <v>1250332.57</v>
          </cell>
        </row>
        <row r="798">
          <cell r="A798">
            <v>3031202</v>
          </cell>
          <cell r="B798" t="str">
            <v>Serviço Manutenção Vagões</v>
          </cell>
          <cell r="C798">
            <v>3414062.47</v>
          </cell>
        </row>
        <row r="799">
          <cell r="A799">
            <v>3031203</v>
          </cell>
          <cell r="B799" t="str">
            <v>Fretes Vagões</v>
          </cell>
          <cell r="C799">
            <v>95176.75</v>
          </cell>
        </row>
        <row r="800">
          <cell r="A800" t="str">
            <v>Manutenção Mecânica</v>
          </cell>
          <cell r="C800">
            <v>10228747.73</v>
          </cell>
        </row>
        <row r="801">
          <cell r="A801">
            <v>3032101</v>
          </cell>
          <cell r="B801" t="str">
            <v>Peças/Compon.Super Estrut.</v>
          </cell>
          <cell r="C801">
            <v>276018.33</v>
          </cell>
        </row>
        <row r="802">
          <cell r="A802">
            <v>3032102</v>
          </cell>
          <cell r="B802" t="str">
            <v>Peças/Compon.Infra Estrut.</v>
          </cell>
          <cell r="C802">
            <v>34140.400000000001</v>
          </cell>
        </row>
        <row r="803">
          <cell r="A803">
            <v>3032103</v>
          </cell>
          <cell r="B803" t="str">
            <v>Frete-Pç./Comp.Super Est.</v>
          </cell>
          <cell r="C803">
            <v>6349.35</v>
          </cell>
        </row>
        <row r="804">
          <cell r="A804">
            <v>3032104</v>
          </cell>
          <cell r="B804" t="str">
            <v>Frete-Pç.Comp.Infra Estr.</v>
          </cell>
          <cell r="C804">
            <v>3390</v>
          </cell>
        </row>
        <row r="805">
          <cell r="A805">
            <v>3032201</v>
          </cell>
          <cell r="B805" t="str">
            <v>Serv.Manut.Super Estrut.</v>
          </cell>
          <cell r="C805">
            <v>9070988.5</v>
          </cell>
        </row>
        <row r="806">
          <cell r="A806">
            <v>3032202</v>
          </cell>
          <cell r="B806" t="str">
            <v>Serv.Manut.Infra Estrut.</v>
          </cell>
          <cell r="C806">
            <v>222658.03</v>
          </cell>
        </row>
        <row r="807">
          <cell r="A807">
            <v>3032203</v>
          </cell>
          <cell r="B807" t="str">
            <v>Frete Serv.Manut.Via Perm.</v>
          </cell>
          <cell r="C807">
            <v>67038.559999999998</v>
          </cell>
        </row>
        <row r="808">
          <cell r="A808" t="str">
            <v>Manutenção de Via Permanente</v>
          </cell>
          <cell r="C808">
            <v>9680583.1699999999</v>
          </cell>
        </row>
        <row r="809">
          <cell r="A809">
            <v>3036101</v>
          </cell>
          <cell r="B809" t="str">
            <v>Ferram.Mat.Auxil.Manut.</v>
          </cell>
          <cell r="C809">
            <v>2617861.21</v>
          </cell>
        </row>
        <row r="810">
          <cell r="A810">
            <v>3036102</v>
          </cell>
          <cell r="B810" t="str">
            <v>Frete Ferram.Mat.Auxil.</v>
          </cell>
          <cell r="C810">
            <v>1730.89</v>
          </cell>
        </row>
        <row r="811">
          <cell r="A811">
            <v>3036113</v>
          </cell>
          <cell r="B811" t="str">
            <v>Mat.Auxil.Manut.</v>
          </cell>
          <cell r="C811">
            <v>0</v>
          </cell>
        </row>
        <row r="812">
          <cell r="A812" t="str">
            <v>Ferramentas</v>
          </cell>
          <cell r="C812">
            <v>2619592.1</v>
          </cell>
        </row>
        <row r="813">
          <cell r="A813">
            <v>3031001</v>
          </cell>
          <cell r="B813" t="str">
            <v>Manut.Máquinas e equipamentos</v>
          </cell>
          <cell r="C813">
            <v>351853.34</v>
          </cell>
        </row>
        <row r="814">
          <cell r="A814">
            <v>3036103</v>
          </cell>
          <cell r="B814" t="str">
            <v>Serv.pç.p/Manut.Máquinas</v>
          </cell>
          <cell r="C814">
            <v>23494.79</v>
          </cell>
        </row>
        <row r="815">
          <cell r="A815">
            <v>3037101</v>
          </cell>
          <cell r="B815" t="str">
            <v>Manutenção de veiculos rodoviários leve</v>
          </cell>
          <cell r="C815">
            <v>81350.16</v>
          </cell>
        </row>
        <row r="816">
          <cell r="A816">
            <v>3037102</v>
          </cell>
          <cell r="B816" t="str">
            <v>Manut.Equip.Ferrov.Leve</v>
          </cell>
          <cell r="C816">
            <v>9186.8700000000008</v>
          </cell>
        </row>
        <row r="817">
          <cell r="A817">
            <v>3037103</v>
          </cell>
          <cell r="B817" t="str">
            <v>Manut.Equip.Ferrov.Pesados</v>
          </cell>
          <cell r="C817">
            <v>28390.42</v>
          </cell>
        </row>
        <row r="818">
          <cell r="A818">
            <v>3037104</v>
          </cell>
          <cell r="B818" t="str">
            <v>Fretes Veíc.Rodoviários</v>
          </cell>
          <cell r="C818">
            <v>-859.05</v>
          </cell>
        </row>
        <row r="819">
          <cell r="A819">
            <v>3038101</v>
          </cell>
          <cell r="B819" t="str">
            <v>Pç.Compon.Man.Auto Linha</v>
          </cell>
          <cell r="C819">
            <v>153698.39000000001</v>
          </cell>
        </row>
        <row r="820">
          <cell r="A820">
            <v>3038102</v>
          </cell>
          <cell r="B820" t="str">
            <v>Serv.Manut.Auto de Linha</v>
          </cell>
          <cell r="C820">
            <v>161401.22</v>
          </cell>
        </row>
        <row r="821">
          <cell r="A821">
            <v>3038103</v>
          </cell>
          <cell r="B821" t="str">
            <v>Fretes Auto de Linha</v>
          </cell>
          <cell r="C821">
            <v>2358.25</v>
          </cell>
        </row>
        <row r="822">
          <cell r="A822">
            <v>3038201</v>
          </cell>
          <cell r="B822" t="str">
            <v>Pç.Compon.Manut.Plasser</v>
          </cell>
          <cell r="C822">
            <v>118928.36</v>
          </cell>
        </row>
        <row r="823">
          <cell r="A823">
            <v>3038202</v>
          </cell>
          <cell r="B823" t="str">
            <v>Serv.p/Manut.Plasser</v>
          </cell>
          <cell r="C823">
            <v>86083.76</v>
          </cell>
        </row>
        <row r="824">
          <cell r="A824">
            <v>3038203</v>
          </cell>
          <cell r="B824" t="str">
            <v>Fretes Plasser</v>
          </cell>
          <cell r="C824">
            <v>17457.79</v>
          </cell>
        </row>
        <row r="825">
          <cell r="A825">
            <v>3038301</v>
          </cell>
          <cell r="B825" t="str">
            <v>Pç.Comp.Man.Veíc.Rodoferr.</v>
          </cell>
          <cell r="C825">
            <v>673.81</v>
          </cell>
        </row>
        <row r="826">
          <cell r="A826">
            <v>3038302</v>
          </cell>
          <cell r="B826" t="str">
            <v>Serv.Manut.Veíc.Rodoferr.</v>
          </cell>
          <cell r="C826">
            <v>6411</v>
          </cell>
        </row>
        <row r="827">
          <cell r="A827">
            <v>3039101</v>
          </cell>
          <cell r="B827" t="str">
            <v>Manut.Equipam.Informática</v>
          </cell>
          <cell r="C827">
            <v>54914.3</v>
          </cell>
        </row>
        <row r="828">
          <cell r="A828">
            <v>3039102</v>
          </cell>
          <cell r="B828" t="str">
            <v>Frete Man.Equip.Informática</v>
          </cell>
          <cell r="C828">
            <v>888.55</v>
          </cell>
        </row>
        <row r="829">
          <cell r="A829" t="str">
            <v>Manutenção de Maquinário</v>
          </cell>
          <cell r="C829">
            <v>1096231.96</v>
          </cell>
        </row>
        <row r="830">
          <cell r="A830">
            <v>4031101</v>
          </cell>
          <cell r="B830" t="str">
            <v>Manutenção Veíc.Rodoviários Leves</v>
          </cell>
          <cell r="C830">
            <v>3891.91</v>
          </cell>
        </row>
        <row r="831">
          <cell r="A831">
            <v>4031103</v>
          </cell>
          <cell r="B831" t="str">
            <v>Manutenção mecanic/eletrica-aeronave</v>
          </cell>
          <cell r="C831">
            <v>156248.49</v>
          </cell>
        </row>
        <row r="832">
          <cell r="A832" t="str">
            <v>Manutenção Veículos</v>
          </cell>
          <cell r="C832">
            <v>160140.4</v>
          </cell>
        </row>
        <row r="833">
          <cell r="A833">
            <v>3035101</v>
          </cell>
          <cell r="B833" t="str">
            <v>Obras Civis</v>
          </cell>
          <cell r="C833">
            <v>222271.56</v>
          </cell>
        </row>
        <row r="834">
          <cell r="A834">
            <v>3035102</v>
          </cell>
          <cell r="B834" t="str">
            <v>Pequenas Instalações</v>
          </cell>
          <cell r="C834">
            <v>30322.23</v>
          </cell>
        </row>
        <row r="835">
          <cell r="A835">
            <v>3035103</v>
          </cell>
          <cell r="B835" t="str">
            <v>Manutenção Instalações</v>
          </cell>
          <cell r="C835">
            <v>390792.08</v>
          </cell>
        </row>
        <row r="836">
          <cell r="A836">
            <v>3035104</v>
          </cell>
          <cell r="B836" t="str">
            <v>Frete Manut.de Instalações</v>
          </cell>
          <cell r="C836">
            <v>565.54</v>
          </cell>
        </row>
        <row r="837">
          <cell r="A837">
            <v>3081105</v>
          </cell>
          <cell r="B837" t="str">
            <v>Limpeza</v>
          </cell>
          <cell r="C837">
            <v>672623.09</v>
          </cell>
        </row>
        <row r="838">
          <cell r="A838" t="str">
            <v>Manutenção Instalações</v>
          </cell>
          <cell r="C838">
            <v>1316574.5</v>
          </cell>
        </row>
        <row r="839">
          <cell r="A839">
            <v>3034101</v>
          </cell>
          <cell r="B839" t="str">
            <v>Pç.Componentes p/Sistemas</v>
          </cell>
          <cell r="C839">
            <v>116983.34</v>
          </cell>
        </row>
        <row r="840">
          <cell r="A840">
            <v>3034102</v>
          </cell>
          <cell r="B840" t="str">
            <v>Serv.Manut.p/Sistemas</v>
          </cell>
          <cell r="C840">
            <v>23653</v>
          </cell>
        </row>
        <row r="841">
          <cell r="A841">
            <v>3039103</v>
          </cell>
          <cell r="B841" t="str">
            <v>Manut. Sistemas Informática</v>
          </cell>
          <cell r="C841">
            <v>16132.2</v>
          </cell>
        </row>
        <row r="842">
          <cell r="A842" t="str">
            <v>Manutenção de Sistemas</v>
          </cell>
          <cell r="C842">
            <v>156768.54</v>
          </cell>
        </row>
        <row r="843">
          <cell r="A843">
            <v>3033101</v>
          </cell>
          <cell r="B843" t="str">
            <v>Peças e componentes de telecomunicações</v>
          </cell>
          <cell r="C843">
            <v>194226.18</v>
          </cell>
        </row>
        <row r="844">
          <cell r="A844">
            <v>3033102</v>
          </cell>
          <cell r="B844" t="str">
            <v>Serv.Manut.Telecom.</v>
          </cell>
          <cell r="C844">
            <v>25798.28</v>
          </cell>
        </row>
        <row r="845">
          <cell r="A845">
            <v>3033103</v>
          </cell>
          <cell r="B845" t="str">
            <v>Frete Telecomunicações</v>
          </cell>
          <cell r="C845">
            <v>1917.62</v>
          </cell>
        </row>
        <row r="846">
          <cell r="A846">
            <v>3034103</v>
          </cell>
          <cell r="B846" t="str">
            <v>Fretes Sistemas</v>
          </cell>
          <cell r="C846">
            <v>539</v>
          </cell>
        </row>
        <row r="847">
          <cell r="A847">
            <v>3034104</v>
          </cell>
          <cell r="B847" t="str">
            <v>Implantação Fibra Ótica</v>
          </cell>
          <cell r="C847">
            <v>-2</v>
          </cell>
        </row>
        <row r="848">
          <cell r="A848" t="str">
            <v>Manutenção Telecom</v>
          </cell>
          <cell r="C848">
            <v>222479.08</v>
          </cell>
        </row>
        <row r="849">
          <cell r="C849">
            <v>25481117.48</v>
          </cell>
        </row>
        <row r="850">
          <cell r="A850">
            <v>3061102</v>
          </cell>
          <cell r="B850" t="str">
            <v>Alug.Equipam.Informática</v>
          </cell>
          <cell r="C850">
            <v>5378.32</v>
          </cell>
        </row>
        <row r="851">
          <cell r="A851">
            <v>3061103</v>
          </cell>
          <cell r="B851" t="str">
            <v>Aluguel Máquinas</v>
          </cell>
          <cell r="C851">
            <v>137045.51999999999</v>
          </cell>
        </row>
        <row r="852">
          <cell r="A852">
            <v>3061104</v>
          </cell>
          <cell r="B852" t="str">
            <v>Aluguel Imóveis</v>
          </cell>
          <cell r="C852">
            <v>451134.91</v>
          </cell>
        </row>
        <row r="853">
          <cell r="A853">
            <v>3061106</v>
          </cell>
          <cell r="B853" t="str">
            <v>Arrendamento GPS</v>
          </cell>
          <cell r="C853">
            <v>5</v>
          </cell>
        </row>
        <row r="854">
          <cell r="A854">
            <v>3061110</v>
          </cell>
          <cell r="B854" t="str">
            <v>Locação de maquinas e equipamentos - Te</v>
          </cell>
          <cell r="C854">
            <v>321518.07</v>
          </cell>
        </row>
        <row r="855">
          <cell r="A855">
            <v>3061113</v>
          </cell>
          <cell r="B855" t="str">
            <v>Locação de Veiculos Leves</v>
          </cell>
          <cell r="C855">
            <v>966201.57</v>
          </cell>
        </row>
        <row r="856">
          <cell r="A856">
            <v>4061113</v>
          </cell>
          <cell r="B856" t="str">
            <v>Locação de veículos leves</v>
          </cell>
          <cell r="C856">
            <v>28365.25</v>
          </cell>
        </row>
        <row r="857">
          <cell r="A857">
            <v>4071101</v>
          </cell>
          <cell r="B857" t="str">
            <v>Sistemas aplicativos</v>
          </cell>
          <cell r="C857">
            <v>140905.23000000001</v>
          </cell>
        </row>
        <row r="858">
          <cell r="A858">
            <v>4071102</v>
          </cell>
          <cell r="B858" t="str">
            <v>Locação de equipamento informática</v>
          </cell>
          <cell r="C858">
            <v>121352.58</v>
          </cell>
        </row>
        <row r="859">
          <cell r="A859">
            <v>4071103</v>
          </cell>
          <cell r="B859" t="str">
            <v>Locação de maquinas e equipamentos</v>
          </cell>
          <cell r="C859">
            <v>25516.799999999999</v>
          </cell>
        </row>
        <row r="860">
          <cell r="A860">
            <v>4071104</v>
          </cell>
          <cell r="B860" t="str">
            <v>Locação Imóveis</v>
          </cell>
          <cell r="C860">
            <v>476774.06</v>
          </cell>
        </row>
        <row r="861">
          <cell r="A861" t="str">
            <v>Aluguéis e Leasing</v>
          </cell>
          <cell r="C861">
            <v>2674197.31</v>
          </cell>
        </row>
        <row r="862">
          <cell r="A862">
            <v>3081102</v>
          </cell>
          <cell r="B862" t="str">
            <v>Material de Expediente</v>
          </cell>
          <cell r="C862">
            <v>578804.69999999995</v>
          </cell>
        </row>
        <row r="863">
          <cell r="A863">
            <v>3081103</v>
          </cell>
          <cell r="B863" t="str">
            <v>Consultoria</v>
          </cell>
          <cell r="C863">
            <v>185773.69</v>
          </cell>
        </row>
        <row r="864">
          <cell r="A864">
            <v>3081104</v>
          </cell>
          <cell r="B864" t="str">
            <v>Cursos/Congressos/Palestras</v>
          </cell>
          <cell r="C864">
            <v>6580.8</v>
          </cell>
        </row>
        <row r="865">
          <cell r="A865">
            <v>3081106</v>
          </cell>
          <cell r="B865" t="str">
            <v>Segurança Patrimonial</v>
          </cell>
          <cell r="C865">
            <v>2612544.21</v>
          </cell>
        </row>
        <row r="866">
          <cell r="A866">
            <v>3081107</v>
          </cell>
          <cell r="B866" t="str">
            <v>Serviços com terceiros</v>
          </cell>
          <cell r="C866">
            <v>461207.02</v>
          </cell>
        </row>
        <row r="867">
          <cell r="A867">
            <v>3081108</v>
          </cell>
          <cell r="B867" t="str">
            <v>Periódicos/Livros/Inform.</v>
          </cell>
          <cell r="C867">
            <v>4153.88</v>
          </cell>
        </row>
        <row r="868">
          <cell r="A868">
            <v>3081111</v>
          </cell>
          <cell r="B868" t="str">
            <v>Bens de pequeno Valor</v>
          </cell>
          <cell r="C868">
            <v>47239.94</v>
          </cell>
        </row>
        <row r="869">
          <cell r="A869">
            <v>3081113</v>
          </cell>
          <cell r="B869" t="str">
            <v>Brindes</v>
          </cell>
          <cell r="C869">
            <v>15678.61</v>
          </cell>
        </row>
        <row r="870">
          <cell r="A870">
            <v>3081209</v>
          </cell>
          <cell r="B870" t="str">
            <v>Publicidade e divulgação</v>
          </cell>
          <cell r="C870">
            <v>35981.800000000003</v>
          </cell>
        </row>
        <row r="871">
          <cell r="A871">
            <v>4021101</v>
          </cell>
          <cell r="B871" t="str">
            <v>Manutenção em instalações</v>
          </cell>
          <cell r="C871">
            <v>124843.45</v>
          </cell>
        </row>
        <row r="872">
          <cell r="A872">
            <v>4021102</v>
          </cell>
          <cell r="B872" t="str">
            <v>Fretes Obras Civis</v>
          </cell>
          <cell r="C872">
            <v>13441</v>
          </cell>
        </row>
        <row r="873">
          <cell r="A873">
            <v>4021201</v>
          </cell>
          <cell r="B873" t="str">
            <v>Peças Comp.Telecom.</v>
          </cell>
          <cell r="C873">
            <v>-115.99</v>
          </cell>
        </row>
        <row r="874">
          <cell r="A874">
            <v>4021202</v>
          </cell>
          <cell r="B874" t="str">
            <v>Serv.Manut.Telecom.</v>
          </cell>
          <cell r="C874">
            <v>242</v>
          </cell>
        </row>
        <row r="875">
          <cell r="A875">
            <v>4021203</v>
          </cell>
          <cell r="B875" t="str">
            <v>Fretes Telecom.</v>
          </cell>
          <cell r="C875">
            <v>1714.29</v>
          </cell>
        </row>
        <row r="876">
          <cell r="A876">
            <v>4041101</v>
          </cell>
          <cell r="B876" t="str">
            <v>Manut.Equip.Informática</v>
          </cell>
          <cell r="C876">
            <v>442834.2</v>
          </cell>
        </row>
        <row r="877">
          <cell r="A877">
            <v>4041102</v>
          </cell>
          <cell r="B877" t="str">
            <v>Frete Manut.Equip.Inform.</v>
          </cell>
          <cell r="C877">
            <v>1047.53</v>
          </cell>
        </row>
        <row r="878">
          <cell r="A878">
            <v>4081101</v>
          </cell>
          <cell r="B878" t="str">
            <v>Unif./materiais segurança</v>
          </cell>
          <cell r="C878">
            <v>36513.839999999997</v>
          </cell>
        </row>
        <row r="879">
          <cell r="A879">
            <v>4081102</v>
          </cell>
          <cell r="B879" t="str">
            <v>Material de expediente</v>
          </cell>
          <cell r="C879">
            <v>477290.42</v>
          </cell>
        </row>
        <row r="880">
          <cell r="A880">
            <v>4081103</v>
          </cell>
          <cell r="B880" t="str">
            <v>Consultoria</v>
          </cell>
          <cell r="C880">
            <v>5771033.5599999996</v>
          </cell>
        </row>
        <row r="881">
          <cell r="A881">
            <v>4081105</v>
          </cell>
          <cell r="B881" t="str">
            <v>Publicidade e divulgação</v>
          </cell>
          <cell r="C881">
            <v>1334831.98</v>
          </cell>
        </row>
        <row r="882">
          <cell r="A882">
            <v>4081106</v>
          </cell>
          <cell r="B882" t="str">
            <v>Cursos/congressos palestras</v>
          </cell>
          <cell r="C882">
            <v>218553.53</v>
          </cell>
        </row>
        <row r="883">
          <cell r="A883">
            <v>4081107</v>
          </cell>
          <cell r="B883" t="str">
            <v>Limpeza</v>
          </cell>
          <cell r="C883">
            <v>113673.7</v>
          </cell>
        </row>
        <row r="884">
          <cell r="A884">
            <v>4081108</v>
          </cell>
          <cell r="B884" t="str">
            <v>Segurança Patrimonial</v>
          </cell>
          <cell r="C884">
            <v>100912.04</v>
          </cell>
        </row>
        <row r="885">
          <cell r="A885">
            <v>4081109</v>
          </cell>
          <cell r="B885" t="str">
            <v>Serviços com terceiros</v>
          </cell>
          <cell r="C885">
            <v>639289.17000000004</v>
          </cell>
        </row>
        <row r="886">
          <cell r="A886">
            <v>4081111</v>
          </cell>
          <cell r="B886" t="str">
            <v>Periódicos/Livros/Informações</v>
          </cell>
          <cell r="C886">
            <v>203530.88</v>
          </cell>
        </row>
        <row r="887">
          <cell r="A887">
            <v>4081112</v>
          </cell>
          <cell r="B887" t="str">
            <v>Fretes Serv. Terceiros</v>
          </cell>
          <cell r="C887">
            <v>-417.62</v>
          </cell>
        </row>
        <row r="888">
          <cell r="A888">
            <v>4081113</v>
          </cell>
          <cell r="B888" t="str">
            <v>Brindes</v>
          </cell>
          <cell r="C888">
            <v>191555.7</v>
          </cell>
        </row>
        <row r="889">
          <cell r="A889">
            <v>4081114</v>
          </cell>
          <cell r="B889" t="str">
            <v>Multas rodoviárias</v>
          </cell>
          <cell r="C889">
            <v>834.21</v>
          </cell>
        </row>
        <row r="890">
          <cell r="A890">
            <v>4081115</v>
          </cell>
          <cell r="B890" t="str">
            <v>Multas não dedutíveis</v>
          </cell>
          <cell r="C890">
            <v>21180.94</v>
          </cell>
        </row>
        <row r="891">
          <cell r="A891">
            <v>4081119</v>
          </cell>
          <cell r="B891" t="str">
            <v>Donativos/Contribuições/Anuidades</v>
          </cell>
          <cell r="C891">
            <v>24751.7</v>
          </cell>
        </row>
        <row r="892">
          <cell r="A892">
            <v>4081131</v>
          </cell>
          <cell r="B892" t="str">
            <v>Bens de Pequeno Valor</v>
          </cell>
          <cell r="C892">
            <v>6926.94</v>
          </cell>
        </row>
        <row r="893">
          <cell r="A893">
            <v>4144101</v>
          </cell>
          <cell r="B893" t="str">
            <v>Provisão deved.duvidosos</v>
          </cell>
          <cell r="C893">
            <v>-50727.42</v>
          </cell>
        </row>
        <row r="894">
          <cell r="A894" t="str">
            <v>Despesas Administrativas</v>
          </cell>
          <cell r="C894">
            <v>13621704.699999999</v>
          </cell>
        </row>
        <row r="895">
          <cell r="A895">
            <v>3101201</v>
          </cell>
          <cell r="B895" t="str">
            <v>Taxas</v>
          </cell>
          <cell r="C895">
            <v>50481.5</v>
          </cell>
        </row>
        <row r="896">
          <cell r="A896">
            <v>3101208</v>
          </cell>
          <cell r="B896" t="str">
            <v>IPTU</v>
          </cell>
          <cell r="C896">
            <v>2818.74</v>
          </cell>
        </row>
        <row r="897">
          <cell r="A897">
            <v>3101211</v>
          </cell>
          <cell r="B897" t="str">
            <v>IPVA - Veículos Leves</v>
          </cell>
          <cell r="C897">
            <v>1179.67</v>
          </cell>
        </row>
        <row r="898">
          <cell r="A898">
            <v>3101226</v>
          </cell>
          <cell r="B898" t="str">
            <v>Àlvara de Licenciamento</v>
          </cell>
          <cell r="C898">
            <v>1854.91</v>
          </cell>
        </row>
        <row r="899">
          <cell r="A899">
            <v>3101228</v>
          </cell>
          <cell r="B899" t="str">
            <v>PPRA - Prog. Recursos Riscos Ambientais</v>
          </cell>
          <cell r="C899">
            <v>323.52999999999997</v>
          </cell>
        </row>
        <row r="900">
          <cell r="A900">
            <v>3101229</v>
          </cell>
          <cell r="B900" t="str">
            <v>DEPVAT - Licenc. seg. Obrigatório - Cam</v>
          </cell>
          <cell r="C900">
            <v>151.03</v>
          </cell>
        </row>
        <row r="901">
          <cell r="A901">
            <v>4101101</v>
          </cell>
          <cell r="B901" t="str">
            <v>Taxas</v>
          </cell>
          <cell r="C901">
            <v>113060.39</v>
          </cell>
        </row>
        <row r="902">
          <cell r="A902">
            <v>4101207</v>
          </cell>
          <cell r="B902" t="str">
            <v>ICMS não operacional</v>
          </cell>
          <cell r="C902">
            <v>14790.79</v>
          </cell>
        </row>
        <row r="903">
          <cell r="A903">
            <v>4101208</v>
          </cell>
          <cell r="B903" t="str">
            <v>IPTU</v>
          </cell>
          <cell r="C903">
            <v>5254.72</v>
          </cell>
        </row>
        <row r="904">
          <cell r="A904">
            <v>4101211</v>
          </cell>
          <cell r="B904" t="str">
            <v>IPVA</v>
          </cell>
          <cell r="C904">
            <v>542.84</v>
          </cell>
        </row>
        <row r="905">
          <cell r="A905">
            <v>4101224</v>
          </cell>
          <cell r="B905" t="str">
            <v>ICMS - Utilities</v>
          </cell>
          <cell r="C905">
            <v>6170.53</v>
          </cell>
        </row>
        <row r="906">
          <cell r="A906">
            <v>4101226</v>
          </cell>
          <cell r="B906" t="str">
            <v>Alvara de Licenciamento</v>
          </cell>
          <cell r="C906">
            <v>1754.32</v>
          </cell>
        </row>
        <row r="907">
          <cell r="A907" t="str">
            <v>Tributos</v>
          </cell>
          <cell r="C907">
            <v>198382.97</v>
          </cell>
        </row>
        <row r="908">
          <cell r="A908">
            <v>4081104</v>
          </cell>
          <cell r="B908" t="str">
            <v>Advogados externos</v>
          </cell>
          <cell r="C908">
            <v>1532481.84</v>
          </cell>
        </row>
        <row r="909">
          <cell r="A909">
            <v>4081110</v>
          </cell>
          <cell r="B909" t="str">
            <v>Custas Judiciais</v>
          </cell>
          <cell r="C909">
            <v>86082.35</v>
          </cell>
        </row>
        <row r="910">
          <cell r="A910">
            <v>4081120</v>
          </cell>
          <cell r="B910" t="str">
            <v>Desp. Processos Juridicos</v>
          </cell>
          <cell r="C910">
            <v>219978.72</v>
          </cell>
        </row>
        <row r="911">
          <cell r="A911" t="str">
            <v>Judiciais</v>
          </cell>
          <cell r="C911">
            <v>1838542.91</v>
          </cell>
        </row>
        <row r="912">
          <cell r="A912">
            <v>3021202</v>
          </cell>
          <cell r="B912" t="str">
            <v>Combust.Equip.Operacionais</v>
          </cell>
          <cell r="C912">
            <v>824670.34</v>
          </cell>
        </row>
        <row r="913">
          <cell r="A913">
            <v>3041101</v>
          </cell>
          <cell r="B913" t="str">
            <v>Viagens e Estadias</v>
          </cell>
          <cell r="C913">
            <v>717683.73</v>
          </cell>
        </row>
        <row r="914">
          <cell r="A914">
            <v>3041102</v>
          </cell>
          <cell r="B914" t="str">
            <v>Diárias Operacionais</v>
          </cell>
          <cell r="C914">
            <v>1684994.3</v>
          </cell>
        </row>
        <row r="915">
          <cell r="A915">
            <v>3041103</v>
          </cell>
          <cell r="B915" t="str">
            <v>Condução Aluguéis Carros</v>
          </cell>
          <cell r="C915">
            <v>698361.7</v>
          </cell>
        </row>
        <row r="916">
          <cell r="A916">
            <v>3041104</v>
          </cell>
          <cell r="B916" t="str">
            <v>Despesas de Representação</v>
          </cell>
          <cell r="C916">
            <v>27503.08</v>
          </cell>
        </row>
        <row r="917">
          <cell r="A917">
            <v>3041106</v>
          </cell>
          <cell r="B917" t="str">
            <v>Gastos com Alimentação</v>
          </cell>
          <cell r="C917">
            <v>101326.72</v>
          </cell>
        </row>
        <row r="918">
          <cell r="A918">
            <v>3041107</v>
          </cell>
          <cell r="B918" t="str">
            <v>Estadias</v>
          </cell>
          <cell r="C918">
            <v>274239.03000000003</v>
          </cell>
        </row>
        <row r="919">
          <cell r="A919">
            <v>3041110</v>
          </cell>
          <cell r="B919" t="str">
            <v>Diárias Maquinistas</v>
          </cell>
          <cell r="C919">
            <v>0</v>
          </cell>
        </row>
        <row r="920">
          <cell r="A920">
            <v>4031102</v>
          </cell>
          <cell r="B920" t="str">
            <v>Fretes Veículos Rodoviários</v>
          </cell>
          <cell r="C920">
            <v>-326.05</v>
          </cell>
        </row>
        <row r="921">
          <cell r="A921">
            <v>4051101</v>
          </cell>
          <cell r="B921" t="str">
            <v>Viagens e Estadias</v>
          </cell>
          <cell r="C921">
            <v>1080414.3400000001</v>
          </cell>
        </row>
        <row r="922">
          <cell r="A922">
            <v>4051102</v>
          </cell>
          <cell r="B922" t="str">
            <v>Diárias Executivas</v>
          </cell>
          <cell r="C922">
            <v>16372.43</v>
          </cell>
        </row>
        <row r="923">
          <cell r="A923">
            <v>4051103</v>
          </cell>
          <cell r="B923" t="str">
            <v>Condução/Aluguéis carros</v>
          </cell>
          <cell r="C923">
            <v>104003.35</v>
          </cell>
        </row>
        <row r="924">
          <cell r="A924">
            <v>4051104</v>
          </cell>
          <cell r="B924" t="str">
            <v>Despesas de Representação</v>
          </cell>
          <cell r="C924">
            <v>94473.69</v>
          </cell>
        </row>
        <row r="925">
          <cell r="A925">
            <v>4051105</v>
          </cell>
          <cell r="B925" t="str">
            <v>Comb.p/veíc.rodoviários</v>
          </cell>
          <cell r="C925">
            <v>178252.25</v>
          </cell>
        </row>
        <row r="926">
          <cell r="A926">
            <v>4051106</v>
          </cell>
          <cell r="B926" t="str">
            <v>Gastos com alimentação</v>
          </cell>
          <cell r="C926">
            <v>105484.41</v>
          </cell>
        </row>
        <row r="927">
          <cell r="A927">
            <v>4051107</v>
          </cell>
          <cell r="B927" t="str">
            <v>Estadias</v>
          </cell>
          <cell r="C927">
            <v>6312.89</v>
          </cell>
        </row>
        <row r="928">
          <cell r="A928" t="str">
            <v>Locomoção e Estadias</v>
          </cell>
          <cell r="C928">
            <v>5913766.21</v>
          </cell>
        </row>
        <row r="929">
          <cell r="A929">
            <v>3051101</v>
          </cell>
          <cell r="B929" t="str">
            <v>Água</v>
          </cell>
          <cell r="C929">
            <v>163722.42000000001</v>
          </cell>
        </row>
        <row r="930">
          <cell r="A930">
            <v>3051102</v>
          </cell>
          <cell r="B930" t="str">
            <v>Energia Elétrica</v>
          </cell>
          <cell r="C930">
            <v>1384945.83</v>
          </cell>
        </row>
        <row r="931">
          <cell r="A931">
            <v>3051103</v>
          </cell>
          <cell r="B931" t="str">
            <v>Gás</v>
          </cell>
          <cell r="C931">
            <v>20001.47</v>
          </cell>
        </row>
        <row r="932">
          <cell r="A932">
            <v>3051104</v>
          </cell>
          <cell r="B932" t="str">
            <v>Telefone Fixo</v>
          </cell>
          <cell r="C932">
            <v>1031308</v>
          </cell>
        </row>
        <row r="933">
          <cell r="A933">
            <v>3051105</v>
          </cell>
          <cell r="B933" t="str">
            <v>Telefone Móvel</v>
          </cell>
          <cell r="C933">
            <v>109613.38</v>
          </cell>
        </row>
        <row r="934">
          <cell r="A934">
            <v>3051107</v>
          </cell>
          <cell r="B934" t="str">
            <v>Correios / Courier</v>
          </cell>
          <cell r="C934">
            <v>60916.28</v>
          </cell>
        </row>
        <row r="935">
          <cell r="A935">
            <v>4061101</v>
          </cell>
          <cell r="B935" t="str">
            <v>Água</v>
          </cell>
          <cell r="C935">
            <v>23891.9</v>
          </cell>
        </row>
        <row r="936">
          <cell r="A936">
            <v>4061102</v>
          </cell>
          <cell r="B936" t="str">
            <v>Energia elétrica</v>
          </cell>
          <cell r="C936">
            <v>95417.09</v>
          </cell>
        </row>
        <row r="937">
          <cell r="A937">
            <v>4061103</v>
          </cell>
          <cell r="B937" t="str">
            <v>Gás</v>
          </cell>
          <cell r="C937">
            <v>100.15</v>
          </cell>
        </row>
        <row r="938">
          <cell r="A938">
            <v>4061104</v>
          </cell>
          <cell r="B938" t="str">
            <v>Telefone fixo</v>
          </cell>
          <cell r="C938">
            <v>194102.55</v>
          </cell>
        </row>
        <row r="939">
          <cell r="A939">
            <v>4061105</v>
          </cell>
          <cell r="B939" t="str">
            <v>Telefone móvel</v>
          </cell>
          <cell r="C939">
            <v>118198.6</v>
          </cell>
        </row>
        <row r="940">
          <cell r="A940">
            <v>4061106</v>
          </cell>
          <cell r="B940" t="str">
            <v>Canais de voz e dados</v>
          </cell>
          <cell r="C940">
            <v>1236766.03</v>
          </cell>
        </row>
        <row r="941">
          <cell r="A941">
            <v>4061107</v>
          </cell>
          <cell r="B941" t="str">
            <v>Correios/Courier</v>
          </cell>
          <cell r="C941">
            <v>284775.53999999998</v>
          </cell>
        </row>
        <row r="942">
          <cell r="A942" t="str">
            <v>Utilities</v>
          </cell>
          <cell r="C942">
            <v>4723759.24</v>
          </cell>
        </row>
        <row r="943">
          <cell r="A943">
            <v>3051106</v>
          </cell>
          <cell r="B943" t="str">
            <v>Canais de Voz e Dados</v>
          </cell>
          <cell r="C943">
            <v>1893863.92</v>
          </cell>
        </row>
        <row r="944">
          <cell r="A944" t="str">
            <v>Canal de Voz e Dados</v>
          </cell>
          <cell r="C944">
            <v>1893863.92</v>
          </cell>
        </row>
        <row r="945">
          <cell r="C945">
            <v>6617623.1600000001</v>
          </cell>
        </row>
        <row r="946">
          <cell r="A946">
            <v>3121103</v>
          </cell>
          <cell r="B946" t="str">
            <v>Seguro Contra terceiros - Rodoviário</v>
          </cell>
          <cell r="C946">
            <v>10752.09</v>
          </cell>
        </row>
        <row r="947">
          <cell r="A947">
            <v>4121101</v>
          </cell>
          <cell r="B947" t="str">
            <v>Ativos - Prêmios</v>
          </cell>
          <cell r="C947">
            <v>3314548.4</v>
          </cell>
        </row>
        <row r="948">
          <cell r="A948">
            <v>4121211</v>
          </cell>
          <cell r="B948" t="str">
            <v>Carga Internacional</v>
          </cell>
          <cell r="C948">
            <v>3667.67</v>
          </cell>
        </row>
        <row r="949">
          <cell r="A949" t="str">
            <v>Seguro operacional</v>
          </cell>
          <cell r="C949">
            <v>3328968.16</v>
          </cell>
        </row>
        <row r="950">
          <cell r="C950">
            <v>3328968.16</v>
          </cell>
        </row>
        <row r="951">
          <cell r="A951">
            <v>3081101</v>
          </cell>
          <cell r="B951" t="str">
            <v>Uniformes Mat.Segurança</v>
          </cell>
          <cell r="C951">
            <v>435748.35</v>
          </cell>
        </row>
        <row r="952">
          <cell r="A952" t="str">
            <v>Uniformes de Segurança</v>
          </cell>
          <cell r="C952">
            <v>435748.35</v>
          </cell>
        </row>
        <row r="953">
          <cell r="A953">
            <v>3021201</v>
          </cell>
          <cell r="B953" t="str">
            <v>Combust.Veíc.Rodoviários Leves</v>
          </cell>
          <cell r="C953">
            <v>720427.91</v>
          </cell>
        </row>
        <row r="954">
          <cell r="A954">
            <v>3094102</v>
          </cell>
          <cell r="B954" t="str">
            <v>Multas Rodoviárias</v>
          </cell>
          <cell r="C954">
            <v>7167.6</v>
          </cell>
        </row>
        <row r="955">
          <cell r="A955">
            <v>3094103</v>
          </cell>
          <cell r="B955" t="str">
            <v>Multas não dedutíveis</v>
          </cell>
          <cell r="C955">
            <v>6379.58</v>
          </cell>
        </row>
        <row r="956">
          <cell r="A956">
            <v>3111102</v>
          </cell>
          <cell r="B956" t="str">
            <v>Ajustes de Inventário Outros</v>
          </cell>
          <cell r="C956">
            <v>595765.49</v>
          </cell>
        </row>
        <row r="957">
          <cell r="A957">
            <v>4111113</v>
          </cell>
          <cell r="B957" t="str">
            <v>Ajustes de Inventário</v>
          </cell>
          <cell r="C957">
            <v>-35.630000000000003</v>
          </cell>
        </row>
        <row r="958">
          <cell r="A958" t="str">
            <v>Outros</v>
          </cell>
          <cell r="C958">
            <v>1329704.95</v>
          </cell>
        </row>
        <row r="959">
          <cell r="A959" t="str">
            <v>Outros</v>
          </cell>
          <cell r="C959">
            <v>1765453.3</v>
          </cell>
        </row>
        <row r="960">
          <cell r="A960">
            <v>3061101</v>
          </cell>
          <cell r="B960" t="str">
            <v>Alug.Sistemas Aplicativos</v>
          </cell>
          <cell r="C960">
            <v>3007.63</v>
          </cell>
        </row>
        <row r="961">
          <cell r="A961">
            <v>3121101</v>
          </cell>
          <cell r="B961" t="str">
            <v>Depreciação</v>
          </cell>
          <cell r="C961">
            <v>24622306.780000001</v>
          </cell>
        </row>
        <row r="962">
          <cell r="A962">
            <v>3121104</v>
          </cell>
          <cell r="B962" t="str">
            <v>Depr/Aluguel Sist. Aplicativos</v>
          </cell>
          <cell r="C962">
            <v>899267.86</v>
          </cell>
        </row>
        <row r="963">
          <cell r="A963" t="str">
            <v>Depreciação/Amortização</v>
          </cell>
          <cell r="C963">
            <v>25524582.27</v>
          </cell>
        </row>
        <row r="964">
          <cell r="A964">
            <v>3071101</v>
          </cell>
          <cell r="B964" t="str">
            <v>Arrendamento RFFSA</v>
          </cell>
          <cell r="C964">
            <v>7447208.5899999999</v>
          </cell>
        </row>
        <row r="965">
          <cell r="A965">
            <v>3071102</v>
          </cell>
          <cell r="B965" t="str">
            <v>Concessão RFFSA</v>
          </cell>
          <cell r="C965">
            <v>631372.92000000004</v>
          </cell>
        </row>
        <row r="966">
          <cell r="A966">
            <v>3071103</v>
          </cell>
          <cell r="B966" t="str">
            <v>Concessão Ferroban</v>
          </cell>
          <cell r="C966">
            <v>131383.20000000001</v>
          </cell>
        </row>
        <row r="967">
          <cell r="A967">
            <v>3071104</v>
          </cell>
          <cell r="B967" t="str">
            <v>Arrendamento Ferroban</v>
          </cell>
          <cell r="C967">
            <v>2496282.6</v>
          </cell>
        </row>
        <row r="968">
          <cell r="A968">
            <v>4091105</v>
          </cell>
          <cell r="B968" t="str">
            <v>Juros Arrendamento/Concessão RFFSA</v>
          </cell>
          <cell r="C968">
            <v>35604997.759999998</v>
          </cell>
        </row>
        <row r="969">
          <cell r="A969">
            <v>4091114</v>
          </cell>
          <cell r="B969" t="str">
            <v>Juros Arrendam/Concessão Ferroban</v>
          </cell>
          <cell r="C969">
            <v>5258359.7699999996</v>
          </cell>
        </row>
        <row r="970">
          <cell r="A970" t="str">
            <v>Arrendamento/Concessão</v>
          </cell>
          <cell r="C970">
            <v>51569604.840000004</v>
          </cell>
        </row>
        <row r="971">
          <cell r="A971" t="str">
            <v>Depreciação e amortização</v>
          </cell>
          <cell r="C971">
            <v>77094187.109999999</v>
          </cell>
        </row>
        <row r="972">
          <cell r="A972" t="str">
            <v>Custos dos Serviços Prestados Fixos</v>
          </cell>
          <cell r="C972">
            <v>206540760.94999999</v>
          </cell>
        </row>
        <row r="973">
          <cell r="A973" t="str">
            <v>Lucro Bruto</v>
          </cell>
          <cell r="C973">
            <v>-91288642.829999998</v>
          </cell>
        </row>
        <row r="974">
          <cell r="A974" t="str">
            <v>Lucro/(prejuízo) Operacional</v>
          </cell>
          <cell r="C974">
            <v>-91288642.829999998</v>
          </cell>
        </row>
        <row r="976">
          <cell r="A976">
            <v>4141101</v>
          </cell>
          <cell r="B976" t="str">
            <v>Depreciação</v>
          </cell>
          <cell r="C976">
            <v>2139222.62</v>
          </cell>
        </row>
        <row r="977">
          <cell r="A977">
            <v>4141102</v>
          </cell>
          <cell r="B977" t="str">
            <v>Amortização</v>
          </cell>
          <cell r="C977">
            <v>2755646.41</v>
          </cell>
        </row>
        <row r="978">
          <cell r="A978" t="str">
            <v>Depreciação e Amortização-ADM</v>
          </cell>
          <cell r="C978">
            <v>4894869.03</v>
          </cell>
        </row>
        <row r="980">
          <cell r="A980">
            <v>3091102</v>
          </cell>
          <cell r="B980" t="str">
            <v>Franquia</v>
          </cell>
          <cell r="C980">
            <v>6360</v>
          </cell>
        </row>
        <row r="981">
          <cell r="A981">
            <v>3101101</v>
          </cell>
          <cell r="B981" t="str">
            <v>Indenizações de Cargas</v>
          </cell>
          <cell r="C981">
            <v>815954.93</v>
          </cell>
        </row>
        <row r="982">
          <cell r="A982">
            <v>3101102</v>
          </cell>
          <cell r="B982" t="str">
            <v>Fretes Complementares</v>
          </cell>
          <cell r="C982">
            <v>843.44</v>
          </cell>
        </row>
        <row r="983">
          <cell r="A983">
            <v>3101103</v>
          </cell>
          <cell r="B983" t="str">
            <v>Indenizações a Terceiros</v>
          </cell>
          <cell r="C983">
            <v>2804.79</v>
          </cell>
        </row>
        <row r="984">
          <cell r="A984">
            <v>3101104</v>
          </cell>
          <cell r="B984" t="str">
            <v>Gastos Inden.Perdas</v>
          </cell>
          <cell r="C984">
            <v>1613965.83</v>
          </cell>
        </row>
        <row r="985">
          <cell r="A985">
            <v>3101105</v>
          </cell>
          <cell r="B985" t="str">
            <v>Sinistros Avarias</v>
          </cell>
          <cell r="C985">
            <v>18902.16</v>
          </cell>
        </row>
        <row r="986">
          <cell r="A986">
            <v>3101199</v>
          </cell>
          <cell r="B986" t="str">
            <v>Ressarcimento Seguradoras</v>
          </cell>
          <cell r="C986">
            <v>-716414.85</v>
          </cell>
        </row>
        <row r="987">
          <cell r="A987">
            <v>3111103</v>
          </cell>
          <cell r="B987" t="str">
            <v>Trans. p/ investim.</v>
          </cell>
          <cell r="C987">
            <v>277686.07</v>
          </cell>
        </row>
        <row r="988">
          <cell r="A988">
            <v>4111101</v>
          </cell>
          <cell r="B988" t="str">
            <v>Indenização de cargas</v>
          </cell>
          <cell r="C988">
            <v>2346.66</v>
          </cell>
        </row>
        <row r="989">
          <cell r="A989">
            <v>4111104</v>
          </cell>
          <cell r="B989" t="str">
            <v>Gastos c/Inden.Perdas</v>
          </cell>
          <cell r="C989">
            <v>-48630.38</v>
          </cell>
        </row>
        <row r="990">
          <cell r="A990">
            <v>4111105</v>
          </cell>
          <cell r="B990" t="str">
            <v>Venda de Salvados - PPO</v>
          </cell>
          <cell r="C990">
            <v>20164.189999999999</v>
          </cell>
        </row>
        <row r="991">
          <cell r="A991" t="str">
            <v>Proviões</v>
          </cell>
          <cell r="C991">
            <v>1993982.84</v>
          </cell>
        </row>
        <row r="993">
          <cell r="A993">
            <v>5211101</v>
          </cell>
          <cell r="B993" t="str">
            <v>Rec.Aplicação Financeira</v>
          </cell>
          <cell r="C993">
            <v>-5976371.4199999999</v>
          </cell>
        </row>
        <row r="994">
          <cell r="A994">
            <v>5211102</v>
          </cell>
          <cell r="B994" t="str">
            <v>Juros de Clientes</v>
          </cell>
          <cell r="C994">
            <v>-93374.19</v>
          </cell>
        </row>
        <row r="995">
          <cell r="A995">
            <v>5211104</v>
          </cell>
          <cell r="B995" t="str">
            <v>Juros Aluguel de Imóveis</v>
          </cell>
          <cell r="C995">
            <v>-93.27</v>
          </cell>
        </row>
        <row r="996">
          <cell r="A996">
            <v>5211106</v>
          </cell>
          <cell r="B996" t="str">
            <v>Tributos</v>
          </cell>
          <cell r="C996">
            <v>-4758284.32</v>
          </cell>
        </row>
        <row r="997">
          <cell r="A997">
            <v>5213101</v>
          </cell>
          <cell r="B997" t="str">
            <v>Variação Cambial Ativa</v>
          </cell>
          <cell r="C997">
            <v>0</v>
          </cell>
        </row>
        <row r="998">
          <cell r="A998">
            <v>5214101</v>
          </cell>
          <cell r="B998" t="str">
            <v>Abatimento e Descontos</v>
          </cell>
          <cell r="C998">
            <v>-112852.06</v>
          </cell>
        </row>
        <row r="999">
          <cell r="A999" t="str">
            <v>Receita Financeira</v>
          </cell>
          <cell r="C999">
            <v>-10940975.26</v>
          </cell>
        </row>
        <row r="1000">
          <cell r="A1000">
            <v>4091101</v>
          </cell>
          <cell r="B1000" t="str">
            <v>Juros Financ.moeda nac.</v>
          </cell>
          <cell r="C1000">
            <v>2016008.39</v>
          </cell>
        </row>
        <row r="1001">
          <cell r="A1001">
            <v>4091102</v>
          </cell>
          <cell r="B1001" t="str">
            <v>Juros Financ.moeda estr.</v>
          </cell>
          <cell r="C1001">
            <v>3180609.38</v>
          </cell>
        </row>
        <row r="1002">
          <cell r="A1002">
            <v>4091103</v>
          </cell>
          <cell r="B1002" t="str">
            <v>Juros Fornecedores</v>
          </cell>
          <cell r="C1002">
            <v>-616825.34</v>
          </cell>
        </row>
        <row r="1003">
          <cell r="A1003">
            <v>4091106</v>
          </cell>
          <cell r="B1003" t="str">
            <v>Juros Overseas</v>
          </cell>
          <cell r="C1003">
            <v>0</v>
          </cell>
        </row>
        <row r="1004">
          <cell r="A1004">
            <v>4091108</v>
          </cell>
          <cell r="B1004" t="str">
            <v>Juros BNDES</v>
          </cell>
          <cell r="C1004">
            <v>16825956.969999999</v>
          </cell>
        </row>
        <row r="1005">
          <cell r="A1005">
            <v>4091109</v>
          </cell>
          <cell r="B1005" t="str">
            <v>Juros Cap.giro moeda nac.</v>
          </cell>
          <cell r="C1005">
            <v>4694098.97</v>
          </cell>
        </row>
        <row r="1006">
          <cell r="A1006">
            <v>4091111</v>
          </cell>
          <cell r="B1006" t="str">
            <v>Juros Resolução 63</v>
          </cell>
          <cell r="C1006">
            <v>657632.97</v>
          </cell>
        </row>
        <row r="1007">
          <cell r="A1007">
            <v>4091115</v>
          </cell>
          <cell r="B1007" t="str">
            <v>Juros s/ Clientes</v>
          </cell>
          <cell r="C1007">
            <v>-36712.93</v>
          </cell>
        </row>
        <row r="1008">
          <cell r="A1008">
            <v>4091116</v>
          </cell>
          <cell r="B1008" t="str">
            <v>Juros s/ tributos</v>
          </cell>
          <cell r="C1008">
            <v>2528489.79</v>
          </cell>
        </row>
        <row r="1009">
          <cell r="A1009">
            <v>4091117</v>
          </cell>
          <cell r="B1009" t="str">
            <v>Juros-emissão debentures</v>
          </cell>
          <cell r="C1009">
            <v>22463782.82</v>
          </cell>
        </row>
        <row r="1010">
          <cell r="A1010">
            <v>4092102</v>
          </cell>
          <cell r="B1010" t="str">
            <v>Var.Camb.Fin.moeda estr.</v>
          </cell>
          <cell r="C1010">
            <v>12820076.130000001</v>
          </cell>
        </row>
        <row r="1011">
          <cell r="A1011">
            <v>4092104</v>
          </cell>
          <cell r="B1011" t="str">
            <v>Var.Cambial Fornecedores</v>
          </cell>
          <cell r="C1011">
            <v>878831.26</v>
          </cell>
        </row>
        <row r="1012">
          <cell r="A1012">
            <v>4092105</v>
          </cell>
          <cell r="B1012" t="str">
            <v>Var.Camb.Cap.giro estr.</v>
          </cell>
          <cell r="C1012">
            <v>2912002.54</v>
          </cell>
        </row>
        <row r="1013">
          <cell r="A1013">
            <v>4092106</v>
          </cell>
          <cell r="B1013" t="str">
            <v>Var.Cambial Resolução 63</v>
          </cell>
          <cell r="C1013">
            <v>1283952.51</v>
          </cell>
        </row>
        <row r="1014">
          <cell r="A1014">
            <v>4092108</v>
          </cell>
          <cell r="B1014" t="str">
            <v>Var.Cambial Clientes</v>
          </cell>
          <cell r="C1014">
            <v>24150.49</v>
          </cell>
        </row>
        <row r="1015">
          <cell r="A1015">
            <v>4093101</v>
          </cell>
          <cell r="B1015" t="str">
            <v>Taxas bancárias</v>
          </cell>
          <cell r="C1015">
            <v>235080.63</v>
          </cell>
        </row>
        <row r="1016">
          <cell r="A1016">
            <v>4093102</v>
          </cell>
          <cell r="B1016" t="str">
            <v>CPMF e IOF</v>
          </cell>
          <cell r="C1016">
            <v>2881872.49</v>
          </cell>
        </row>
        <row r="1017">
          <cell r="A1017">
            <v>4093103</v>
          </cell>
          <cell r="B1017" t="str">
            <v>Juros bancários</v>
          </cell>
          <cell r="C1017">
            <v>59187.26</v>
          </cell>
        </row>
        <row r="1018">
          <cell r="A1018">
            <v>4093104</v>
          </cell>
          <cell r="B1018" t="str">
            <v>IOF</v>
          </cell>
          <cell r="C1018">
            <v>109175.95</v>
          </cell>
        </row>
        <row r="1019">
          <cell r="A1019">
            <v>4094101</v>
          </cell>
          <cell r="B1019" t="str">
            <v>Multas</v>
          </cell>
          <cell r="C1019">
            <v>54511.15</v>
          </cell>
        </row>
        <row r="1020">
          <cell r="A1020">
            <v>4095101</v>
          </cell>
          <cell r="B1020" t="str">
            <v>Hedge</v>
          </cell>
          <cell r="C1020">
            <v>759045.81</v>
          </cell>
        </row>
        <row r="1021">
          <cell r="A1021">
            <v>4097103</v>
          </cell>
          <cell r="B1021" t="str">
            <v>Descon.Financ.Obtidos</v>
          </cell>
          <cell r="C1021">
            <v>-3983.39</v>
          </cell>
        </row>
        <row r="1022">
          <cell r="A1022">
            <v>4101209</v>
          </cell>
          <cell r="B1022" t="str">
            <v>PIS s/receitas financeiras</v>
          </cell>
          <cell r="C1022">
            <v>79997.119999999995</v>
          </cell>
        </row>
        <row r="1023">
          <cell r="A1023">
            <v>4101210</v>
          </cell>
          <cell r="B1023" t="str">
            <v>COFINS s/rec.financeiras</v>
          </cell>
          <cell r="C1023">
            <v>394927.98</v>
          </cell>
        </row>
        <row r="1024">
          <cell r="A1024">
            <v>4101233</v>
          </cell>
          <cell r="B1024" t="str">
            <v>Crédito PIS - Financeiro</v>
          </cell>
          <cell r="C1024">
            <v>-183142.88</v>
          </cell>
        </row>
        <row r="1025">
          <cell r="A1025">
            <v>5211107</v>
          </cell>
          <cell r="B1025" t="str">
            <v>Hedge</v>
          </cell>
          <cell r="C1025">
            <v>-1427643.18</v>
          </cell>
        </row>
        <row r="1026">
          <cell r="A1026" t="str">
            <v>Despesa Financeira</v>
          </cell>
          <cell r="C1026">
            <v>72591082.890000001</v>
          </cell>
        </row>
        <row r="1027">
          <cell r="A1027" t="str">
            <v>Resultado Financeiro</v>
          </cell>
          <cell r="C1027">
            <v>61650107.630000003</v>
          </cell>
        </row>
        <row r="1029">
          <cell r="A1029">
            <v>4012203</v>
          </cell>
          <cell r="B1029" t="str">
            <v>Remuneração Variável Adm.</v>
          </cell>
          <cell r="C1029">
            <v>13000000</v>
          </cell>
        </row>
        <row r="1030">
          <cell r="A1030" t="str">
            <v>PPR</v>
          </cell>
          <cell r="C1030">
            <v>13000000</v>
          </cell>
        </row>
        <row r="1032">
          <cell r="A1032">
            <v>5311102</v>
          </cell>
          <cell r="B1032" t="str">
            <v>Venda Imobil.Móveis Utens.</v>
          </cell>
          <cell r="C1032">
            <v>-489.87</v>
          </cell>
        </row>
        <row r="1033">
          <cell r="A1033" t="str">
            <v>Resultado não Operacional</v>
          </cell>
          <cell r="C1033">
            <v>-489.87</v>
          </cell>
        </row>
        <row r="1035">
          <cell r="A1035" t="str">
            <v>Lucro/(prejuízo) antes de IR e CSL</v>
          </cell>
          <cell r="C1035">
            <v>-9750173.1999999993</v>
          </cell>
        </row>
        <row r="1037">
          <cell r="A1037">
            <v>4101202</v>
          </cell>
          <cell r="B1037" t="str">
            <v>IRPJ</v>
          </cell>
          <cell r="C1037">
            <v>808777.14</v>
          </cell>
        </row>
        <row r="1038">
          <cell r="A1038">
            <v>4101203</v>
          </cell>
          <cell r="B1038" t="str">
            <v>Contribuição social</v>
          </cell>
          <cell r="C1038">
            <v>266621.18</v>
          </cell>
        </row>
        <row r="1039">
          <cell r="A1039">
            <v>4101301</v>
          </cell>
          <cell r="B1039" t="str">
            <v>IRPJ - Diferido</v>
          </cell>
          <cell r="C1039">
            <v>-2368473.4300000002</v>
          </cell>
        </row>
        <row r="1040">
          <cell r="A1040">
            <v>4101302</v>
          </cell>
          <cell r="B1040" t="str">
            <v>CSL - DIFERIDA</v>
          </cell>
          <cell r="C1040">
            <v>-852650.43</v>
          </cell>
        </row>
        <row r="1041">
          <cell r="A1041" t="str">
            <v>Imposto de Renda e Contribuição Social</v>
          </cell>
          <cell r="C1041">
            <v>-2145725.54</v>
          </cell>
        </row>
        <row r="1043">
          <cell r="A1043" t="str">
            <v>Lucro/(prejuízo) Líquido</v>
          </cell>
          <cell r="C1043">
            <v>-11895898.74</v>
          </cell>
        </row>
        <row r="1052">
          <cell r="A1052" t="str">
            <v>Texto.............................................</v>
          </cell>
        </row>
        <row r="1053">
          <cell r="A1053" t="str">
            <v>..................................................</v>
          </cell>
        </row>
        <row r="1055">
          <cell r="C1055">
            <v>0</v>
          </cell>
        </row>
        <row r="1062">
          <cell r="A1062" t="str">
            <v>Texto.............................................</v>
          </cell>
        </row>
        <row r="1063">
          <cell r="A1063" t="str">
            <v>..................................................</v>
          </cell>
        </row>
        <row r="1065">
          <cell r="C1065">
            <v>11895898.74</v>
          </cell>
        </row>
      </sheetData>
      <sheetData sheetId="3" refreshError="1">
        <row r="2">
          <cell r="A2">
            <v>1110101</v>
          </cell>
          <cell r="B2" t="str">
            <v>Caixa</v>
          </cell>
          <cell r="C2">
            <v>1000</v>
          </cell>
        </row>
        <row r="3">
          <cell r="A3">
            <v>1110102</v>
          </cell>
          <cell r="B3" t="str">
            <v>Caixa Moeda Estrangeira</v>
          </cell>
          <cell r="C3">
            <v>27344.15</v>
          </cell>
        </row>
        <row r="4">
          <cell r="A4">
            <v>1110104</v>
          </cell>
          <cell r="B4" t="str">
            <v>Caixa Pequeno</v>
          </cell>
          <cell r="C4">
            <v>109306.19</v>
          </cell>
        </row>
        <row r="5">
          <cell r="A5">
            <v>1110201</v>
          </cell>
          <cell r="B5" t="str">
            <v>B.Real Ag.1849 CC 3709063</v>
          </cell>
          <cell r="C5">
            <v>77703.67</v>
          </cell>
        </row>
        <row r="6">
          <cell r="A6">
            <v>1110202</v>
          </cell>
          <cell r="B6" t="str">
            <v>B.Real Conta Cobrança</v>
          </cell>
          <cell r="C6">
            <v>773137.17</v>
          </cell>
        </row>
        <row r="7">
          <cell r="A7">
            <v>1110203</v>
          </cell>
          <cell r="B7" t="str">
            <v>B.Brasil Ag.12440 CC 23006</v>
          </cell>
          <cell r="C7">
            <v>198874.86</v>
          </cell>
        </row>
        <row r="8">
          <cell r="A8">
            <v>1110207</v>
          </cell>
          <cell r="B8" t="str">
            <v>Bradesco Ag049-3 CC184845-3</v>
          </cell>
          <cell r="C8">
            <v>796024.56</v>
          </cell>
        </row>
        <row r="9">
          <cell r="A9">
            <v>1110210</v>
          </cell>
          <cell r="B9" t="str">
            <v>HSBC-Bamerindus</v>
          </cell>
          <cell r="C9">
            <v>634.86</v>
          </cell>
        </row>
        <row r="10">
          <cell r="A10">
            <v>1110211</v>
          </cell>
          <cell r="B10" t="str">
            <v>Unibanco Ag.0616 CC 820272-6</v>
          </cell>
          <cell r="C10">
            <v>1025879.84</v>
          </cell>
        </row>
        <row r="11">
          <cell r="A11">
            <v>1110214</v>
          </cell>
          <cell r="B11" t="str">
            <v>B.Real Ag.0732 CC 2712991</v>
          </cell>
          <cell r="C11">
            <v>7980.45</v>
          </cell>
        </row>
        <row r="12">
          <cell r="A12">
            <v>1110216</v>
          </cell>
          <cell r="B12" t="str">
            <v>BBA Creditan.CC 25482-0</v>
          </cell>
          <cell r="C12">
            <v>135.88</v>
          </cell>
        </row>
        <row r="13">
          <cell r="A13">
            <v>1110217</v>
          </cell>
          <cell r="B13" t="str">
            <v>B.Safra CC 0009-8/118349-9 Ctba</v>
          </cell>
          <cell r="C13">
            <v>212465.98</v>
          </cell>
        </row>
        <row r="14">
          <cell r="A14">
            <v>1110222</v>
          </cell>
          <cell r="B14" t="str">
            <v>B.Sudameris Ag 200 CC 1686530001</v>
          </cell>
          <cell r="C14">
            <v>8.5</v>
          </cell>
        </row>
        <row r="15">
          <cell r="A15">
            <v>1110223</v>
          </cell>
          <cell r="B15" t="str">
            <v>B.ABC Brasil Ag197 41001-0</v>
          </cell>
          <cell r="C15">
            <v>319.14999999999998</v>
          </cell>
        </row>
        <row r="16">
          <cell r="A16">
            <v>1110224</v>
          </cell>
          <cell r="B16" t="str">
            <v>Unibanco Caução Ag.616 131765-3</v>
          </cell>
          <cell r="C16">
            <v>567676.34</v>
          </cell>
        </row>
        <row r="17">
          <cell r="A17">
            <v>1110225</v>
          </cell>
          <cell r="B17" t="str">
            <v>Unibanco Caução Ag.616 131781-0</v>
          </cell>
          <cell r="C17">
            <v>21075.93</v>
          </cell>
        </row>
        <row r="18">
          <cell r="A18">
            <v>1110230</v>
          </cell>
          <cell r="B18" t="str">
            <v>Banco Fibra S.A.</v>
          </cell>
          <cell r="C18">
            <v>0</v>
          </cell>
        </row>
        <row r="19">
          <cell r="A19">
            <v>1110233</v>
          </cell>
          <cell r="B19" t="str">
            <v>Bco.Bilbao Viscaia Argentaria S/A-cc 01</v>
          </cell>
          <cell r="C19">
            <v>6622.54</v>
          </cell>
        </row>
        <row r="20">
          <cell r="A20">
            <v>1110235</v>
          </cell>
          <cell r="B20" t="str">
            <v>Banco BNL do Brasil</v>
          </cell>
          <cell r="C20">
            <v>1678.44</v>
          </cell>
        </row>
        <row r="21">
          <cell r="A21">
            <v>1110239</v>
          </cell>
          <cell r="B21" t="str">
            <v>Banco Indl Coml S/A-BIC</v>
          </cell>
          <cell r="C21">
            <v>451.77</v>
          </cell>
        </row>
        <row r="22">
          <cell r="A22">
            <v>1110240</v>
          </cell>
          <cell r="B22" t="str">
            <v>Banco Itau S/A</v>
          </cell>
          <cell r="C22">
            <v>54706.61</v>
          </cell>
        </row>
        <row r="23">
          <cell r="A23">
            <v>1110244</v>
          </cell>
          <cell r="B23" t="str">
            <v>Banco Triangulo S/A cc 33892101-2</v>
          </cell>
          <cell r="C23">
            <v>0</v>
          </cell>
        </row>
        <row r="24">
          <cell r="A24">
            <v>1110301</v>
          </cell>
          <cell r="B24" t="str">
            <v>B.Real Apl.Fin.</v>
          </cell>
          <cell r="C24">
            <v>2564761.25</v>
          </cell>
        </row>
        <row r="25">
          <cell r="A25">
            <v>1110303</v>
          </cell>
          <cell r="B25" t="str">
            <v>B.Brasil Apl.Fin.</v>
          </cell>
          <cell r="C25">
            <v>0</v>
          </cell>
        </row>
        <row r="26">
          <cell r="A26">
            <v>1110309</v>
          </cell>
          <cell r="B26" t="str">
            <v>Votorantim Ctum Apl.Fin.</v>
          </cell>
          <cell r="C26">
            <v>1739598.2</v>
          </cell>
        </row>
        <row r="27">
          <cell r="A27">
            <v>1110310</v>
          </cell>
          <cell r="B27" t="str">
            <v>Unibanco Apl.Fin.</v>
          </cell>
          <cell r="C27">
            <v>4834804.54</v>
          </cell>
        </row>
        <row r="28">
          <cell r="A28">
            <v>1110312</v>
          </cell>
          <cell r="B28" t="str">
            <v>Bradesco Ag.049-3/184845-3 Apl.Fin.</v>
          </cell>
          <cell r="C28">
            <v>0</v>
          </cell>
        </row>
        <row r="29">
          <cell r="A29">
            <v>1110313</v>
          </cell>
          <cell r="B29" t="str">
            <v>B.Safra 0009-8/118349-9 Ctba Apl.Fin.</v>
          </cell>
          <cell r="C29">
            <v>7134630.4900000002</v>
          </cell>
        </row>
        <row r="30">
          <cell r="A30">
            <v>1110314</v>
          </cell>
          <cell r="B30" t="str">
            <v>B.Real 1710120/0732 CTBA Apl.Fin.</v>
          </cell>
          <cell r="C30">
            <v>3794781.28</v>
          </cell>
        </row>
        <row r="31">
          <cell r="A31">
            <v>1110318</v>
          </cell>
          <cell r="B31" t="str">
            <v>B.ABC Brasil Apl.Fin.</v>
          </cell>
          <cell r="C31">
            <v>792739.79</v>
          </cell>
        </row>
        <row r="32">
          <cell r="A32">
            <v>1110321</v>
          </cell>
          <cell r="B32" t="str">
            <v>B.BBA Apl.Fin.</v>
          </cell>
          <cell r="C32">
            <v>0</v>
          </cell>
        </row>
        <row r="33">
          <cell r="A33">
            <v>1110325</v>
          </cell>
          <cell r="B33" t="str">
            <v>Banco unibanco caução BNDES - contrato</v>
          </cell>
          <cell r="C33">
            <v>154136.15</v>
          </cell>
        </row>
        <row r="34">
          <cell r="A34">
            <v>1110327</v>
          </cell>
          <cell r="B34" t="str">
            <v>Banco unibanco caução BNDES - CC 131.78</v>
          </cell>
          <cell r="C34">
            <v>13593318.060000001</v>
          </cell>
        </row>
        <row r="35">
          <cell r="A35">
            <v>1110330</v>
          </cell>
          <cell r="B35" t="str">
            <v>Banco Indl Coml S/A BicBanco -aplicação</v>
          </cell>
          <cell r="C35">
            <v>1451107.64</v>
          </cell>
        </row>
        <row r="36">
          <cell r="A36">
            <v>1110334</v>
          </cell>
          <cell r="B36" t="str">
            <v>Banco BNL do Brasil - Aplicação Finance</v>
          </cell>
          <cell r="C36">
            <v>0</v>
          </cell>
        </row>
        <row r="37">
          <cell r="A37">
            <v>1110335</v>
          </cell>
          <cell r="B37" t="str">
            <v>Banco Modal S/A - Aplicação Financeira</v>
          </cell>
          <cell r="C37">
            <v>1080273.67</v>
          </cell>
        </row>
        <row r="38">
          <cell r="A38">
            <v>1110402</v>
          </cell>
          <cell r="B38" t="str">
            <v>Numerario em Transito</v>
          </cell>
          <cell r="C38">
            <v>421400.08</v>
          </cell>
        </row>
        <row r="39">
          <cell r="A39">
            <v>1110601</v>
          </cell>
          <cell r="B39" t="str">
            <v>B.Real Transitória Ag.732 CC 37090636</v>
          </cell>
          <cell r="C39">
            <v>14808.01</v>
          </cell>
        </row>
        <row r="40">
          <cell r="A40">
            <v>1110602</v>
          </cell>
          <cell r="B40" t="str">
            <v>B.Real Transit.C.Cobrança 1710120-2</v>
          </cell>
          <cell r="C40">
            <v>-465466.47</v>
          </cell>
        </row>
        <row r="41">
          <cell r="A41">
            <v>1110603</v>
          </cell>
          <cell r="B41" t="str">
            <v>B.Brasil Transitória Ag.12440 CC 230006</v>
          </cell>
          <cell r="C41">
            <v>-307877.46000000002</v>
          </cell>
        </row>
        <row r="42">
          <cell r="A42">
            <v>1110607</v>
          </cell>
          <cell r="B42" t="str">
            <v>Bradesco Trans.Ag.0493 CC 184845-30</v>
          </cell>
          <cell r="C42">
            <v>745762.95</v>
          </cell>
        </row>
        <row r="43">
          <cell r="A43">
            <v>1110610</v>
          </cell>
          <cell r="B43" t="str">
            <v>HSBC-Bam.Transitória Ag.054 CC 13958-40</v>
          </cell>
          <cell r="C43">
            <v>292026.48</v>
          </cell>
        </row>
        <row r="44">
          <cell r="A44">
            <v>1110611</v>
          </cell>
          <cell r="B44" t="str">
            <v>Unibanco Transitória  Ag.0525 CC 100361</v>
          </cell>
          <cell r="C44">
            <v>-129759.15</v>
          </cell>
        </row>
        <row r="45">
          <cell r="A45">
            <v>1110614</v>
          </cell>
          <cell r="B45" t="str">
            <v>B.Real Transitória Ag.0732 CC 2712991</v>
          </cell>
          <cell r="C45">
            <v>3891.72</v>
          </cell>
        </row>
        <row r="46">
          <cell r="A46">
            <v>1110617</v>
          </cell>
          <cell r="B46" t="str">
            <v>B.Safra Transitória CC 0009-8/118349-9/</v>
          </cell>
          <cell r="C46">
            <v>-4953.13</v>
          </cell>
        </row>
        <row r="47">
          <cell r="A47">
            <v>1110630</v>
          </cell>
          <cell r="B47" t="str">
            <v>Banco Fibra S.A.-TRANSITORIA</v>
          </cell>
          <cell r="C47">
            <v>2062.27</v>
          </cell>
        </row>
        <row r="48">
          <cell r="A48">
            <v>1110633</v>
          </cell>
          <cell r="B48" t="str">
            <v>Bco.Bilbao Viscaia Argent.S/A-cc 010000</v>
          </cell>
          <cell r="C48">
            <v>0</v>
          </cell>
        </row>
        <row r="49">
          <cell r="A49">
            <v>1110635</v>
          </cell>
          <cell r="B49" t="str">
            <v>Banco BNL do Brasil-TRANSITORIA</v>
          </cell>
          <cell r="C49">
            <v>-5000</v>
          </cell>
        </row>
        <row r="50">
          <cell r="A50">
            <v>1110639</v>
          </cell>
          <cell r="B50" t="str">
            <v>Banco Indl Coml S/A-BIC-TRANSITORIA</v>
          </cell>
          <cell r="C50">
            <v>50526.8</v>
          </cell>
        </row>
        <row r="51">
          <cell r="A51">
            <v>1110640</v>
          </cell>
          <cell r="B51" t="str">
            <v>Banco Itau S/A ag 0548 cc 677574-TRANSI</v>
          </cell>
          <cell r="C51">
            <v>49773.86</v>
          </cell>
        </row>
        <row r="52">
          <cell r="A52">
            <v>1110644</v>
          </cell>
          <cell r="B52" t="str">
            <v>Banco Triangulo S/A cc 33892101-2</v>
          </cell>
          <cell r="C52">
            <v>548419.52</v>
          </cell>
        </row>
        <row r="53">
          <cell r="A53" t="str">
            <v>DISPONIBILIDADES</v>
          </cell>
          <cell r="C53">
            <v>42238793.439999998</v>
          </cell>
        </row>
        <row r="55">
          <cell r="A55">
            <v>1120101</v>
          </cell>
          <cell r="B55" t="str">
            <v>C.Receber-Cliente Nacional</v>
          </cell>
          <cell r="C55">
            <v>14187515.619999999</v>
          </cell>
        </row>
        <row r="56">
          <cell r="A56">
            <v>1120102</v>
          </cell>
          <cell r="B56" t="str">
            <v>C.Receber-Cliente Exterior</v>
          </cell>
          <cell r="C56">
            <v>-5614.56</v>
          </cell>
        </row>
        <row r="57">
          <cell r="A57">
            <v>1120103</v>
          </cell>
          <cell r="B57" t="str">
            <v>C.Receber-Cliente Sucata</v>
          </cell>
          <cell r="C57">
            <v>1771436.33</v>
          </cell>
        </row>
        <row r="58">
          <cell r="A58">
            <v>1120107</v>
          </cell>
          <cell r="B58" t="str">
            <v>Antecipação de Faturamento</v>
          </cell>
          <cell r="C58">
            <v>833379.27</v>
          </cell>
        </row>
        <row r="59">
          <cell r="A59">
            <v>1120211</v>
          </cell>
          <cell r="B59" t="str">
            <v>Cta.Rec.Mesopotâmico/BAP</v>
          </cell>
          <cell r="C59">
            <v>17344840.510000002</v>
          </cell>
        </row>
        <row r="60">
          <cell r="A60">
            <v>1120301</v>
          </cell>
          <cell r="B60" t="str">
            <v>Clientes Nac. Serviços</v>
          </cell>
          <cell r="C60">
            <v>100474.09</v>
          </cell>
        </row>
        <row r="61">
          <cell r="A61">
            <v>1120401</v>
          </cell>
          <cell r="B61" t="str">
            <v>Aluguel Imóveis Pr</v>
          </cell>
          <cell r="C61">
            <v>84322.35</v>
          </cell>
        </row>
        <row r="62">
          <cell r="A62">
            <v>1120402</v>
          </cell>
          <cell r="B62" t="str">
            <v>Aluguel Locomotivas</v>
          </cell>
          <cell r="C62">
            <v>298451.12</v>
          </cell>
        </row>
        <row r="63">
          <cell r="A63">
            <v>1120404</v>
          </cell>
          <cell r="B63" t="str">
            <v>Aluguel Imóveis RS</v>
          </cell>
          <cell r="C63">
            <v>129267.61</v>
          </cell>
        </row>
        <row r="64">
          <cell r="A64">
            <v>1120499</v>
          </cell>
          <cell r="B64" t="str">
            <v>Carga Alug/Arrend/Conc.</v>
          </cell>
          <cell r="C64">
            <v>84998.02</v>
          </cell>
        </row>
        <row r="65">
          <cell r="A65">
            <v>1120601</v>
          </cell>
          <cell r="B65" t="str">
            <v>Recebimentos (D+1)</v>
          </cell>
          <cell r="C65">
            <v>-421400.08</v>
          </cell>
        </row>
        <row r="66">
          <cell r="A66">
            <v>1129901</v>
          </cell>
          <cell r="B66" t="str">
            <v>Provisão Para Devedores Duvidosos</v>
          </cell>
          <cell r="C66">
            <v>-600098.37</v>
          </cell>
        </row>
        <row r="67">
          <cell r="A67">
            <v>1139907</v>
          </cell>
          <cell r="B67" t="str">
            <v>Taxa de Administração Ferropar</v>
          </cell>
          <cell r="C67">
            <v>8683.7000000000007</v>
          </cell>
        </row>
        <row r="68">
          <cell r="A68" t="str">
            <v>Clientes</v>
          </cell>
          <cell r="C68">
            <v>33816255.609999999</v>
          </cell>
        </row>
        <row r="70">
          <cell r="A70">
            <v>1120203</v>
          </cell>
          <cell r="B70" t="str">
            <v>Cta.Rec. MRS Logística</v>
          </cell>
          <cell r="C70">
            <v>-62266.79</v>
          </cell>
        </row>
        <row r="71">
          <cell r="A71">
            <v>1120207</v>
          </cell>
          <cell r="B71" t="str">
            <v>Cta.Rec. FERROPAR</v>
          </cell>
          <cell r="C71">
            <v>8316142.1100000003</v>
          </cell>
        </row>
        <row r="72">
          <cell r="A72">
            <v>1120210</v>
          </cell>
          <cell r="B72" t="str">
            <v>Cta.Rec. FERROBAN</v>
          </cell>
          <cell r="C72">
            <v>102879.1</v>
          </cell>
        </row>
        <row r="73">
          <cell r="A73">
            <v>1120299</v>
          </cell>
          <cell r="B73" t="str">
            <v>Provisão P/ Devedores Duvidosos - Trafe</v>
          </cell>
          <cell r="C73">
            <v>-1255553.42</v>
          </cell>
        </row>
        <row r="74">
          <cell r="A74" t="str">
            <v>Trafego mútuo</v>
          </cell>
          <cell r="C74">
            <v>7101201</v>
          </cell>
        </row>
        <row r="76">
          <cell r="A76">
            <v>1130601</v>
          </cell>
          <cell r="B76" t="str">
            <v>Rede Ferroviária Federal S/A</v>
          </cell>
          <cell r="C76">
            <v>1101737.67</v>
          </cell>
        </row>
        <row r="77">
          <cell r="A77" t="str">
            <v>Contas a receber da RFFSA</v>
          </cell>
          <cell r="C77">
            <v>1101737.67</v>
          </cell>
        </row>
        <row r="79">
          <cell r="A79">
            <v>1150101</v>
          </cell>
          <cell r="B79" t="str">
            <v>Estoques</v>
          </cell>
          <cell r="C79">
            <v>13266435.58</v>
          </cell>
        </row>
        <row r="80">
          <cell r="A80">
            <v>1150103</v>
          </cell>
          <cell r="B80" t="str">
            <v>Materiais Em Poder De Terceiros</v>
          </cell>
          <cell r="C80">
            <v>175023.46</v>
          </cell>
        </row>
        <row r="81">
          <cell r="A81">
            <v>1150104</v>
          </cell>
          <cell r="B81" t="str">
            <v>Mat.Terc.em Poder da FSA</v>
          </cell>
          <cell r="C81">
            <v>42886.879999999997</v>
          </cell>
        </row>
        <row r="82">
          <cell r="A82">
            <v>1150190</v>
          </cell>
          <cell r="B82" t="str">
            <v>Carga Estoque</v>
          </cell>
          <cell r="C82">
            <v>-68819.649999999994</v>
          </cell>
        </row>
        <row r="83">
          <cell r="A83">
            <v>1150192</v>
          </cell>
          <cell r="B83" t="str">
            <v>Carga Mat.Poder 3º</v>
          </cell>
          <cell r="C83">
            <v>91183.26</v>
          </cell>
        </row>
        <row r="84">
          <cell r="A84">
            <v>1150198</v>
          </cell>
          <cell r="B84" t="str">
            <v>EM/EF Consignação</v>
          </cell>
          <cell r="C84">
            <v>-46295.48</v>
          </cell>
        </row>
        <row r="85">
          <cell r="A85">
            <v>1150199</v>
          </cell>
          <cell r="B85" t="str">
            <v>EM/EF Geral</v>
          </cell>
          <cell r="C85">
            <v>-103193.3</v>
          </cell>
        </row>
        <row r="86">
          <cell r="A86">
            <v>1150201</v>
          </cell>
          <cell r="B86" t="str">
            <v>Prod.Processo de Fabricação</v>
          </cell>
          <cell r="C86">
            <v>133392.26</v>
          </cell>
        </row>
        <row r="87">
          <cell r="A87">
            <v>1150303</v>
          </cell>
          <cell r="B87" t="str">
            <v>Trânsito Interno Materiais</v>
          </cell>
          <cell r="C87">
            <v>12088.17</v>
          </cell>
        </row>
        <row r="88">
          <cell r="A88" t="str">
            <v>Almoxarifado</v>
          </cell>
          <cell r="C88">
            <v>13502701.18</v>
          </cell>
        </row>
        <row r="90">
          <cell r="A90">
            <v>1150305</v>
          </cell>
          <cell r="B90" t="str">
            <v>Adiant.Fornecedor Exterior</v>
          </cell>
          <cell r="C90">
            <v>247814.42</v>
          </cell>
        </row>
        <row r="91">
          <cell r="A91">
            <v>1150306</v>
          </cell>
          <cell r="B91" t="str">
            <v>Adiant.Despac.Aduaneiro</v>
          </cell>
          <cell r="C91">
            <v>73486.720000000001</v>
          </cell>
        </row>
        <row r="92">
          <cell r="A92">
            <v>1150307</v>
          </cell>
          <cell r="B92" t="str">
            <v>Adiant. Siscomex</v>
          </cell>
          <cell r="C92">
            <v>134230.94</v>
          </cell>
        </row>
        <row r="93">
          <cell r="A93" t="str">
            <v>Importação em andamento</v>
          </cell>
          <cell r="C93">
            <v>455532.08</v>
          </cell>
        </row>
        <row r="95">
          <cell r="A95">
            <v>1160101</v>
          </cell>
          <cell r="B95" t="str">
            <v>Imposto de Renda a Recuperar</v>
          </cell>
          <cell r="C95">
            <v>2411490.94</v>
          </cell>
        </row>
        <row r="96">
          <cell r="A96">
            <v>1160102</v>
          </cell>
          <cell r="B96" t="str">
            <v>Contrib.Social a Recup.</v>
          </cell>
          <cell r="C96">
            <v>378.9</v>
          </cell>
        </row>
        <row r="97">
          <cell r="A97">
            <v>1160105</v>
          </cell>
          <cell r="B97" t="str">
            <v>COFINS a Recuperar</v>
          </cell>
          <cell r="C97">
            <v>1136.7</v>
          </cell>
        </row>
        <row r="98">
          <cell r="A98">
            <v>1160106</v>
          </cell>
          <cell r="B98" t="str">
            <v>INSS - RETENÇÃO SOBRE FATURAMENTO</v>
          </cell>
          <cell r="C98">
            <v>52744.97</v>
          </cell>
        </row>
        <row r="99">
          <cell r="A99">
            <v>1160108</v>
          </cell>
          <cell r="B99" t="str">
            <v>FGTS antecipado s/13º salário</v>
          </cell>
          <cell r="C99">
            <v>21670.22</v>
          </cell>
        </row>
        <row r="100">
          <cell r="A100">
            <v>1160109</v>
          </cell>
          <cell r="B100" t="str">
            <v>Imposto de Renda antecipado</v>
          </cell>
          <cell r="C100">
            <v>1996899.56</v>
          </cell>
        </row>
        <row r="101">
          <cell r="A101">
            <v>1160112</v>
          </cell>
          <cell r="B101" t="str">
            <v>Imposto de Renda diferido</v>
          </cell>
          <cell r="C101">
            <v>7701301.5599999996</v>
          </cell>
        </row>
        <row r="102">
          <cell r="A102">
            <v>1160113</v>
          </cell>
          <cell r="B102" t="str">
            <v>Contr. Social Diferida</v>
          </cell>
          <cell r="C102">
            <v>2772468.56</v>
          </cell>
        </row>
        <row r="103">
          <cell r="A103">
            <v>1160115</v>
          </cell>
          <cell r="B103" t="str">
            <v>Contr. Social Paga Indevidamente</v>
          </cell>
          <cell r="C103">
            <v>748343.74</v>
          </cell>
        </row>
        <row r="104">
          <cell r="A104">
            <v>1160201</v>
          </cell>
          <cell r="B104" t="str">
            <v>ICMS A Recuperar - Paraná</v>
          </cell>
          <cell r="C104">
            <v>148229.17000000001</v>
          </cell>
        </row>
        <row r="105">
          <cell r="A105">
            <v>1160202</v>
          </cell>
          <cell r="B105" t="str">
            <v>ICMS A Recuperar - Santa Catarina</v>
          </cell>
          <cell r="C105">
            <v>662078.74</v>
          </cell>
        </row>
        <row r="106">
          <cell r="A106">
            <v>1160207</v>
          </cell>
          <cell r="B106" t="str">
            <v>ICMS a Recuperar - Geral</v>
          </cell>
          <cell r="C106">
            <v>-212129.57</v>
          </cell>
        </row>
        <row r="107">
          <cell r="A107">
            <v>1160210</v>
          </cell>
          <cell r="B107" t="str">
            <v>ICMS a Recuperar-Ativo Imobilizado RS</v>
          </cell>
          <cell r="C107">
            <v>125866.1</v>
          </cell>
        </row>
        <row r="108">
          <cell r="A108">
            <v>1160211</v>
          </cell>
          <cell r="B108" t="str">
            <v>ICMS a Recuperar-Ativo Imobilizado SP</v>
          </cell>
          <cell r="C108">
            <v>36847.06</v>
          </cell>
        </row>
        <row r="109">
          <cell r="A109">
            <v>1160253</v>
          </cell>
          <cell r="B109" t="str">
            <v>IPI a Compensar</v>
          </cell>
          <cell r="C109">
            <v>10861520.960000001</v>
          </cell>
        </row>
        <row r="110">
          <cell r="A110" t="str">
            <v>Tributos a recuperar</v>
          </cell>
          <cell r="C110">
            <v>27328847.609999999</v>
          </cell>
        </row>
        <row r="112">
          <cell r="A112">
            <v>1130401</v>
          </cell>
          <cell r="B112" t="str">
            <v>Caução Liber.Cargas Terc.</v>
          </cell>
          <cell r="C112">
            <v>10700</v>
          </cell>
        </row>
        <row r="113">
          <cell r="A113">
            <v>1140101</v>
          </cell>
          <cell r="B113" t="str">
            <v>Adiantamento a maquinistas</v>
          </cell>
          <cell r="C113">
            <v>98638.23</v>
          </cell>
        </row>
        <row r="114">
          <cell r="A114">
            <v>1140102</v>
          </cell>
          <cell r="B114" t="str">
            <v>Adiantamento de Férias</v>
          </cell>
          <cell r="C114">
            <v>469098.41</v>
          </cell>
        </row>
        <row r="115">
          <cell r="A115">
            <v>1140103</v>
          </cell>
          <cell r="B115" t="str">
            <v>Adiantamento De 13º Salário</v>
          </cell>
          <cell r="C115">
            <v>253312.14</v>
          </cell>
        </row>
        <row r="116">
          <cell r="A116">
            <v>1140104</v>
          </cell>
          <cell r="B116" t="str">
            <v>Empréstimo A Funcionários</v>
          </cell>
          <cell r="C116">
            <v>-5804.04</v>
          </cell>
        </row>
        <row r="117">
          <cell r="A117">
            <v>1140105</v>
          </cell>
          <cell r="B117" t="str">
            <v>Adiantamento de Salários</v>
          </cell>
          <cell r="C117">
            <v>24384.98</v>
          </cell>
        </row>
        <row r="118">
          <cell r="A118">
            <v>1140106</v>
          </cell>
          <cell r="B118" t="str">
            <v>Insuficiência De Saldos</v>
          </cell>
          <cell r="C118">
            <v>63864.56</v>
          </cell>
        </row>
        <row r="119">
          <cell r="A119">
            <v>1140108</v>
          </cell>
          <cell r="B119" t="str">
            <v>Fornecimento De Camisas</v>
          </cell>
          <cell r="C119">
            <v>148122.43</v>
          </cell>
        </row>
        <row r="120">
          <cell r="A120">
            <v>1140201</v>
          </cell>
          <cell r="B120" t="str">
            <v>Adto.de Viagens Nacionais</v>
          </cell>
          <cell r="C120">
            <v>10944.69</v>
          </cell>
        </row>
        <row r="121">
          <cell r="A121">
            <v>1140203</v>
          </cell>
          <cell r="B121" t="str">
            <v>Adiant. de Viagem</v>
          </cell>
          <cell r="C121">
            <v>19091.12</v>
          </cell>
        </row>
        <row r="122">
          <cell r="A122">
            <v>1140409</v>
          </cell>
          <cell r="B122" t="str">
            <v>Adiant. a Fornecedores</v>
          </cell>
          <cell r="C122">
            <v>77209650.319999993</v>
          </cell>
        </row>
        <row r="123">
          <cell r="A123">
            <v>1140412</v>
          </cell>
          <cell r="B123" t="str">
            <v>Antecipações Diversas</v>
          </cell>
          <cell r="C123">
            <v>43689.16</v>
          </cell>
        </row>
        <row r="124">
          <cell r="A124" t="str">
            <v>Antecipações diversas</v>
          </cell>
          <cell r="C124">
            <v>78345692</v>
          </cell>
        </row>
        <row r="126">
          <cell r="A126">
            <v>1170101</v>
          </cell>
          <cell r="B126" t="str">
            <v>Concessão RFFSA</v>
          </cell>
          <cell r="C126">
            <v>150333.35999999999</v>
          </cell>
        </row>
        <row r="127">
          <cell r="A127">
            <v>1170102</v>
          </cell>
          <cell r="B127" t="str">
            <v>Arrendamento de Bens da RFFSA</v>
          </cell>
          <cell r="C127">
            <v>2734400.04</v>
          </cell>
        </row>
        <row r="128">
          <cell r="A128">
            <v>1170201</v>
          </cell>
          <cell r="B128" t="str">
            <v>Prêmio De Seguro a Apropriar</v>
          </cell>
          <cell r="C128">
            <v>552947.85</v>
          </cell>
        </row>
        <row r="129">
          <cell r="A129">
            <v>1170302</v>
          </cell>
          <cell r="B129" t="str">
            <v>Despesas Com Captação BNDES</v>
          </cell>
          <cell r="C129">
            <v>82038.06</v>
          </cell>
        </row>
        <row r="130">
          <cell r="A130">
            <v>1170304</v>
          </cell>
          <cell r="B130" t="str">
            <v>Comissão de Flat- Importação</v>
          </cell>
          <cell r="C130">
            <v>2169759.0299999998</v>
          </cell>
        </row>
        <row r="131">
          <cell r="A131">
            <v>1170305</v>
          </cell>
          <cell r="B131" t="str">
            <v>Enc.Financ.a Apropriar</v>
          </cell>
          <cell r="C131">
            <v>21982.5</v>
          </cell>
        </row>
        <row r="132">
          <cell r="A132">
            <v>1170309</v>
          </cell>
          <cell r="B132" t="str">
            <v>Despesa Captação BNDES</v>
          </cell>
          <cell r="C132">
            <v>307724.40999999997</v>
          </cell>
        </row>
        <row r="133">
          <cell r="A133">
            <v>1170310</v>
          </cell>
          <cell r="B133" t="str">
            <v>Pagamento antecipado de direito de pass</v>
          </cell>
          <cell r="C133">
            <v>2005324.5</v>
          </cell>
        </row>
        <row r="134">
          <cell r="A134">
            <v>1170311</v>
          </cell>
          <cell r="B134" t="str">
            <v>Pagamento antecipado aluguéis RFFSA</v>
          </cell>
          <cell r="C134">
            <v>61865.65</v>
          </cell>
        </row>
        <row r="135">
          <cell r="A135">
            <v>1170312</v>
          </cell>
          <cell r="B135" t="str">
            <v>Despesas antecipadas S A P</v>
          </cell>
          <cell r="C135">
            <v>231784.09</v>
          </cell>
        </row>
        <row r="136">
          <cell r="A136">
            <v>1170314</v>
          </cell>
          <cell r="B136" t="str">
            <v>Despesas antecipadas debêntures</v>
          </cell>
          <cell r="C136">
            <v>333889.08</v>
          </cell>
        </row>
        <row r="137">
          <cell r="A137">
            <v>1170315</v>
          </cell>
          <cell r="B137" t="str">
            <v>Despesas antecipadas emissão de debentu</v>
          </cell>
          <cell r="C137">
            <v>69305.5</v>
          </cell>
        </row>
        <row r="138">
          <cell r="A138">
            <v>1170324</v>
          </cell>
          <cell r="B138" t="str">
            <v>Despesas antecipadas IPTU</v>
          </cell>
          <cell r="C138">
            <v>-0.04</v>
          </cell>
        </row>
        <row r="139">
          <cell r="A139" t="str">
            <v>Despesas Pagas antecipadamente</v>
          </cell>
          <cell r="C139">
            <v>8721354.0299999993</v>
          </cell>
        </row>
        <row r="141">
          <cell r="A141">
            <v>1139901</v>
          </cell>
          <cell r="B141" t="str">
            <v>Seguros a Receber</v>
          </cell>
          <cell r="C141">
            <v>175006.46</v>
          </cell>
        </row>
        <row r="142">
          <cell r="A142">
            <v>1139902</v>
          </cell>
          <cell r="B142" t="str">
            <v>Valores A Classificar</v>
          </cell>
          <cell r="C142">
            <v>-24689.200000000001</v>
          </cell>
        </row>
        <row r="143">
          <cell r="A143">
            <v>1139905</v>
          </cell>
          <cell r="B143" t="str">
            <v>Outros Valores A Receber</v>
          </cell>
          <cell r="C143">
            <v>157106.88</v>
          </cell>
        </row>
        <row r="144">
          <cell r="A144">
            <v>1139908</v>
          </cell>
          <cell r="B144" t="str">
            <v>HEDGE</v>
          </cell>
          <cell r="C144">
            <v>0</v>
          </cell>
        </row>
        <row r="145">
          <cell r="A145" t="str">
            <v>Outros</v>
          </cell>
          <cell r="C145">
            <v>307424.14</v>
          </cell>
        </row>
        <row r="147">
          <cell r="A147" t="str">
            <v>Circulante</v>
          </cell>
          <cell r="C147">
            <v>212919538.75999999</v>
          </cell>
        </row>
        <row r="149">
          <cell r="A149">
            <v>1240401</v>
          </cell>
          <cell r="B149" t="str">
            <v>INSS a recuperar</v>
          </cell>
          <cell r="C149">
            <v>633516.93000000005</v>
          </cell>
        </row>
        <row r="150">
          <cell r="A150">
            <v>1240404</v>
          </cell>
          <cell r="B150" t="str">
            <v>ICMS a recuperar-Rio Grande do sul</v>
          </cell>
          <cell r="C150">
            <v>223057.54</v>
          </cell>
        </row>
        <row r="151">
          <cell r="A151">
            <v>1240405</v>
          </cell>
          <cell r="B151" t="str">
            <v>ICMS a recuperar-São Paulo</v>
          </cell>
          <cell r="C151">
            <v>66571.61</v>
          </cell>
        </row>
        <row r="152">
          <cell r="A152">
            <v>1240408</v>
          </cell>
          <cell r="B152" t="str">
            <v>Caução de ICMS - MS</v>
          </cell>
          <cell r="C152">
            <v>20000</v>
          </cell>
        </row>
        <row r="153">
          <cell r="A153" t="str">
            <v>Impostos longo prazo</v>
          </cell>
          <cell r="C153">
            <v>943146.08</v>
          </cell>
        </row>
        <row r="155">
          <cell r="A155">
            <v>1250104</v>
          </cell>
          <cell r="B155" t="str">
            <v>Controladora ALL S.A.</v>
          </cell>
          <cell r="C155">
            <v>44507828.700000003</v>
          </cell>
        </row>
        <row r="156">
          <cell r="A156">
            <v>1250204</v>
          </cell>
          <cell r="B156" t="str">
            <v>Mutúo ALL Intermodal S.A.</v>
          </cell>
          <cell r="C156">
            <v>1428164.31</v>
          </cell>
        </row>
        <row r="157">
          <cell r="A157">
            <v>1250205</v>
          </cell>
          <cell r="B157" t="str">
            <v>Mutúo ALL Armazéns Gerais Ltda</v>
          </cell>
          <cell r="C157">
            <v>658.4</v>
          </cell>
        </row>
        <row r="158">
          <cell r="A158">
            <v>1250210</v>
          </cell>
          <cell r="B158" t="str">
            <v>Mutúo Caianda Participações S.A</v>
          </cell>
          <cell r="C158">
            <v>1176.6099999999999</v>
          </cell>
        </row>
        <row r="159">
          <cell r="A159">
            <v>1250302</v>
          </cell>
          <cell r="B159" t="str">
            <v>Coligada Ralph Inv. RLP</v>
          </cell>
          <cell r="C159">
            <v>786261.1</v>
          </cell>
        </row>
        <row r="160">
          <cell r="A160" t="str">
            <v>Mútuo controladores</v>
          </cell>
          <cell r="C160">
            <v>46724089.119999997</v>
          </cell>
        </row>
        <row r="162">
          <cell r="A162">
            <v>1240101</v>
          </cell>
          <cell r="B162" t="str">
            <v>Concessão RFFSA RLP</v>
          </cell>
          <cell r="C162">
            <v>3470195.06</v>
          </cell>
        </row>
        <row r="163">
          <cell r="A163">
            <v>1240102</v>
          </cell>
          <cell r="B163" t="str">
            <v>Arrendam.Bens RFFSA RLP</v>
          </cell>
          <cell r="C163">
            <v>63119072.789999999</v>
          </cell>
        </row>
        <row r="164">
          <cell r="A164">
            <v>1240103</v>
          </cell>
          <cell r="B164" t="str">
            <v>Pagamento antecipado aluguéis RFFSA</v>
          </cell>
          <cell r="C164">
            <v>1417754.53</v>
          </cell>
        </row>
        <row r="165">
          <cell r="A165">
            <v>1240308</v>
          </cell>
          <cell r="B165" t="str">
            <v>Pgto.Antec.Direito Pass.LP</v>
          </cell>
          <cell r="C165">
            <v>47693301.07</v>
          </cell>
        </row>
        <row r="166">
          <cell r="A166">
            <v>1240314</v>
          </cell>
          <cell r="B166" t="str">
            <v>Despesas antecipadas debêntures 1ª emis</v>
          </cell>
          <cell r="C166">
            <v>369399.88</v>
          </cell>
        </row>
        <row r="167">
          <cell r="A167">
            <v>1240315</v>
          </cell>
          <cell r="B167" t="str">
            <v>Despesas antecipadas debêntures 2ª emis</v>
          </cell>
          <cell r="C167">
            <v>115509.1</v>
          </cell>
        </row>
        <row r="168">
          <cell r="A168" t="str">
            <v>Despesas pagas antecipadamente</v>
          </cell>
          <cell r="C168">
            <v>116185232.43000001</v>
          </cell>
        </row>
        <row r="170">
          <cell r="A170">
            <v>1210101</v>
          </cell>
          <cell r="B170" t="str">
            <v>Dep.Judic.Ações Trabal.LP</v>
          </cell>
          <cell r="C170">
            <v>9966664.8100000005</v>
          </cell>
        </row>
        <row r="171">
          <cell r="A171">
            <v>1210104</v>
          </cell>
          <cell r="B171" t="str">
            <v>Dep.Jud.PIS/COFINS LP</v>
          </cell>
          <cell r="C171">
            <v>1664288.03</v>
          </cell>
        </row>
        <row r="172">
          <cell r="A172">
            <v>1210106</v>
          </cell>
          <cell r="B172" t="str">
            <v>Dep.Judic. INSS</v>
          </cell>
          <cell r="C172">
            <v>3953613.95</v>
          </cell>
        </row>
        <row r="173">
          <cell r="A173">
            <v>1210109</v>
          </cell>
          <cell r="B173" t="str">
            <v>Penhora Judicial</v>
          </cell>
          <cell r="C173">
            <v>317622.71000000002</v>
          </cell>
        </row>
        <row r="174">
          <cell r="A174" t="str">
            <v>Depósitos judiciais</v>
          </cell>
          <cell r="C174">
            <v>15902189.5</v>
          </cell>
        </row>
        <row r="176">
          <cell r="A176" t="str">
            <v>Realizável a longo prazo</v>
          </cell>
          <cell r="C176">
            <v>179754657.13</v>
          </cell>
        </row>
        <row r="178">
          <cell r="A178">
            <v>1321101</v>
          </cell>
          <cell r="B178" t="str">
            <v>Locomotivas Benfeitorias</v>
          </cell>
          <cell r="C178">
            <v>137661539.25999999</v>
          </cell>
        </row>
        <row r="179">
          <cell r="A179">
            <v>1321102</v>
          </cell>
          <cell r="B179" t="str">
            <v>Vagões Benfeitorias</v>
          </cell>
          <cell r="C179">
            <v>35273364.729999997</v>
          </cell>
        </row>
        <row r="180">
          <cell r="A180">
            <v>1321121</v>
          </cell>
          <cell r="B180" t="str">
            <v>Depr.Locomotivas Benfeit.</v>
          </cell>
          <cell r="C180">
            <v>-37781542.130000003</v>
          </cell>
        </row>
        <row r="181">
          <cell r="A181">
            <v>1321122</v>
          </cell>
          <cell r="B181" t="str">
            <v>Deprec.Vagões Benfeitorias</v>
          </cell>
          <cell r="C181">
            <v>-8289872.9199999999</v>
          </cell>
        </row>
        <row r="182">
          <cell r="A182">
            <v>1321202</v>
          </cell>
          <cell r="B182" t="str">
            <v>Infra Estrutura Benfeitorias</v>
          </cell>
          <cell r="C182">
            <v>9587416.1999999993</v>
          </cell>
        </row>
        <row r="183">
          <cell r="A183">
            <v>1321203</v>
          </cell>
          <cell r="B183" t="str">
            <v>Super Estrutura Benfeitorias</v>
          </cell>
          <cell r="C183">
            <v>117618486.56</v>
          </cell>
        </row>
        <row r="184">
          <cell r="A184">
            <v>1321204</v>
          </cell>
          <cell r="B184" t="str">
            <v>Obras de Arte Benfeitorias</v>
          </cell>
          <cell r="C184">
            <v>592854.34</v>
          </cell>
        </row>
        <row r="185">
          <cell r="A185">
            <v>1321301</v>
          </cell>
          <cell r="B185" t="str">
            <v>Instalações Fixas Benfeitorias</v>
          </cell>
          <cell r="C185">
            <v>546479.91</v>
          </cell>
        </row>
        <row r="186">
          <cell r="A186">
            <v>1321302</v>
          </cell>
          <cell r="B186" t="str">
            <v>Instal.Fixas En.Elét.Benf.</v>
          </cell>
          <cell r="C186">
            <v>345562.84</v>
          </cell>
        </row>
        <row r="187">
          <cell r="A187">
            <v>1321303</v>
          </cell>
          <cell r="B187" t="str">
            <v>Sinaliz.Telecom.Benfeit.</v>
          </cell>
          <cell r="C187">
            <v>734414.46</v>
          </cell>
        </row>
        <row r="188">
          <cell r="A188">
            <v>1321304</v>
          </cell>
          <cell r="B188" t="str">
            <v>Edif.Dependencias Benfeit.</v>
          </cell>
          <cell r="C188">
            <v>6019382.4500000002</v>
          </cell>
        </row>
        <row r="189">
          <cell r="A189">
            <v>1321322</v>
          </cell>
          <cell r="B189" t="str">
            <v>Deprec.Infra Estrut.Benf.</v>
          </cell>
          <cell r="C189">
            <v>-948953.42</v>
          </cell>
        </row>
        <row r="190">
          <cell r="A190">
            <v>1321323</v>
          </cell>
          <cell r="B190" t="str">
            <v>Deprec.Super Estrut.Benf.</v>
          </cell>
          <cell r="C190">
            <v>-12159054.85</v>
          </cell>
        </row>
        <row r="191">
          <cell r="A191">
            <v>1321324</v>
          </cell>
          <cell r="B191" t="str">
            <v>Deprec.Instal.Fixas Benf.</v>
          </cell>
          <cell r="C191">
            <v>-56147.27</v>
          </cell>
        </row>
        <row r="192">
          <cell r="A192">
            <v>1321325</v>
          </cell>
          <cell r="B192" t="str">
            <v>Deprec.Inst.En.Elét.Benf.</v>
          </cell>
          <cell r="C192">
            <v>-57614.85</v>
          </cell>
        </row>
        <row r="193">
          <cell r="A193">
            <v>1321326</v>
          </cell>
          <cell r="B193" t="str">
            <v>Deprec.Sinal.Telecom.Benf.</v>
          </cell>
          <cell r="C193">
            <v>-99074.54</v>
          </cell>
        </row>
        <row r="194">
          <cell r="A194">
            <v>1321327</v>
          </cell>
          <cell r="B194" t="str">
            <v>Deprec.Edif.Depend.Benf.</v>
          </cell>
          <cell r="C194">
            <v>-267157.64</v>
          </cell>
        </row>
        <row r="195">
          <cell r="A195">
            <v>1321328</v>
          </cell>
          <cell r="B195" t="str">
            <v>Deprec.Obras Arte Benf.</v>
          </cell>
          <cell r="C195">
            <v>-30765.84</v>
          </cell>
        </row>
        <row r="196">
          <cell r="A196">
            <v>1322101</v>
          </cell>
          <cell r="B196" t="str">
            <v>Projetos em Andamento</v>
          </cell>
          <cell r="C196">
            <v>25915650.23</v>
          </cell>
        </row>
        <row r="197">
          <cell r="A197">
            <v>1322102</v>
          </cell>
          <cell r="B197" t="str">
            <v>Juros Imobilizado - CVM</v>
          </cell>
          <cell r="C197">
            <v>7264160.7000000002</v>
          </cell>
        </row>
        <row r="198">
          <cell r="A198">
            <v>1323101</v>
          </cell>
          <cell r="B198" t="str">
            <v>Locomotivas Próprio</v>
          </cell>
          <cell r="C198">
            <v>53938979.240000002</v>
          </cell>
        </row>
        <row r="199">
          <cell r="A199">
            <v>1323102</v>
          </cell>
          <cell r="B199" t="str">
            <v>Vagões Próprio</v>
          </cell>
          <cell r="C199">
            <v>1129697.04</v>
          </cell>
        </row>
        <row r="200">
          <cell r="A200">
            <v>1323121</v>
          </cell>
          <cell r="B200" t="str">
            <v>Deprec.Locomotivas Próp.</v>
          </cell>
          <cell r="C200">
            <v>-14100267.84</v>
          </cell>
        </row>
        <row r="201">
          <cell r="A201">
            <v>1323122</v>
          </cell>
          <cell r="B201" t="str">
            <v>Deprec.de Vagões Próprio</v>
          </cell>
          <cell r="C201">
            <v>-273035.39</v>
          </cell>
        </row>
        <row r="202">
          <cell r="A202">
            <v>1323208</v>
          </cell>
          <cell r="B202" t="str">
            <v>Edif.Dependencias Próprio</v>
          </cell>
          <cell r="C202">
            <v>3594794.47</v>
          </cell>
        </row>
        <row r="203">
          <cell r="A203">
            <v>1323222</v>
          </cell>
          <cell r="B203" t="str">
            <v>Deprec.Infra Estrut.Próp.</v>
          </cell>
          <cell r="C203">
            <v>13.47</v>
          </cell>
        </row>
        <row r="204">
          <cell r="A204">
            <v>1323227</v>
          </cell>
          <cell r="B204" t="str">
            <v>Deprec.Edif.Depend.Próprio</v>
          </cell>
          <cell r="C204">
            <v>-187631.1</v>
          </cell>
        </row>
        <row r="205">
          <cell r="A205">
            <v>1324101</v>
          </cell>
          <cell r="B205" t="str">
            <v>Equip.Ferramentas Oficina</v>
          </cell>
          <cell r="C205">
            <v>1738908.63</v>
          </cell>
        </row>
        <row r="206">
          <cell r="A206">
            <v>1324102</v>
          </cell>
          <cell r="B206" t="str">
            <v>Equip.Ferram.Manut.Via Permanente</v>
          </cell>
          <cell r="C206">
            <v>3142309.44</v>
          </cell>
        </row>
        <row r="207">
          <cell r="A207">
            <v>1324103</v>
          </cell>
          <cell r="B207" t="str">
            <v>Equip.Movim.Carga Materiais</v>
          </cell>
          <cell r="C207">
            <v>1093603.92</v>
          </cell>
        </row>
        <row r="208">
          <cell r="A208">
            <v>1324104</v>
          </cell>
          <cell r="B208" t="str">
            <v>Equip.Aparelhos Telecom.</v>
          </cell>
          <cell r="C208">
            <v>5532934.4100000001</v>
          </cell>
        </row>
        <row r="209">
          <cell r="A209">
            <v>1324105</v>
          </cell>
          <cell r="B209" t="str">
            <v>Equip.Aparelhos Sinaliz.</v>
          </cell>
          <cell r="C209">
            <v>712281.61</v>
          </cell>
        </row>
        <row r="210">
          <cell r="A210">
            <v>1324106</v>
          </cell>
          <cell r="B210" t="str">
            <v>Equip.Técnicos Científicos</v>
          </cell>
          <cell r="C210">
            <v>609292.24</v>
          </cell>
        </row>
        <row r="211">
          <cell r="A211">
            <v>1324107</v>
          </cell>
          <cell r="B211" t="str">
            <v>Equip.Rodantes Auxiliares</v>
          </cell>
          <cell r="C211">
            <v>165359.82999999999</v>
          </cell>
        </row>
        <row r="212">
          <cell r="A212">
            <v>1324108</v>
          </cell>
          <cell r="B212" t="str">
            <v>Equip.Processamento Dados</v>
          </cell>
          <cell r="C212">
            <v>5583110.2800000003</v>
          </cell>
        </row>
        <row r="213">
          <cell r="A213">
            <v>1324121</v>
          </cell>
          <cell r="B213" t="str">
            <v>Deprec.Equip.Ferram.Ofic.</v>
          </cell>
          <cell r="C213">
            <v>-420574.47</v>
          </cell>
        </row>
        <row r="214">
          <cell r="A214">
            <v>1324122</v>
          </cell>
          <cell r="B214" t="str">
            <v>Dep.Eq.Ferr.Man.Via Perm.</v>
          </cell>
          <cell r="C214">
            <v>-1318768.29</v>
          </cell>
        </row>
        <row r="215">
          <cell r="A215">
            <v>1324123</v>
          </cell>
          <cell r="B215" t="str">
            <v>Deprec.Eq.Movim.Carga Mat.</v>
          </cell>
          <cell r="C215">
            <v>-137007.24</v>
          </cell>
        </row>
        <row r="216">
          <cell r="A216">
            <v>1324124</v>
          </cell>
          <cell r="B216" t="str">
            <v>Deprec.Eq.Apar.Telecomun.</v>
          </cell>
          <cell r="C216">
            <v>-2054826.92</v>
          </cell>
        </row>
        <row r="217">
          <cell r="A217">
            <v>1324125</v>
          </cell>
          <cell r="B217" t="str">
            <v>Deprec.Equip.Apar.Sinal.</v>
          </cell>
          <cell r="C217">
            <v>-249871.04</v>
          </cell>
        </row>
        <row r="218">
          <cell r="A218">
            <v>1324126</v>
          </cell>
          <cell r="B218" t="str">
            <v>Deprec.Equip.Téc.Científ.</v>
          </cell>
          <cell r="C218">
            <v>-96470.34</v>
          </cell>
        </row>
        <row r="219">
          <cell r="A219">
            <v>1324127</v>
          </cell>
          <cell r="B219" t="str">
            <v>Deprec.Equip.Rodantes Aux.</v>
          </cell>
          <cell r="C219">
            <v>-38811.85</v>
          </cell>
        </row>
        <row r="220">
          <cell r="A220">
            <v>1324128</v>
          </cell>
          <cell r="B220" t="str">
            <v>Deprec.Eq.Processam.Dados</v>
          </cell>
          <cell r="C220">
            <v>-1281327.95</v>
          </cell>
        </row>
        <row r="221">
          <cell r="A221">
            <v>1325101</v>
          </cell>
          <cell r="B221" t="str">
            <v>Terrenos</v>
          </cell>
          <cell r="C221">
            <v>623976.51</v>
          </cell>
        </row>
        <row r="222">
          <cell r="A222">
            <v>1325102</v>
          </cell>
          <cell r="B222" t="str">
            <v>Móveis e Utensílios</v>
          </cell>
          <cell r="C222">
            <v>2787848.2</v>
          </cell>
        </row>
        <row r="223">
          <cell r="A223">
            <v>1325103</v>
          </cell>
          <cell r="B223" t="str">
            <v>Máquinas de Escritório</v>
          </cell>
          <cell r="C223">
            <v>833.9</v>
          </cell>
        </row>
        <row r="224">
          <cell r="A224">
            <v>1325104</v>
          </cell>
          <cell r="B224" t="str">
            <v>Veículos Rodoviários</v>
          </cell>
          <cell r="C224">
            <v>41927.33</v>
          </cell>
        </row>
        <row r="225">
          <cell r="A225">
            <v>1325107</v>
          </cell>
          <cell r="B225" t="str">
            <v>Aeronave - própria</v>
          </cell>
          <cell r="C225">
            <v>1673469.31</v>
          </cell>
        </row>
        <row r="226">
          <cell r="A226">
            <v>1325122</v>
          </cell>
          <cell r="B226" t="str">
            <v>Deprec.Móveis e Utensílios</v>
          </cell>
          <cell r="C226">
            <v>-2553735.17</v>
          </cell>
        </row>
        <row r="227">
          <cell r="A227">
            <v>1325123</v>
          </cell>
          <cell r="B227" t="str">
            <v>Deprec.Máquinas Escritório</v>
          </cell>
          <cell r="C227">
            <v>-326.61</v>
          </cell>
        </row>
        <row r="228">
          <cell r="A228">
            <v>1325124</v>
          </cell>
          <cell r="B228" t="str">
            <v>Deprec.Veíc.Rodoviários</v>
          </cell>
          <cell r="C228">
            <v>-41927.33</v>
          </cell>
        </row>
        <row r="229">
          <cell r="A229">
            <v>1325127</v>
          </cell>
          <cell r="B229" t="str">
            <v>Deprec. Aeronave - própria</v>
          </cell>
          <cell r="C229">
            <v>-223129.24</v>
          </cell>
        </row>
        <row r="230">
          <cell r="A230">
            <v>1326201</v>
          </cell>
          <cell r="B230" t="str">
            <v>Direito de Uso Telefone</v>
          </cell>
          <cell r="C230">
            <v>5000</v>
          </cell>
        </row>
        <row r="231">
          <cell r="A231">
            <v>1326202</v>
          </cell>
          <cell r="B231" t="str">
            <v>Sistemas Aplicat.-Software</v>
          </cell>
          <cell r="C231">
            <v>7294566.6900000004</v>
          </cell>
        </row>
        <row r="232">
          <cell r="A232">
            <v>1326203</v>
          </cell>
          <cell r="B232" t="str">
            <v>Marcas e Patentes</v>
          </cell>
          <cell r="C232">
            <v>1647</v>
          </cell>
        </row>
        <row r="233">
          <cell r="A233">
            <v>1326212</v>
          </cell>
          <cell r="B233" t="str">
            <v>Amort.Sistemas Aplicativos</v>
          </cell>
          <cell r="C233">
            <v>-3356853.19</v>
          </cell>
        </row>
        <row r="234">
          <cell r="A234">
            <v>1329102</v>
          </cell>
          <cell r="B234" t="str">
            <v>Vagões Benf.Ferroban</v>
          </cell>
          <cell r="C234">
            <v>722129.98</v>
          </cell>
        </row>
        <row r="235">
          <cell r="A235">
            <v>1329122</v>
          </cell>
          <cell r="B235" t="str">
            <v>Depr.Vagões.Benf.Ferroban</v>
          </cell>
          <cell r="C235">
            <v>-210018.94</v>
          </cell>
        </row>
        <row r="236">
          <cell r="A236">
            <v>1329203</v>
          </cell>
          <cell r="B236" t="str">
            <v>Super Estr.Benf.Ferroban</v>
          </cell>
          <cell r="C236">
            <v>956869.26</v>
          </cell>
        </row>
        <row r="237">
          <cell r="A237">
            <v>1329303</v>
          </cell>
          <cell r="B237" t="str">
            <v>Sinal.Telec.Benf.Ferroban</v>
          </cell>
          <cell r="C237">
            <v>18515.18</v>
          </cell>
        </row>
        <row r="238">
          <cell r="A238">
            <v>1329323</v>
          </cell>
          <cell r="B238" t="str">
            <v>Dep.Sup.Estr.Benf.Ferroban</v>
          </cell>
          <cell r="C238">
            <v>-117989.95</v>
          </cell>
        </row>
        <row r="239">
          <cell r="A239">
            <v>1329326</v>
          </cell>
          <cell r="B239" t="str">
            <v>Dep.Sin.Tele.Benf.Ferroban</v>
          </cell>
          <cell r="C239">
            <v>-10183.36</v>
          </cell>
        </row>
        <row r="240">
          <cell r="A240" t="str">
            <v>Bens de uso construção e reforma</v>
          </cell>
          <cell r="C240">
            <v>346564439.94</v>
          </cell>
        </row>
        <row r="241">
          <cell r="A241">
            <v>1327103</v>
          </cell>
          <cell r="B241" t="str">
            <v>Almoxarif.Inversão Fixa</v>
          </cell>
          <cell r="C241">
            <v>11556989.27</v>
          </cell>
        </row>
        <row r="242">
          <cell r="A242">
            <v>1327199</v>
          </cell>
          <cell r="B242" t="str">
            <v>EM/EF Investimentos</v>
          </cell>
          <cell r="C242">
            <v>-196524.4</v>
          </cell>
        </row>
        <row r="243">
          <cell r="A243" t="str">
            <v>Almoxarifado de inversão fixa</v>
          </cell>
          <cell r="C243">
            <v>11360464.869999999</v>
          </cell>
        </row>
        <row r="244">
          <cell r="A244" t="str">
            <v>Imobilizado</v>
          </cell>
          <cell r="C244">
            <v>357924904.81</v>
          </cell>
        </row>
        <row r="246">
          <cell r="A246">
            <v>1331101</v>
          </cell>
          <cell r="B246" t="str">
            <v>Despesas de Transição</v>
          </cell>
          <cell r="C246">
            <v>1764986.45</v>
          </cell>
        </row>
        <row r="247">
          <cell r="A247">
            <v>1331102</v>
          </cell>
          <cell r="B247" t="str">
            <v>Sistema de Orçamento</v>
          </cell>
          <cell r="C247">
            <v>474152.02</v>
          </cell>
        </row>
        <row r="248">
          <cell r="A248">
            <v>1331105</v>
          </cell>
          <cell r="B248" t="str">
            <v>Arrendendamento a Diferir</v>
          </cell>
          <cell r="C248">
            <v>23496372.620000001</v>
          </cell>
        </row>
        <row r="249">
          <cell r="A249">
            <v>1331106</v>
          </cell>
          <cell r="B249" t="str">
            <v>Concessão a Diferir</v>
          </cell>
          <cell r="C249">
            <v>1240386.19</v>
          </cell>
        </row>
        <row r="250">
          <cell r="A250">
            <v>1331110</v>
          </cell>
          <cell r="B250" t="str">
            <v>Amort.Despesas Transição</v>
          </cell>
          <cell r="C250">
            <v>-1764986.45</v>
          </cell>
        </row>
        <row r="251">
          <cell r="A251">
            <v>1331111</v>
          </cell>
          <cell r="B251" t="str">
            <v>Amort.Sistema de Orçamento</v>
          </cell>
          <cell r="C251">
            <v>-426062.26</v>
          </cell>
        </row>
        <row r="252">
          <cell r="A252">
            <v>1331123</v>
          </cell>
          <cell r="B252" t="str">
            <v>Amortização Arrendamento</v>
          </cell>
          <cell r="C252">
            <v>-1011433.28</v>
          </cell>
        </row>
        <row r="253">
          <cell r="A253">
            <v>1331124</v>
          </cell>
          <cell r="B253" t="str">
            <v>Amortização Concessão</v>
          </cell>
          <cell r="C253">
            <v>-53394.12</v>
          </cell>
        </row>
        <row r="254">
          <cell r="A254">
            <v>1332101</v>
          </cell>
          <cell r="B254" t="str">
            <v>Gastos c/Estudos e Proj.</v>
          </cell>
          <cell r="C254">
            <v>5408881.25</v>
          </cell>
        </row>
        <row r="255">
          <cell r="A255">
            <v>1332102</v>
          </cell>
          <cell r="B255" t="str">
            <v>TEVECON</v>
          </cell>
          <cell r="C255">
            <v>115342.93</v>
          </cell>
        </row>
        <row r="256">
          <cell r="A256">
            <v>1332110</v>
          </cell>
          <cell r="B256" t="str">
            <v>Amort.Gastos c/Estudos/Proj.</v>
          </cell>
          <cell r="C256">
            <v>-3456298.51</v>
          </cell>
        </row>
        <row r="257">
          <cell r="A257">
            <v>1332111</v>
          </cell>
          <cell r="B257" t="str">
            <v>Amortização TEVECON</v>
          </cell>
          <cell r="C257">
            <v>-105731.07</v>
          </cell>
        </row>
        <row r="258">
          <cell r="A258" t="str">
            <v>Diferido</v>
          </cell>
          <cell r="C258">
            <v>25682215.77</v>
          </cell>
        </row>
        <row r="260">
          <cell r="A260" t="str">
            <v>Permanente</v>
          </cell>
          <cell r="C260">
            <v>383607120.57999998</v>
          </cell>
        </row>
        <row r="262">
          <cell r="A262" t="str">
            <v>ATIVO</v>
          </cell>
          <cell r="C262">
            <v>776281316.47000003</v>
          </cell>
        </row>
        <row r="271">
          <cell r="A271" t="str">
            <v>Texto.............................................</v>
          </cell>
        </row>
        <row r="272">
          <cell r="A272" t="str">
            <v>..................................................</v>
          </cell>
        </row>
        <row r="274">
          <cell r="A274">
            <v>2111101</v>
          </cell>
          <cell r="B274" t="str">
            <v>Fornecedor Materiais Nac.</v>
          </cell>
          <cell r="C274">
            <v>-4759388.6399999997</v>
          </cell>
        </row>
        <row r="275">
          <cell r="A275">
            <v>2111102</v>
          </cell>
          <cell r="B275" t="str">
            <v>Fornec.Materiais Consig.</v>
          </cell>
          <cell r="C275">
            <v>-18449.02</v>
          </cell>
        </row>
        <row r="276">
          <cell r="A276">
            <v>2111103</v>
          </cell>
          <cell r="B276" t="str">
            <v>Fornecedor Serviços Nac.</v>
          </cell>
          <cell r="C276">
            <v>-22429739.809999999</v>
          </cell>
        </row>
        <row r="277">
          <cell r="A277">
            <v>2111106</v>
          </cell>
          <cell r="B277" t="str">
            <v>Funcionários</v>
          </cell>
          <cell r="C277">
            <v>-50493.77</v>
          </cell>
        </row>
        <row r="278">
          <cell r="A278">
            <v>2111108</v>
          </cell>
          <cell r="B278" t="str">
            <v>Fornecedor Utilities</v>
          </cell>
          <cell r="C278">
            <v>-92366.38</v>
          </cell>
        </row>
        <row r="279">
          <cell r="A279">
            <v>2111109</v>
          </cell>
          <cell r="B279" t="str">
            <v>Fornecedor de Combustíveis</v>
          </cell>
          <cell r="C279">
            <v>-18335393.920000002</v>
          </cell>
        </row>
        <row r="280">
          <cell r="A280">
            <v>2111110</v>
          </cell>
          <cell r="B280" t="str">
            <v>Fornecedor Impostos</v>
          </cell>
          <cell r="C280">
            <v>-1445524.99</v>
          </cell>
        </row>
        <row r="281">
          <cell r="A281">
            <v>2111111</v>
          </cell>
          <cell r="B281" t="str">
            <v>Bancos</v>
          </cell>
          <cell r="C281">
            <v>-27324.82</v>
          </cell>
        </row>
        <row r="282">
          <cell r="A282">
            <v>2111112</v>
          </cell>
          <cell r="B282" t="str">
            <v>Fornecedor Ferrovias</v>
          </cell>
          <cell r="C282">
            <v>-36011.1</v>
          </cell>
        </row>
        <row r="283">
          <cell r="A283">
            <v>2111113</v>
          </cell>
          <cell r="B283" t="str">
            <v>Tit. Caixa. Peq. UPs</v>
          </cell>
          <cell r="C283">
            <v>-46816.91</v>
          </cell>
        </row>
        <row r="284">
          <cell r="A284">
            <v>2111114</v>
          </cell>
          <cell r="B284" t="str">
            <v>Forn.Ressarc.Avarias</v>
          </cell>
          <cell r="C284">
            <v>-321591.05</v>
          </cell>
        </row>
        <row r="285">
          <cell r="A285">
            <v>2111115</v>
          </cell>
          <cell r="B285" t="str">
            <v>Forn.Transf.entre Centros</v>
          </cell>
          <cell r="C285">
            <v>940.5</v>
          </cell>
        </row>
        <row r="286">
          <cell r="A286">
            <v>2111116</v>
          </cell>
          <cell r="B286" t="str">
            <v>Fornecedores Caminhoneiros</v>
          </cell>
          <cell r="C286">
            <v>8147.75</v>
          </cell>
        </row>
        <row r="287">
          <cell r="A287">
            <v>2111190</v>
          </cell>
          <cell r="B287" t="str">
            <v>Carga Forn.Mat.</v>
          </cell>
          <cell r="C287">
            <v>-2639671.8199999998</v>
          </cell>
        </row>
        <row r="288">
          <cell r="A288">
            <v>2111191</v>
          </cell>
          <cell r="B288" t="str">
            <v>Carga Forn.Serviço</v>
          </cell>
          <cell r="C288">
            <v>-218089.77</v>
          </cell>
        </row>
        <row r="289">
          <cell r="A289">
            <v>2111193</v>
          </cell>
          <cell r="B289" t="str">
            <v>Outros valores a pagar</v>
          </cell>
          <cell r="C289">
            <v>-2113117.64</v>
          </cell>
        </row>
        <row r="290">
          <cell r="A290">
            <v>2111201</v>
          </cell>
          <cell r="B290" t="str">
            <v>Fornecedor Materiais Ext.</v>
          </cell>
          <cell r="C290">
            <v>-1088712.3999999999</v>
          </cell>
        </row>
        <row r="291">
          <cell r="A291">
            <v>2111202</v>
          </cell>
          <cell r="B291" t="str">
            <v>Fornecedor Serviços Ext.</v>
          </cell>
          <cell r="C291">
            <v>-59399.74</v>
          </cell>
        </row>
        <row r="292">
          <cell r="A292" t="str">
            <v>Fornecedores</v>
          </cell>
          <cell r="C292">
            <v>-53673003.530000001</v>
          </cell>
        </row>
        <row r="294">
          <cell r="A294">
            <v>2121301</v>
          </cell>
          <cell r="B294" t="str">
            <v>Empréstimo BNDES</v>
          </cell>
          <cell r="C294">
            <v>-15537533.390000001</v>
          </cell>
        </row>
        <row r="295">
          <cell r="A295" t="str">
            <v>BNDES</v>
          </cell>
          <cell r="C295">
            <v>-15537533.390000001</v>
          </cell>
        </row>
        <row r="297">
          <cell r="A297">
            <v>2122102</v>
          </cell>
          <cell r="B297" t="str">
            <v>Debêntures 1ª emissão- 1ª série CP</v>
          </cell>
          <cell r="C297">
            <v>-7570959.8899999997</v>
          </cell>
        </row>
        <row r="298">
          <cell r="A298">
            <v>2122103</v>
          </cell>
          <cell r="B298" t="str">
            <v>Debêntures 1ª emissão- 2ª série CP</v>
          </cell>
          <cell r="C298">
            <v>0</v>
          </cell>
        </row>
        <row r="299">
          <cell r="A299" t="str">
            <v>Debêntures</v>
          </cell>
          <cell r="C299">
            <v>-7570959.8899999997</v>
          </cell>
        </row>
        <row r="301">
          <cell r="A301">
            <v>2121101</v>
          </cell>
          <cell r="B301" t="str">
            <v>Financ.Capital Giro Nac.</v>
          </cell>
          <cell r="C301">
            <v>-3858138.31</v>
          </cell>
        </row>
        <row r="302">
          <cell r="A302">
            <v>2122101</v>
          </cell>
          <cell r="B302" t="str">
            <v>Empr.Cap.Giro Moeda Est.</v>
          </cell>
          <cell r="C302">
            <v>-26823101.289999999</v>
          </cell>
        </row>
        <row r="303">
          <cell r="A303">
            <v>2122104</v>
          </cell>
          <cell r="B303" t="str">
            <v>Operação de Compror</v>
          </cell>
          <cell r="C303">
            <v>-13116397.550000001</v>
          </cell>
        </row>
        <row r="304">
          <cell r="A304">
            <v>2122106</v>
          </cell>
          <cell r="B304" t="str">
            <v>CG - Banco do Brasil S.A</v>
          </cell>
          <cell r="C304">
            <v>0</v>
          </cell>
        </row>
        <row r="305">
          <cell r="A305">
            <v>2122301</v>
          </cell>
          <cell r="B305" t="str">
            <v>Resolução 63</v>
          </cell>
          <cell r="C305">
            <v>-1932334.27</v>
          </cell>
        </row>
        <row r="306">
          <cell r="A306">
            <v>2140206</v>
          </cell>
          <cell r="B306" t="str">
            <v>Mútuo - Shell S/A</v>
          </cell>
          <cell r="C306">
            <v>-139628.98000000001</v>
          </cell>
        </row>
        <row r="307">
          <cell r="A307" t="str">
            <v>Capital de giro</v>
          </cell>
          <cell r="C307">
            <v>-45869600.399999999</v>
          </cell>
        </row>
        <row r="309">
          <cell r="A309">
            <v>2122201</v>
          </cell>
          <cell r="B309" t="str">
            <v>Financiamentos a Importação</v>
          </cell>
          <cell r="C309">
            <v>-4210006.9800000004</v>
          </cell>
        </row>
        <row r="310">
          <cell r="A310" t="str">
            <v>Financiamento a importação</v>
          </cell>
          <cell r="C310">
            <v>-4210006.9800000004</v>
          </cell>
        </row>
        <row r="312">
          <cell r="A312">
            <v>2122202</v>
          </cell>
          <cell r="B312" t="str">
            <v>Financ.locomotivas CP</v>
          </cell>
          <cell r="C312">
            <v>-11288129.359999999</v>
          </cell>
        </row>
        <row r="313">
          <cell r="A313" t="str">
            <v>financiamento de locomotivas</v>
          </cell>
          <cell r="C313">
            <v>-11288129.359999999</v>
          </cell>
        </row>
        <row r="315">
          <cell r="A315">
            <v>2131101</v>
          </cell>
          <cell r="B315" t="str">
            <v>Arrendamento Malha Sul</v>
          </cell>
          <cell r="C315">
            <v>-36552154.700000003</v>
          </cell>
        </row>
        <row r="316">
          <cell r="A316">
            <v>2131102</v>
          </cell>
          <cell r="B316" t="str">
            <v>Arrend.Conc.Malha Paulista</v>
          </cell>
          <cell r="C316">
            <v>-4894008.99</v>
          </cell>
        </row>
        <row r="317">
          <cell r="A317">
            <v>2132101</v>
          </cell>
          <cell r="B317" t="str">
            <v>Concessão Malha Sul</v>
          </cell>
          <cell r="C317">
            <v>-1923797.62</v>
          </cell>
        </row>
        <row r="318">
          <cell r="A318">
            <v>2132102</v>
          </cell>
          <cell r="B318" t="str">
            <v>Concessão Malha Paulista</v>
          </cell>
          <cell r="C318">
            <v>-244700.45</v>
          </cell>
        </row>
        <row r="319">
          <cell r="A319" t="str">
            <v>Arrendamento a pagar</v>
          </cell>
          <cell r="C319">
            <v>-43614661.759999998</v>
          </cell>
        </row>
        <row r="321">
          <cell r="A321">
            <v>2161101</v>
          </cell>
          <cell r="B321" t="str">
            <v>Salários a Pagar</v>
          </cell>
          <cell r="C321">
            <v>543406.97</v>
          </cell>
        </row>
        <row r="322">
          <cell r="A322">
            <v>2161102</v>
          </cell>
          <cell r="B322" t="str">
            <v>Banco de horas a pagar</v>
          </cell>
          <cell r="C322">
            <v>-51609.91</v>
          </cell>
        </row>
        <row r="323">
          <cell r="A323">
            <v>2162101</v>
          </cell>
          <cell r="B323" t="str">
            <v>INSS</v>
          </cell>
          <cell r="C323">
            <v>-438012.64</v>
          </cell>
        </row>
        <row r="324">
          <cell r="A324">
            <v>2162102</v>
          </cell>
          <cell r="B324" t="str">
            <v>Senai</v>
          </cell>
          <cell r="C324">
            <v>-25721.11</v>
          </cell>
        </row>
        <row r="325">
          <cell r="A325">
            <v>2162103</v>
          </cell>
          <cell r="B325" t="str">
            <v>Salario Educação</v>
          </cell>
          <cell r="C325">
            <v>5948.44</v>
          </cell>
        </row>
        <row r="326">
          <cell r="A326">
            <v>2162104</v>
          </cell>
          <cell r="B326" t="str">
            <v>FGTS a Recolher</v>
          </cell>
          <cell r="C326">
            <v>-603402.22</v>
          </cell>
        </row>
        <row r="327">
          <cell r="A327">
            <v>2162106</v>
          </cell>
          <cell r="B327" t="str">
            <v>Liminar FGTS</v>
          </cell>
          <cell r="C327">
            <v>-53510.26</v>
          </cell>
        </row>
        <row r="328">
          <cell r="A328">
            <v>2163102</v>
          </cell>
          <cell r="B328" t="str">
            <v>Contrib. Sindical</v>
          </cell>
          <cell r="C328">
            <v>-7093.47</v>
          </cell>
        </row>
        <row r="329">
          <cell r="A329">
            <v>2163103</v>
          </cell>
          <cell r="B329" t="str">
            <v>Cta.Pg.REFER</v>
          </cell>
          <cell r="C329">
            <v>3782.16</v>
          </cell>
        </row>
        <row r="330">
          <cell r="A330">
            <v>2163104</v>
          </cell>
          <cell r="B330" t="str">
            <v>Pensão Alimentícia</v>
          </cell>
          <cell r="C330">
            <v>6024.43</v>
          </cell>
        </row>
        <row r="331">
          <cell r="A331">
            <v>2163105</v>
          </cell>
          <cell r="B331" t="str">
            <v>Sindifer</v>
          </cell>
          <cell r="C331">
            <v>33600.53</v>
          </cell>
        </row>
        <row r="332">
          <cell r="A332">
            <v>2163106</v>
          </cell>
          <cell r="B332" t="str">
            <v>Assistência Odontológica</v>
          </cell>
          <cell r="C332">
            <v>10331.25</v>
          </cell>
        </row>
        <row r="333">
          <cell r="A333">
            <v>2171209</v>
          </cell>
          <cell r="B333" t="str">
            <v>Parcelamento INSS/SAT</v>
          </cell>
          <cell r="C333">
            <v>-1908981.01</v>
          </cell>
        </row>
        <row r="334">
          <cell r="A334">
            <v>2261203</v>
          </cell>
          <cell r="B334" t="str">
            <v>Parcelamento INSS/SAT</v>
          </cell>
          <cell r="C334">
            <v>-4613370.76</v>
          </cell>
        </row>
        <row r="335">
          <cell r="A335" t="str">
            <v>Salários e encargos sociais</v>
          </cell>
          <cell r="C335">
            <v>-7098607.5999999996</v>
          </cell>
        </row>
        <row r="337">
          <cell r="A337">
            <v>2171101</v>
          </cell>
          <cell r="B337" t="str">
            <v>IRRF - Empregados</v>
          </cell>
          <cell r="C337">
            <v>-255172.21</v>
          </cell>
        </row>
        <row r="338">
          <cell r="A338">
            <v>2171102</v>
          </cell>
          <cell r="B338" t="str">
            <v>IRRF - Terceiros</v>
          </cell>
          <cell r="C338">
            <v>-5958.34</v>
          </cell>
        </row>
        <row r="339">
          <cell r="A339">
            <v>2171201</v>
          </cell>
          <cell r="B339" t="str">
            <v>PIS-Prog.Int.Social</v>
          </cell>
          <cell r="C339">
            <v>-151402.85999999999</v>
          </cell>
        </row>
        <row r="340">
          <cell r="A340">
            <v>2171202</v>
          </cell>
          <cell r="B340" t="str">
            <v>Cofins</v>
          </cell>
          <cell r="C340">
            <v>-910890.39</v>
          </cell>
        </row>
        <row r="341">
          <cell r="A341">
            <v>2171203</v>
          </cell>
          <cell r="B341" t="str">
            <v>Imposto S/Serviço</v>
          </cell>
          <cell r="C341">
            <v>-2166.86</v>
          </cell>
        </row>
        <row r="342">
          <cell r="A342">
            <v>2171204</v>
          </cell>
          <cell r="B342" t="str">
            <v>Cofins-Diferença Base Calculo</v>
          </cell>
          <cell r="C342">
            <v>-1715872.38</v>
          </cell>
        </row>
        <row r="343">
          <cell r="A343">
            <v>2171206</v>
          </cell>
          <cell r="B343" t="str">
            <v>PIS-parcelamento</v>
          </cell>
          <cell r="C343">
            <v>-2401971.2200000002</v>
          </cell>
        </row>
        <row r="344">
          <cell r="A344">
            <v>2171208</v>
          </cell>
          <cell r="B344" t="str">
            <v>Fundaf</v>
          </cell>
          <cell r="C344">
            <v>-5435.03</v>
          </cell>
        </row>
        <row r="345">
          <cell r="A345">
            <v>2171210</v>
          </cell>
          <cell r="B345" t="str">
            <v>Ganhos c/ tributos a realizar</v>
          </cell>
          <cell r="C345">
            <v>-2155067.9900000002</v>
          </cell>
        </row>
        <row r="346">
          <cell r="A346">
            <v>2171304</v>
          </cell>
          <cell r="B346" t="str">
            <v>ICMS - São Paulo</v>
          </cell>
          <cell r="C346">
            <v>-463378.96</v>
          </cell>
        </row>
        <row r="347">
          <cell r="A347">
            <v>2171306</v>
          </cell>
          <cell r="B347" t="str">
            <v>ICMS - Minas Gerais</v>
          </cell>
          <cell r="C347">
            <v>-969.4</v>
          </cell>
        </row>
        <row r="348">
          <cell r="A348">
            <v>2171309</v>
          </cell>
          <cell r="B348" t="str">
            <v>ICMS a pagar - Geral</v>
          </cell>
          <cell r="C348">
            <v>28717.72</v>
          </cell>
        </row>
        <row r="349">
          <cell r="A349">
            <v>2171401</v>
          </cell>
          <cell r="B349" t="str">
            <v>IR Pessoa Juridica</v>
          </cell>
          <cell r="C349">
            <v>0</v>
          </cell>
        </row>
        <row r="350">
          <cell r="A350">
            <v>2171402</v>
          </cell>
          <cell r="B350" t="str">
            <v>Contribuição Social s/ Lucro</v>
          </cell>
          <cell r="C350">
            <v>0</v>
          </cell>
        </row>
        <row r="351">
          <cell r="A351">
            <v>2171503</v>
          </cell>
          <cell r="B351" t="str">
            <v>Taxas e Serviços</v>
          </cell>
          <cell r="C351">
            <v>40000</v>
          </cell>
        </row>
        <row r="352">
          <cell r="A352">
            <v>2171504</v>
          </cell>
          <cell r="B352" t="str">
            <v>ISS - RETENÇAÕ TERCEIROS</v>
          </cell>
          <cell r="C352">
            <v>-1177.5</v>
          </cell>
        </row>
        <row r="353">
          <cell r="A353">
            <v>2171505</v>
          </cell>
          <cell r="B353" t="str">
            <v>INSS</v>
          </cell>
          <cell r="C353">
            <v>-222041.84</v>
          </cell>
        </row>
        <row r="354">
          <cell r="A354">
            <v>2171507</v>
          </cell>
          <cell r="B354" t="str">
            <v>INSS - retenção s/ cooperativas</v>
          </cell>
          <cell r="C354">
            <v>-663645.15</v>
          </cell>
        </row>
        <row r="355">
          <cell r="A355">
            <v>2171508</v>
          </cell>
          <cell r="B355" t="str">
            <v>SEST/SENAT - Retido caminhoneiros</v>
          </cell>
          <cell r="C355">
            <v>-5520.8</v>
          </cell>
        </row>
        <row r="356">
          <cell r="A356" t="str">
            <v>Impostos</v>
          </cell>
          <cell r="C356">
            <v>-8891953.2100000009</v>
          </cell>
        </row>
        <row r="358">
          <cell r="A358">
            <v>2184101</v>
          </cell>
          <cell r="B358" t="str">
            <v>Obrigações c/Concessionaria</v>
          </cell>
          <cell r="C358">
            <v>-1359301.61</v>
          </cell>
        </row>
        <row r="359">
          <cell r="A359" t="str">
            <v>Obrigações com a RFFSA</v>
          </cell>
          <cell r="C359">
            <v>-1359301.61</v>
          </cell>
        </row>
        <row r="361">
          <cell r="A361">
            <v>2164101</v>
          </cell>
          <cell r="B361" t="str">
            <v>13 Salario</v>
          </cell>
          <cell r="C361">
            <v>-351330.49</v>
          </cell>
        </row>
        <row r="362">
          <cell r="A362">
            <v>2164102</v>
          </cell>
          <cell r="B362" t="str">
            <v>Ferias</v>
          </cell>
          <cell r="C362">
            <v>-4844676.21</v>
          </cell>
        </row>
        <row r="363">
          <cell r="A363" t="str">
            <v>Provisões de férias e 13º salário</v>
          </cell>
          <cell r="C363">
            <v>-5196006.7</v>
          </cell>
        </row>
        <row r="365">
          <cell r="A365">
            <v>2183602</v>
          </cell>
          <cell r="B365" t="str">
            <v>Prov.p/Remun. Variavel</v>
          </cell>
          <cell r="C365">
            <v>-14207500</v>
          </cell>
        </row>
        <row r="366">
          <cell r="A366" t="str">
            <v>Provisão para remuneração variável</v>
          </cell>
          <cell r="C366">
            <v>-14207500</v>
          </cell>
        </row>
        <row r="368">
          <cell r="A368">
            <v>2151103</v>
          </cell>
          <cell r="B368" t="str">
            <v>Part.Pg. MRS Logistica</v>
          </cell>
          <cell r="C368">
            <v>120943.93</v>
          </cell>
        </row>
        <row r="369">
          <cell r="A369">
            <v>2151107</v>
          </cell>
          <cell r="B369" t="str">
            <v>Part.Pg. Ferropar</v>
          </cell>
          <cell r="C369">
            <v>-890455.01</v>
          </cell>
        </row>
        <row r="370">
          <cell r="A370">
            <v>2151109</v>
          </cell>
          <cell r="B370" t="str">
            <v>Part.Pg.Mesopotâmico/BAP</v>
          </cell>
          <cell r="C370">
            <v>-14898238.789999999</v>
          </cell>
        </row>
        <row r="371">
          <cell r="A371">
            <v>2151110</v>
          </cell>
          <cell r="B371" t="str">
            <v>Part.Pg. Ferroban</v>
          </cell>
          <cell r="C371">
            <v>-422556.15</v>
          </cell>
        </row>
        <row r="372">
          <cell r="A372">
            <v>2151112</v>
          </cell>
          <cell r="B372" t="str">
            <v>Partilha a pagar AFE</v>
          </cell>
          <cell r="C372">
            <v>-439244.05</v>
          </cell>
        </row>
        <row r="373">
          <cell r="A373">
            <v>2171509</v>
          </cell>
          <cell r="B373" t="str">
            <v>Retenção Repom</v>
          </cell>
          <cell r="C373">
            <v>361812.34</v>
          </cell>
        </row>
        <row r="374">
          <cell r="A374">
            <v>2181108</v>
          </cell>
          <cell r="B374" t="str">
            <v>Cargil Agrícola-Adiantam.</v>
          </cell>
          <cell r="C374">
            <v>-14782800</v>
          </cell>
        </row>
        <row r="375">
          <cell r="A375">
            <v>2181109</v>
          </cell>
          <cell r="B375" t="str">
            <v>Agipliquigas - Adiantam.</v>
          </cell>
          <cell r="C375">
            <v>-38407.199999999997</v>
          </cell>
        </row>
        <row r="376">
          <cell r="A376">
            <v>2181110</v>
          </cell>
          <cell r="B376" t="str">
            <v>Seguradoras - Adiantamento</v>
          </cell>
          <cell r="C376">
            <v>-8339.8700000000008</v>
          </cell>
        </row>
        <row r="377">
          <cell r="A377">
            <v>2181118</v>
          </cell>
          <cell r="B377" t="str">
            <v>Refin.Óleos Brasil-Adto.</v>
          </cell>
          <cell r="C377">
            <v>-7643.89</v>
          </cell>
        </row>
        <row r="378">
          <cell r="A378">
            <v>2181120</v>
          </cell>
          <cell r="B378" t="str">
            <v>Coinbra S/A - Adiantamento</v>
          </cell>
          <cell r="C378">
            <v>-2400000</v>
          </cell>
        </row>
        <row r="379">
          <cell r="A379">
            <v>2181125</v>
          </cell>
          <cell r="B379" t="str">
            <v>Adiantamento de Clientes</v>
          </cell>
          <cell r="C379">
            <v>-2995720.84</v>
          </cell>
        </row>
        <row r="380">
          <cell r="A380">
            <v>2181128</v>
          </cell>
          <cell r="B380" t="str">
            <v>Adiantamento Destilaria Paráalcool</v>
          </cell>
          <cell r="C380">
            <v>-1657.96</v>
          </cell>
        </row>
        <row r="381">
          <cell r="A381">
            <v>2181136</v>
          </cell>
          <cell r="B381" t="str">
            <v>Crédito- Unimed</v>
          </cell>
          <cell r="C381">
            <v>58391.02</v>
          </cell>
        </row>
        <row r="382">
          <cell r="A382">
            <v>2181137</v>
          </cell>
          <cell r="B382" t="str">
            <v>Adto. Camargo Correa S/A</v>
          </cell>
          <cell r="C382">
            <v>-346610.1</v>
          </cell>
        </row>
        <row r="383">
          <cell r="A383">
            <v>2181139</v>
          </cell>
          <cell r="B383" t="str">
            <v>Adto Dimelt Distribuidora de Metais Ltd</v>
          </cell>
          <cell r="C383">
            <v>-45744</v>
          </cell>
        </row>
        <row r="384">
          <cell r="A384">
            <v>2181143</v>
          </cell>
          <cell r="B384" t="str">
            <v>Cimento Ribeirão-VG oii 6000673</v>
          </cell>
          <cell r="C384">
            <v>-292672.52</v>
          </cell>
        </row>
        <row r="385">
          <cell r="A385">
            <v>2181145</v>
          </cell>
          <cell r="B385" t="str">
            <v>Adto Petrobras</v>
          </cell>
          <cell r="C385">
            <v>-848.05</v>
          </cell>
        </row>
        <row r="386">
          <cell r="A386">
            <v>2181150</v>
          </cell>
          <cell r="B386" t="str">
            <v>Adiantamento de Clientes - Recon</v>
          </cell>
          <cell r="C386">
            <v>-554549.66</v>
          </cell>
        </row>
        <row r="387">
          <cell r="A387">
            <v>2182101</v>
          </cell>
          <cell r="B387" t="str">
            <v>Seguros a pagar</v>
          </cell>
          <cell r="C387">
            <v>-135849.60000000001</v>
          </cell>
        </row>
        <row r="388">
          <cell r="A388">
            <v>2182102</v>
          </cell>
          <cell r="B388" t="str">
            <v>Bonif.vagões clientes a Pg</v>
          </cell>
          <cell r="C388">
            <v>520</v>
          </cell>
        </row>
        <row r="389">
          <cell r="A389">
            <v>2183501</v>
          </cell>
          <cell r="B389" t="str">
            <v>Prov.Franquia Acid.a Pg.</v>
          </cell>
          <cell r="C389">
            <v>-2932843.82</v>
          </cell>
        </row>
        <row r="390">
          <cell r="A390" t="str">
            <v>Outros</v>
          </cell>
          <cell r="C390">
            <v>-40652514.219999999</v>
          </cell>
        </row>
        <row r="392">
          <cell r="A392" t="str">
            <v>Circulante</v>
          </cell>
          <cell r="C392">
            <v>-259169778.65000001</v>
          </cell>
        </row>
        <row r="394">
          <cell r="A394">
            <v>2211101</v>
          </cell>
          <cell r="B394" t="str">
            <v>Fornec. Materiais Nac.LP</v>
          </cell>
          <cell r="C394">
            <v>-420</v>
          </cell>
        </row>
        <row r="395">
          <cell r="A395" t="str">
            <v>Fornecedores</v>
          </cell>
          <cell r="C395">
            <v>-420</v>
          </cell>
        </row>
        <row r="397">
          <cell r="A397">
            <v>2221301</v>
          </cell>
          <cell r="B397" t="str">
            <v>Emprést.BNDES  LP</v>
          </cell>
          <cell r="C397">
            <v>-157290454.12</v>
          </cell>
        </row>
        <row r="398">
          <cell r="A398" t="str">
            <v>BNDES</v>
          </cell>
          <cell r="C398">
            <v>-157290454.12</v>
          </cell>
        </row>
        <row r="400">
          <cell r="A400">
            <v>2221302</v>
          </cell>
          <cell r="B400" t="str">
            <v>Debentures 1ª emissão - 1ª série LP</v>
          </cell>
          <cell r="C400">
            <v>-35790000</v>
          </cell>
        </row>
        <row r="401">
          <cell r="A401">
            <v>2221303</v>
          </cell>
          <cell r="B401" t="str">
            <v>Debêntures 1ª emissão - 2ª série LP</v>
          </cell>
          <cell r="C401">
            <v>0</v>
          </cell>
        </row>
        <row r="402">
          <cell r="A402" t="str">
            <v>Debêntures</v>
          </cell>
          <cell r="C402">
            <v>-35790000</v>
          </cell>
        </row>
        <row r="404">
          <cell r="A404">
            <v>2221101</v>
          </cell>
          <cell r="B404" t="str">
            <v>Emprest.Cap.Giro Nac. LP</v>
          </cell>
          <cell r="C404">
            <v>-87593400</v>
          </cell>
        </row>
        <row r="405">
          <cell r="A405" t="str">
            <v>Capital de giro</v>
          </cell>
          <cell r="C405">
            <v>-87593400</v>
          </cell>
        </row>
        <row r="407">
          <cell r="A407">
            <v>2221603</v>
          </cell>
          <cell r="B407" t="str">
            <v>Fin.Locomotiva Af.Sul LP</v>
          </cell>
          <cell r="C407">
            <v>-21406765.059999999</v>
          </cell>
        </row>
        <row r="408">
          <cell r="A408" t="str">
            <v>Financiamento de lococomotivas</v>
          </cell>
          <cell r="C408">
            <v>-21406765.059999999</v>
          </cell>
        </row>
        <row r="410">
          <cell r="A410">
            <v>2231104</v>
          </cell>
          <cell r="B410" t="str">
            <v>Arrend. a Pagar RFFSA LP</v>
          </cell>
          <cell r="C410">
            <v>-9950308.7799999993</v>
          </cell>
        </row>
        <row r="411">
          <cell r="A411">
            <v>2231105</v>
          </cell>
          <cell r="B411" t="str">
            <v>Arrend.Pagar Ferroban LP</v>
          </cell>
          <cell r="C411">
            <v>-3291803.65</v>
          </cell>
        </row>
        <row r="412">
          <cell r="A412">
            <v>2232203</v>
          </cell>
          <cell r="B412" t="str">
            <v>Concessão Pagar RFFSA LP</v>
          </cell>
          <cell r="C412">
            <v>-523700.46</v>
          </cell>
        </row>
        <row r="413">
          <cell r="A413">
            <v>2232204</v>
          </cell>
          <cell r="B413" t="str">
            <v>Conc.a Pagar Ferroban LP</v>
          </cell>
          <cell r="C413">
            <v>-164590.22</v>
          </cell>
        </row>
        <row r="414">
          <cell r="A414" t="str">
            <v>Arrendamento a pagar</v>
          </cell>
          <cell r="C414">
            <v>-13930403.109999999</v>
          </cell>
        </row>
        <row r="416">
          <cell r="A416">
            <v>2251101</v>
          </cell>
          <cell r="B416" t="str">
            <v>Provisões Ações Trabal.LP</v>
          </cell>
          <cell r="C416">
            <v>-9593977.1199999992</v>
          </cell>
        </row>
        <row r="417">
          <cell r="A417" t="str">
            <v>Provisão para contingencias trabalhistas</v>
          </cell>
          <cell r="C417">
            <v>-9593977.1199999992</v>
          </cell>
        </row>
        <row r="419">
          <cell r="A419" t="str">
            <v>Exigível a longo prazo</v>
          </cell>
          <cell r="C419">
            <v>-325605419.41000003</v>
          </cell>
        </row>
        <row r="421">
          <cell r="A421">
            <v>2311102</v>
          </cell>
          <cell r="B421" t="str">
            <v>Receita Direito passagem</v>
          </cell>
          <cell r="C421">
            <v>-9119496.8800000008</v>
          </cell>
        </row>
        <row r="422">
          <cell r="C422">
            <v>-9119496.8800000008</v>
          </cell>
        </row>
        <row r="423">
          <cell r="A423">
            <v>2411101</v>
          </cell>
          <cell r="B423" t="str">
            <v>Capital Social Subscrito</v>
          </cell>
          <cell r="C423">
            <v>-233587553.77000001</v>
          </cell>
        </row>
        <row r="424">
          <cell r="A424" t="str">
            <v>Capital social</v>
          </cell>
          <cell r="C424">
            <v>-233587553.77000001</v>
          </cell>
        </row>
        <row r="426">
          <cell r="A426">
            <v>2431101</v>
          </cell>
          <cell r="B426" t="str">
            <v>Lucro/Prej.Exerc.Anteriores</v>
          </cell>
          <cell r="C426">
            <v>41216595.119999997</v>
          </cell>
        </row>
        <row r="427">
          <cell r="A427" t="str">
            <v>Prejuízo acumulado</v>
          </cell>
          <cell r="C427">
            <v>41216595.119999997</v>
          </cell>
        </row>
        <row r="429">
          <cell r="A429" t="str">
            <v>Patrimônio líquido</v>
          </cell>
          <cell r="C429">
            <v>-192370958.65000001</v>
          </cell>
        </row>
        <row r="431">
          <cell r="A431" t="str">
            <v>Passivo</v>
          </cell>
          <cell r="C431">
            <v>-786265653.59000003</v>
          </cell>
        </row>
        <row r="440">
          <cell r="A440" t="str">
            <v>Texto.............................................</v>
          </cell>
        </row>
        <row r="441">
          <cell r="A441" t="str">
            <v>..................................................</v>
          </cell>
        </row>
        <row r="443">
          <cell r="C443">
            <v>0</v>
          </cell>
        </row>
        <row r="450">
          <cell r="A450" t="str">
            <v>Texto.............................................</v>
          </cell>
        </row>
        <row r="451">
          <cell r="A451" t="str">
            <v>..................................................</v>
          </cell>
        </row>
        <row r="453">
          <cell r="A453">
            <v>5111101</v>
          </cell>
          <cell r="B453" t="str">
            <v>Receita Transporte Ferrov.</v>
          </cell>
          <cell r="C453">
            <v>-23338487.079999998</v>
          </cell>
        </row>
        <row r="454">
          <cell r="A454">
            <v>5111102</v>
          </cell>
          <cell r="B454" t="str">
            <v>Rec. Malha Paulista</v>
          </cell>
          <cell r="C454">
            <v>-1634201.9</v>
          </cell>
        </row>
        <row r="455">
          <cell r="A455">
            <v>5111103</v>
          </cell>
          <cell r="B455" t="str">
            <v>Receita ferroviárias acessórias</v>
          </cell>
          <cell r="C455">
            <v>-2402606.7200000002</v>
          </cell>
        </row>
        <row r="456">
          <cell r="A456">
            <v>5111104</v>
          </cell>
          <cell r="B456" t="str">
            <v>Rec.Ferrov.p/UNPI</v>
          </cell>
          <cell r="C456">
            <v>-851352.17</v>
          </cell>
        </row>
        <row r="457">
          <cell r="A457">
            <v>5111105</v>
          </cell>
          <cell r="B457" t="str">
            <v>Rec.Ferrov.Malh Paulista p/UNPI</v>
          </cell>
          <cell r="C457">
            <v>-68480.63</v>
          </cell>
        </row>
        <row r="458">
          <cell r="A458">
            <v>5111106</v>
          </cell>
          <cell r="B458" t="str">
            <v>Rec.Ferrov.Acess.p/UNPI</v>
          </cell>
          <cell r="C458">
            <v>-69937.06</v>
          </cell>
        </row>
        <row r="459">
          <cell r="A459">
            <v>5112103</v>
          </cell>
          <cell r="B459" t="str">
            <v>MRS-Logística Part.Rec.</v>
          </cell>
          <cell r="C459">
            <v>-138952.23000000001</v>
          </cell>
        </row>
        <row r="460">
          <cell r="A460">
            <v>5112105</v>
          </cell>
          <cell r="B460" t="str">
            <v>FCA Part.Rec.</v>
          </cell>
          <cell r="C460">
            <v>0</v>
          </cell>
        </row>
        <row r="461">
          <cell r="A461">
            <v>5112106</v>
          </cell>
          <cell r="B461" t="str">
            <v>Ferropar Part.Rec.</v>
          </cell>
          <cell r="C461">
            <v>-119289.02</v>
          </cell>
        </row>
        <row r="462">
          <cell r="A462">
            <v>5112110</v>
          </cell>
          <cell r="B462" t="str">
            <v>Mesopotâmico/BAP Part.Rec.</v>
          </cell>
          <cell r="C462">
            <v>-466529.81</v>
          </cell>
        </row>
        <row r="463">
          <cell r="A463">
            <v>5112111</v>
          </cell>
          <cell r="B463" t="str">
            <v>Ferroban Part.Rec.</v>
          </cell>
          <cell r="C463">
            <v>-11697.43</v>
          </cell>
        </row>
        <row r="464">
          <cell r="A464">
            <v>5113103</v>
          </cell>
          <cell r="B464" t="str">
            <v>MRS-Logística Part.Pg.</v>
          </cell>
          <cell r="C464">
            <v>70710.759999999995</v>
          </cell>
        </row>
        <row r="465">
          <cell r="A465">
            <v>5113104</v>
          </cell>
          <cell r="B465" t="str">
            <v>Novoeste Part.Pg.</v>
          </cell>
          <cell r="C465">
            <v>0</v>
          </cell>
        </row>
        <row r="466">
          <cell r="A466">
            <v>5113106</v>
          </cell>
          <cell r="B466" t="str">
            <v>FERROPAR Part.Pg.</v>
          </cell>
          <cell r="C466">
            <v>205454.16</v>
          </cell>
        </row>
        <row r="467">
          <cell r="A467">
            <v>5113110</v>
          </cell>
          <cell r="B467" t="str">
            <v>Mesopotanea Part.Pg.</v>
          </cell>
          <cell r="C467">
            <v>566606.6</v>
          </cell>
        </row>
        <row r="468">
          <cell r="A468">
            <v>5113111</v>
          </cell>
          <cell r="B468" t="str">
            <v>Ferroban Part.Pg.</v>
          </cell>
          <cell r="C468">
            <v>254093.62</v>
          </cell>
        </row>
        <row r="469">
          <cell r="A469">
            <v>5113115</v>
          </cell>
          <cell r="B469" t="str">
            <v>Ponta rodoviária Ferropar</v>
          </cell>
          <cell r="C469">
            <v>0</v>
          </cell>
        </row>
        <row r="470">
          <cell r="A470">
            <v>5113117</v>
          </cell>
          <cell r="B470" t="str">
            <v>AFE-partilha a pagar</v>
          </cell>
          <cell r="C470">
            <v>153828.66</v>
          </cell>
        </row>
        <row r="471">
          <cell r="A471">
            <v>5114101</v>
          </cell>
          <cell r="B471" t="str">
            <v>Desconto de Frete</v>
          </cell>
          <cell r="C471">
            <v>299810</v>
          </cell>
        </row>
        <row r="472">
          <cell r="A472">
            <v>5114104</v>
          </cell>
          <cell r="B472" t="str">
            <v>Adt.Frete Fut.Malha Paul.</v>
          </cell>
          <cell r="C472">
            <v>0</v>
          </cell>
        </row>
        <row r="473">
          <cell r="A473">
            <v>5114105</v>
          </cell>
          <cell r="B473" t="str">
            <v>Bonificações vagões terceiros</v>
          </cell>
          <cell r="C473">
            <v>0</v>
          </cell>
        </row>
        <row r="474">
          <cell r="A474">
            <v>5124110</v>
          </cell>
          <cell r="B474" t="str">
            <v>Rec.Part. a Classif.</v>
          </cell>
          <cell r="C474">
            <v>0</v>
          </cell>
        </row>
        <row r="475">
          <cell r="A475" t="str">
            <v>Receita Ferroviária</v>
          </cell>
          <cell r="C475">
            <v>-27551030.25</v>
          </cell>
        </row>
        <row r="476">
          <cell r="A476">
            <v>5114304</v>
          </cell>
          <cell r="B476" t="str">
            <v>Desconto de Frete - Terceiros</v>
          </cell>
          <cell r="C476">
            <v>0</v>
          </cell>
        </row>
        <row r="477">
          <cell r="A477">
            <v>5114305</v>
          </cell>
          <cell r="B477" t="str">
            <v>Cancelamento de Frete - Terceiros</v>
          </cell>
          <cell r="C477">
            <v>15358.2</v>
          </cell>
        </row>
        <row r="478">
          <cell r="A478">
            <v>5118101</v>
          </cell>
          <cell r="B478" t="str">
            <v>Transporte Rodoviário - Terceiros</v>
          </cell>
          <cell r="C478">
            <v>0</v>
          </cell>
        </row>
        <row r="479">
          <cell r="A479">
            <v>5118104</v>
          </cell>
          <cell r="B479" t="str">
            <v>Transp. Rod. Ponta</v>
          </cell>
          <cell r="C479">
            <v>-1423606.56</v>
          </cell>
        </row>
        <row r="480">
          <cell r="A480" t="str">
            <v>Receita Rodoviária</v>
          </cell>
          <cell r="C480">
            <v>-1408248.36</v>
          </cell>
        </row>
        <row r="481">
          <cell r="A481">
            <v>5116101</v>
          </cell>
          <cell r="B481" t="str">
            <v>Taxas Transp.Ferroviários</v>
          </cell>
          <cell r="C481">
            <v>0</v>
          </cell>
        </row>
        <row r="482">
          <cell r="A482">
            <v>5117102</v>
          </cell>
          <cell r="B482" t="str">
            <v>Armazenagens</v>
          </cell>
          <cell r="C482">
            <v>0</v>
          </cell>
        </row>
        <row r="483">
          <cell r="A483">
            <v>5117103</v>
          </cell>
          <cell r="B483" t="str">
            <v>Limpeza de Vagões</v>
          </cell>
          <cell r="C483">
            <v>-3583.71</v>
          </cell>
        </row>
        <row r="484">
          <cell r="A484">
            <v>5117104</v>
          </cell>
          <cell r="B484" t="str">
            <v>Enlonamento</v>
          </cell>
          <cell r="C484">
            <v>-66812.69</v>
          </cell>
        </row>
        <row r="485">
          <cell r="A485">
            <v>5117105</v>
          </cell>
          <cell r="B485" t="str">
            <v>Transbordo</v>
          </cell>
          <cell r="C485">
            <v>-217331.79</v>
          </cell>
        </row>
        <row r="486">
          <cell r="A486">
            <v>5117106</v>
          </cell>
          <cell r="B486" t="str">
            <v>Carga e descarga</v>
          </cell>
          <cell r="C486">
            <v>0</v>
          </cell>
        </row>
        <row r="487">
          <cell r="A487">
            <v>5117114</v>
          </cell>
          <cell r="B487" t="str">
            <v>Transbordo - Unit</v>
          </cell>
          <cell r="C487">
            <v>0</v>
          </cell>
        </row>
        <row r="488">
          <cell r="A488">
            <v>5117119</v>
          </cell>
          <cell r="B488" t="str">
            <v>Custo equipto.-Unit</v>
          </cell>
          <cell r="C488">
            <v>-77625.52</v>
          </cell>
        </row>
        <row r="489">
          <cell r="A489">
            <v>5117124</v>
          </cell>
          <cell r="B489" t="str">
            <v>Operação terminais UNIT - Joinville</v>
          </cell>
          <cell r="C489">
            <v>-13019</v>
          </cell>
        </row>
        <row r="490">
          <cell r="A490">
            <v>5117125</v>
          </cell>
          <cell r="B490" t="str">
            <v>Operação terminais UNIT - Diretor Pesta</v>
          </cell>
          <cell r="C490">
            <v>-51719.73</v>
          </cell>
        </row>
        <row r="491">
          <cell r="A491">
            <v>5117126</v>
          </cell>
          <cell r="B491" t="str">
            <v>Operação terminais UNIT - Tatuí</v>
          </cell>
          <cell r="C491">
            <v>-200888.87</v>
          </cell>
        </row>
        <row r="492">
          <cell r="A492">
            <v>5117127</v>
          </cell>
          <cell r="B492" t="str">
            <v>Operação terminais UNIT - Livramento</v>
          </cell>
          <cell r="C492">
            <v>-24546.18</v>
          </cell>
        </row>
        <row r="493">
          <cell r="A493">
            <v>5117128</v>
          </cell>
          <cell r="B493" t="str">
            <v>Operação terminais UNIT - Uruguaiana</v>
          </cell>
          <cell r="C493">
            <v>-240220.02</v>
          </cell>
        </row>
        <row r="494">
          <cell r="A494">
            <v>5117129</v>
          </cell>
          <cell r="B494" t="str">
            <v>Rec. Log. Terminal Araucárias</v>
          </cell>
          <cell r="C494">
            <v>-13344.36</v>
          </cell>
        </row>
        <row r="495">
          <cell r="A495">
            <v>5117131</v>
          </cell>
          <cell r="B495" t="str">
            <v>Rec. Log. Terminal Maringá</v>
          </cell>
          <cell r="C495">
            <v>0</v>
          </cell>
        </row>
        <row r="496">
          <cell r="A496">
            <v>5124108</v>
          </cell>
          <cell r="B496" t="str">
            <v>Comissões s/Seguros</v>
          </cell>
          <cell r="C496">
            <v>-193053.66</v>
          </cell>
        </row>
        <row r="497">
          <cell r="A497">
            <v>5124111</v>
          </cell>
          <cell r="B497" t="str">
            <v>Comissões s/seguros p/UNPI</v>
          </cell>
          <cell r="C497">
            <v>-46651.65</v>
          </cell>
        </row>
        <row r="498">
          <cell r="A498" t="str">
            <v>Receita de Logística</v>
          </cell>
          <cell r="C498">
            <v>-1148797.18</v>
          </cell>
        </row>
        <row r="499">
          <cell r="A499">
            <v>4145102</v>
          </cell>
          <cell r="B499" t="str">
            <v>Custo Imobilizado Baixado</v>
          </cell>
          <cell r="C499">
            <v>0</v>
          </cell>
        </row>
        <row r="500">
          <cell r="A500">
            <v>5114201</v>
          </cell>
          <cell r="B500" t="str">
            <v>Deduções Outras Receitas</v>
          </cell>
          <cell r="C500">
            <v>130193.46</v>
          </cell>
        </row>
        <row r="501">
          <cell r="A501">
            <v>5116103</v>
          </cell>
          <cell r="B501" t="str">
            <v>Taxa Adm.Operac.Ferropar</v>
          </cell>
          <cell r="C501">
            <v>-6390.48</v>
          </cell>
        </row>
        <row r="502">
          <cell r="A502">
            <v>5121101</v>
          </cell>
          <cell r="B502" t="str">
            <v>Rec.Patrim.Linhas Férreas</v>
          </cell>
          <cell r="C502">
            <v>-11322.22</v>
          </cell>
        </row>
        <row r="503">
          <cell r="A503">
            <v>5122101</v>
          </cell>
          <cell r="B503" t="str">
            <v>Aluguéis Depós.e Armazens</v>
          </cell>
          <cell r="C503">
            <v>0</v>
          </cell>
        </row>
        <row r="504">
          <cell r="A504">
            <v>5122102</v>
          </cell>
          <cell r="B504" t="str">
            <v>Rec.Public.e Propaganda</v>
          </cell>
          <cell r="C504">
            <v>-6405</v>
          </cell>
        </row>
        <row r="505">
          <cell r="A505">
            <v>5122103</v>
          </cell>
          <cell r="B505" t="str">
            <v>Alugueis Locomot. Vagões</v>
          </cell>
          <cell r="C505">
            <v>-56059.32</v>
          </cell>
        </row>
        <row r="506">
          <cell r="A506">
            <v>5122104</v>
          </cell>
          <cell r="B506" t="str">
            <v>Recup.Desp.Imóvel Alugado</v>
          </cell>
          <cell r="C506">
            <v>-20649.77</v>
          </cell>
        </row>
        <row r="507">
          <cell r="A507">
            <v>5122105</v>
          </cell>
          <cell r="B507" t="str">
            <v>Área Domínio - Fibra Ótica</v>
          </cell>
          <cell r="C507">
            <v>-31446.54</v>
          </cell>
        </row>
        <row r="508">
          <cell r="A508">
            <v>5123101</v>
          </cell>
          <cell r="B508" t="str">
            <v>Venda Inservíveis Sucatas</v>
          </cell>
          <cell r="C508">
            <v>-59422.52</v>
          </cell>
        </row>
        <row r="509">
          <cell r="A509">
            <v>5123102</v>
          </cell>
          <cell r="B509" t="str">
            <v>Venda Mat. Estocados</v>
          </cell>
          <cell r="C509">
            <v>0</v>
          </cell>
        </row>
        <row r="510">
          <cell r="A510">
            <v>5124102</v>
          </cell>
          <cell r="B510" t="str">
            <v>Prest.Serviços p/Terceiros</v>
          </cell>
          <cell r="C510">
            <v>0</v>
          </cell>
        </row>
        <row r="511">
          <cell r="A511">
            <v>5124103</v>
          </cell>
          <cell r="B511" t="str">
            <v>Receitas Eventuais</v>
          </cell>
          <cell r="C511">
            <v>-53500.15</v>
          </cell>
        </row>
        <row r="512">
          <cell r="A512">
            <v>5124104</v>
          </cell>
          <cell r="B512" t="str">
            <v>Receitas a Classificar</v>
          </cell>
          <cell r="C512">
            <v>-179.64</v>
          </cell>
        </row>
        <row r="513">
          <cell r="A513" t="str">
            <v>Outras Receitas</v>
          </cell>
          <cell r="C513">
            <v>-115182.18</v>
          </cell>
        </row>
        <row r="514">
          <cell r="A514" t="str">
            <v>Receita Bruta Total</v>
          </cell>
          <cell r="C514">
            <v>-30223257.969999999</v>
          </cell>
        </row>
        <row r="515">
          <cell r="A515">
            <v>5411102</v>
          </cell>
          <cell r="B515" t="str">
            <v>PIS</v>
          </cell>
          <cell r="C515">
            <v>494620.63</v>
          </cell>
        </row>
        <row r="516">
          <cell r="A516">
            <v>5411103</v>
          </cell>
          <cell r="B516" t="str">
            <v>COFINS</v>
          </cell>
          <cell r="C516">
            <v>839966.02</v>
          </cell>
        </row>
        <row r="517">
          <cell r="A517">
            <v>5411104</v>
          </cell>
          <cell r="B517" t="str">
            <v>Imposto s/ serviço</v>
          </cell>
          <cell r="C517">
            <v>2163.56</v>
          </cell>
        </row>
        <row r="518">
          <cell r="A518">
            <v>5411123</v>
          </cell>
          <cell r="B518" t="str">
            <v>PIS s/ponta rodoviaria</v>
          </cell>
          <cell r="C518">
            <v>9253.44</v>
          </cell>
        </row>
        <row r="519">
          <cell r="A519">
            <v>5411124</v>
          </cell>
          <cell r="B519" t="str">
            <v>PIS s/novos negócios</v>
          </cell>
          <cell r="C519">
            <v>204.4</v>
          </cell>
        </row>
        <row r="520">
          <cell r="A520">
            <v>5411125</v>
          </cell>
          <cell r="B520" t="str">
            <v>COFINS s/ponta rodoviaria</v>
          </cell>
          <cell r="C520">
            <v>42708.2</v>
          </cell>
        </row>
        <row r="521">
          <cell r="A521">
            <v>5411126</v>
          </cell>
          <cell r="B521" t="str">
            <v>COFINS s/novos negócios</v>
          </cell>
          <cell r="C521">
            <v>943.4</v>
          </cell>
        </row>
        <row r="522">
          <cell r="A522">
            <v>5411127</v>
          </cell>
          <cell r="B522" t="str">
            <v>Imposto s/ serviço - Sobre logística</v>
          </cell>
          <cell r="C522">
            <v>0</v>
          </cell>
        </row>
        <row r="523">
          <cell r="A523">
            <v>5411128</v>
          </cell>
          <cell r="B523" t="str">
            <v>COFINS s/logística</v>
          </cell>
          <cell r="C523">
            <v>10960.61</v>
          </cell>
        </row>
        <row r="524">
          <cell r="A524">
            <v>5411129</v>
          </cell>
          <cell r="B524" t="str">
            <v>PIS s/logística</v>
          </cell>
          <cell r="C524">
            <v>2374.8000000000002</v>
          </cell>
        </row>
        <row r="525">
          <cell r="A525">
            <v>5411167</v>
          </cell>
          <cell r="B525" t="str">
            <v>PIS-Joinville</v>
          </cell>
          <cell r="C525">
            <v>84.62</v>
          </cell>
        </row>
        <row r="526">
          <cell r="A526">
            <v>5411168</v>
          </cell>
          <cell r="B526" t="str">
            <v>PIS-Diretor Pestana</v>
          </cell>
          <cell r="C526">
            <v>336.18</v>
          </cell>
        </row>
        <row r="527">
          <cell r="A527">
            <v>5411169</v>
          </cell>
          <cell r="B527" t="str">
            <v>PIS-Tatuí</v>
          </cell>
          <cell r="C527">
            <v>1305.78</v>
          </cell>
        </row>
        <row r="528">
          <cell r="A528">
            <v>5411170</v>
          </cell>
          <cell r="B528" t="str">
            <v>PIS-Livramento</v>
          </cell>
          <cell r="C528">
            <v>159.55000000000001</v>
          </cell>
        </row>
        <row r="529">
          <cell r="A529">
            <v>5411171</v>
          </cell>
          <cell r="B529" t="str">
            <v>PIS-Uruguaiana</v>
          </cell>
          <cell r="C529">
            <v>1561.43</v>
          </cell>
        </row>
        <row r="530">
          <cell r="A530">
            <v>5411172</v>
          </cell>
          <cell r="B530" t="str">
            <v>PIS-Araucária</v>
          </cell>
          <cell r="C530">
            <v>86.74</v>
          </cell>
        </row>
        <row r="531">
          <cell r="A531">
            <v>5411173</v>
          </cell>
          <cell r="B531" t="str">
            <v>COFINS-Joinville</v>
          </cell>
          <cell r="C531">
            <v>390.57</v>
          </cell>
        </row>
        <row r="532">
          <cell r="A532">
            <v>5411174</v>
          </cell>
          <cell r="B532" t="str">
            <v>COFINS-Diretor Pestana</v>
          </cell>
          <cell r="C532">
            <v>1551.59</v>
          </cell>
        </row>
        <row r="533">
          <cell r="A533">
            <v>5411175</v>
          </cell>
          <cell r="B533" t="str">
            <v>COFINS-Tatuí</v>
          </cell>
          <cell r="C533">
            <v>6026.67</v>
          </cell>
        </row>
        <row r="534">
          <cell r="A534">
            <v>5411176</v>
          </cell>
          <cell r="B534" t="str">
            <v>COFINS-Livramento</v>
          </cell>
          <cell r="C534">
            <v>736.39</v>
          </cell>
        </row>
        <row r="535">
          <cell r="A535">
            <v>5411177</v>
          </cell>
          <cell r="B535" t="str">
            <v>COFINS-Uruguaiana</v>
          </cell>
          <cell r="C535">
            <v>7206.6</v>
          </cell>
        </row>
        <row r="536">
          <cell r="A536">
            <v>5411178</v>
          </cell>
          <cell r="B536" t="str">
            <v>COFINS-Araucária</v>
          </cell>
          <cell r="C536">
            <v>400.33</v>
          </cell>
        </row>
        <row r="537">
          <cell r="A537" t="str">
            <v>PIS/COFINS/ISS/INSS</v>
          </cell>
          <cell r="C537">
            <v>1423041.51</v>
          </cell>
        </row>
        <row r="538">
          <cell r="A538">
            <v>5125110</v>
          </cell>
          <cell r="B538" t="str">
            <v>ICMS s/ Outras Receitas</v>
          </cell>
          <cell r="C538">
            <v>8925.5499999999993</v>
          </cell>
        </row>
        <row r="539">
          <cell r="A539">
            <v>5411106</v>
          </cell>
          <cell r="B539" t="str">
            <v>ICMS s/seguro agricultura</v>
          </cell>
          <cell r="C539">
            <v>7919.02</v>
          </cell>
        </row>
        <row r="540">
          <cell r="A540">
            <v>5411107</v>
          </cell>
          <cell r="B540" t="str">
            <v>ICMS s/seguro energia</v>
          </cell>
          <cell r="C540">
            <v>0</v>
          </cell>
        </row>
        <row r="541">
          <cell r="A541">
            <v>5411108</v>
          </cell>
          <cell r="B541" t="str">
            <v>ICMS s/seguro indústria</v>
          </cell>
          <cell r="C541">
            <v>4705.33</v>
          </cell>
        </row>
        <row r="542">
          <cell r="A542">
            <v>5411110</v>
          </cell>
          <cell r="B542" t="str">
            <v>ICMS s/seguro Sul</v>
          </cell>
          <cell r="C542">
            <v>2336.77</v>
          </cell>
        </row>
        <row r="543">
          <cell r="A543">
            <v>5411111</v>
          </cell>
          <cell r="B543" t="str">
            <v>ICMS s/frete agricultura</v>
          </cell>
          <cell r="C543">
            <v>410414.38</v>
          </cell>
        </row>
        <row r="544">
          <cell r="A544">
            <v>5411112</v>
          </cell>
          <cell r="B544" t="str">
            <v>ICMS s/frete energia</v>
          </cell>
          <cell r="C544">
            <v>906083.32</v>
          </cell>
        </row>
        <row r="545">
          <cell r="A545">
            <v>5411113</v>
          </cell>
          <cell r="B545" t="str">
            <v>ICMS s/frete industrialização</v>
          </cell>
          <cell r="C545">
            <v>635340.66</v>
          </cell>
        </row>
        <row r="546">
          <cell r="A546">
            <v>5411115</v>
          </cell>
          <cell r="B546" t="str">
            <v>ICMS s/frete Sul</v>
          </cell>
          <cell r="C546">
            <v>279846.51</v>
          </cell>
        </row>
        <row r="547">
          <cell r="A547">
            <v>5411117</v>
          </cell>
          <cell r="B547" t="str">
            <v>ICMS s/ sucata</v>
          </cell>
          <cell r="C547">
            <v>426.03</v>
          </cell>
        </row>
        <row r="548">
          <cell r="A548">
            <v>5411118</v>
          </cell>
          <cell r="B548" t="str">
            <v>ICMS s/ponta rodoviaria - UNGN</v>
          </cell>
          <cell r="C548">
            <v>130247.66</v>
          </cell>
        </row>
        <row r="549">
          <cell r="A549">
            <v>5411131</v>
          </cell>
          <cell r="B549" t="str">
            <v>ICMS s/logistica</v>
          </cell>
          <cell r="C549">
            <v>21042.39</v>
          </cell>
        </row>
        <row r="550">
          <cell r="A550">
            <v>5411132</v>
          </cell>
          <cell r="B550" t="str">
            <v>ICMS s/seguros-Centro-Oeste</v>
          </cell>
          <cell r="C550">
            <v>2702.63</v>
          </cell>
        </row>
        <row r="551">
          <cell r="A551">
            <v>5411133</v>
          </cell>
          <cell r="B551" t="str">
            <v>ICMS s/frete Centro-Oeste</v>
          </cell>
          <cell r="C551">
            <v>142733.59</v>
          </cell>
        </row>
        <row r="552">
          <cell r="A552">
            <v>5411134</v>
          </cell>
          <cell r="B552" t="str">
            <v>ICMS s/seguros p/UNPI</v>
          </cell>
          <cell r="C552">
            <v>194.53</v>
          </cell>
        </row>
        <row r="553">
          <cell r="A553">
            <v>5411135</v>
          </cell>
          <cell r="B553" t="str">
            <v>ICMS s/frete p/UNPI</v>
          </cell>
          <cell r="C553">
            <v>4199.75</v>
          </cell>
        </row>
        <row r="554">
          <cell r="A554">
            <v>5411136</v>
          </cell>
          <cell r="B554" t="str">
            <v>ICMS s/logistica-Unit</v>
          </cell>
          <cell r="C554">
            <v>1393.81</v>
          </cell>
        </row>
        <row r="555">
          <cell r="A555">
            <v>5411141</v>
          </cell>
          <cell r="B555" t="str">
            <v>Estorno Crédito ICMS</v>
          </cell>
          <cell r="C555">
            <v>54751.3</v>
          </cell>
        </row>
        <row r="556">
          <cell r="A556">
            <v>5411162</v>
          </cell>
          <cell r="B556" t="str">
            <v>ICMS-Diretor Pestana</v>
          </cell>
          <cell r="C556">
            <v>2563.38</v>
          </cell>
        </row>
        <row r="557">
          <cell r="A557">
            <v>5411163</v>
          </cell>
          <cell r="B557" t="str">
            <v>ICMS-Tatuí</v>
          </cell>
          <cell r="C557">
            <v>1893.01</v>
          </cell>
        </row>
        <row r="558">
          <cell r="A558">
            <v>5411164</v>
          </cell>
          <cell r="B558" t="str">
            <v>ICMS-Livramento</v>
          </cell>
          <cell r="C558">
            <v>479.36</v>
          </cell>
        </row>
        <row r="559">
          <cell r="A559">
            <v>5411165</v>
          </cell>
          <cell r="B559" t="str">
            <v>ICMS-Uruguaiana</v>
          </cell>
          <cell r="C559">
            <v>0</v>
          </cell>
        </row>
        <row r="560">
          <cell r="A560">
            <v>5411166</v>
          </cell>
          <cell r="B560" t="str">
            <v>ICMS-Araucária</v>
          </cell>
          <cell r="C560">
            <v>1032.21</v>
          </cell>
        </row>
        <row r="561">
          <cell r="A561" t="str">
            <v>ICMS</v>
          </cell>
          <cell r="C561">
            <v>2619231.19</v>
          </cell>
        </row>
        <row r="562">
          <cell r="A562" t="str">
            <v>Impostos s/ Vendas</v>
          </cell>
          <cell r="C562">
            <v>4042272.7</v>
          </cell>
        </row>
        <row r="563">
          <cell r="A563" t="str">
            <v>Receita operacional líquida</v>
          </cell>
          <cell r="C563">
            <v>-26180985.27</v>
          </cell>
        </row>
        <row r="564">
          <cell r="A564">
            <v>3021101</v>
          </cell>
          <cell r="B564" t="str">
            <v>Diesel Locomotiva</v>
          </cell>
          <cell r="C564">
            <v>8417080.5700000003</v>
          </cell>
        </row>
        <row r="565">
          <cell r="A565">
            <v>3021102</v>
          </cell>
          <cell r="B565" t="str">
            <v>Fretes c/ Diesel Locomotivas</v>
          </cell>
          <cell r="C565">
            <v>10272.959999999999</v>
          </cell>
        </row>
        <row r="566">
          <cell r="A566">
            <v>3021103</v>
          </cell>
          <cell r="B566" t="str">
            <v>Lubrificante Locomotivas</v>
          </cell>
          <cell r="C566">
            <v>350209.45</v>
          </cell>
        </row>
        <row r="567">
          <cell r="A567">
            <v>3021104</v>
          </cell>
          <cell r="B567" t="str">
            <v>Frete c/ Lubrificante locomotivas</v>
          </cell>
          <cell r="C567">
            <v>0</v>
          </cell>
        </row>
        <row r="568">
          <cell r="A568">
            <v>3021105</v>
          </cell>
          <cell r="B568" t="str">
            <v>Areia</v>
          </cell>
          <cell r="C568">
            <v>26768.52</v>
          </cell>
        </row>
        <row r="569">
          <cell r="A569" t="str">
            <v>Combustível</v>
          </cell>
          <cell r="C569">
            <v>8804331.5</v>
          </cell>
        </row>
        <row r="570">
          <cell r="A570">
            <v>3131106</v>
          </cell>
          <cell r="B570" t="str">
            <v>Limpeza de vagões</v>
          </cell>
          <cell r="C570">
            <v>40699.94</v>
          </cell>
        </row>
        <row r="571">
          <cell r="A571">
            <v>3131110</v>
          </cell>
          <cell r="B571" t="str">
            <v>Fechamento de vagões</v>
          </cell>
          <cell r="C571">
            <v>5901.74</v>
          </cell>
        </row>
        <row r="572">
          <cell r="A572">
            <v>3131132</v>
          </cell>
          <cell r="B572" t="str">
            <v>Vedação de vagões</v>
          </cell>
          <cell r="C572">
            <v>10679.99</v>
          </cell>
        </row>
        <row r="573">
          <cell r="A573">
            <v>3131137</v>
          </cell>
          <cell r="B573" t="str">
            <v>Enlonamento Ferroviário</v>
          </cell>
          <cell r="C573">
            <v>14718.69</v>
          </cell>
        </row>
        <row r="574">
          <cell r="A574">
            <v>3131138</v>
          </cell>
          <cell r="B574" t="str">
            <v>Carga e descarga Ferroviária</v>
          </cell>
          <cell r="C574">
            <v>8311.85</v>
          </cell>
        </row>
        <row r="575">
          <cell r="A575">
            <v>3131139</v>
          </cell>
          <cell r="B575" t="str">
            <v>Lacres Ferroviários</v>
          </cell>
          <cell r="C575">
            <v>1041.97</v>
          </cell>
        </row>
        <row r="576">
          <cell r="A576">
            <v>3131140</v>
          </cell>
          <cell r="B576" t="str">
            <v>Ova e Desova Ferroviário</v>
          </cell>
          <cell r="C576">
            <v>0</v>
          </cell>
        </row>
        <row r="577">
          <cell r="A577">
            <v>4131106</v>
          </cell>
          <cell r="B577" t="str">
            <v>Limpeza de vagões</v>
          </cell>
          <cell r="C577">
            <v>0</v>
          </cell>
        </row>
        <row r="578">
          <cell r="A578">
            <v>4131110</v>
          </cell>
          <cell r="B578" t="str">
            <v>Fechamento de Vagões</v>
          </cell>
          <cell r="C578">
            <v>0</v>
          </cell>
        </row>
        <row r="579">
          <cell r="A579">
            <v>4131111</v>
          </cell>
          <cell r="B579" t="str">
            <v>Pesagem de vagões</v>
          </cell>
          <cell r="C579">
            <v>0</v>
          </cell>
        </row>
        <row r="580">
          <cell r="A580">
            <v>4131130</v>
          </cell>
          <cell r="B580" t="str">
            <v>Carga e descarga</v>
          </cell>
          <cell r="C580">
            <v>0</v>
          </cell>
        </row>
        <row r="581">
          <cell r="A581" t="str">
            <v>Enlonamento/Pesagem</v>
          </cell>
          <cell r="C581">
            <v>81354.179999999993</v>
          </cell>
        </row>
        <row r="582">
          <cell r="A582">
            <v>3061105</v>
          </cell>
          <cell r="B582" t="str">
            <v>Aluguel Locomotivas</v>
          </cell>
          <cell r="C582">
            <v>0</v>
          </cell>
        </row>
        <row r="583">
          <cell r="A583">
            <v>3061108</v>
          </cell>
          <cell r="B583" t="str">
            <v>Aluguel Container</v>
          </cell>
          <cell r="C583">
            <v>49</v>
          </cell>
        </row>
        <row r="584">
          <cell r="A584">
            <v>3061112</v>
          </cell>
          <cell r="B584" t="str">
            <v>Locação de Vagões</v>
          </cell>
          <cell r="C584">
            <v>0</v>
          </cell>
        </row>
        <row r="585">
          <cell r="A585">
            <v>4071105</v>
          </cell>
          <cell r="B585" t="str">
            <v>Aluguel Container</v>
          </cell>
          <cell r="C585">
            <v>37551.72</v>
          </cell>
        </row>
        <row r="586">
          <cell r="A586" t="str">
            <v>Aluguel de Material Rodante</v>
          </cell>
          <cell r="C586">
            <v>37600.720000000001</v>
          </cell>
        </row>
        <row r="587">
          <cell r="A587">
            <v>4180101</v>
          </cell>
          <cell r="B587" t="str">
            <v>Crédito Pis - Custo</v>
          </cell>
          <cell r="C587">
            <v>-235425.8</v>
          </cell>
        </row>
        <row r="588">
          <cell r="A588" t="str">
            <v>Crédito PIS</v>
          </cell>
          <cell r="C588">
            <v>-235425.8</v>
          </cell>
        </row>
        <row r="589">
          <cell r="A589" t="str">
            <v>Custos Ferroviários variáveis</v>
          </cell>
          <cell r="C589">
            <v>8687860.5999999996</v>
          </cell>
        </row>
        <row r="590">
          <cell r="A590">
            <v>3015101</v>
          </cell>
          <cell r="B590" t="str">
            <v>Salários - Motoristas/Ajudantes</v>
          </cell>
          <cell r="C590">
            <v>16555.12</v>
          </cell>
        </row>
        <row r="591">
          <cell r="A591">
            <v>3015201</v>
          </cell>
          <cell r="B591" t="str">
            <v>Adic. Sal. Mot. Ajudantes</v>
          </cell>
          <cell r="C591">
            <v>2000</v>
          </cell>
        </row>
        <row r="592">
          <cell r="A592">
            <v>3015301</v>
          </cell>
          <cell r="B592" t="str">
            <v>INSS Mot/Ajudantes</v>
          </cell>
          <cell r="C592">
            <v>3731.63</v>
          </cell>
        </row>
        <row r="593">
          <cell r="A593">
            <v>3015302</v>
          </cell>
          <cell r="B593" t="str">
            <v>FGTS Motoristas/Ajud</v>
          </cell>
          <cell r="C593">
            <v>993.07</v>
          </cell>
        </row>
        <row r="594">
          <cell r="A594">
            <v>3015304</v>
          </cell>
          <cell r="B594" t="str">
            <v>Senai Mot/Ajudantes</v>
          </cell>
          <cell r="C594">
            <v>255.83</v>
          </cell>
        </row>
        <row r="595">
          <cell r="A595">
            <v>3015305</v>
          </cell>
          <cell r="B595" t="str">
            <v>Cont. Patronal Motoristas/Ajudantes</v>
          </cell>
          <cell r="C595">
            <v>0</v>
          </cell>
        </row>
        <row r="596">
          <cell r="A596">
            <v>3015401</v>
          </cell>
          <cell r="B596" t="str">
            <v>HE Motoristas/Ajudanres</v>
          </cell>
          <cell r="C596">
            <v>4548.47</v>
          </cell>
        </row>
        <row r="597">
          <cell r="A597">
            <v>3015402</v>
          </cell>
          <cell r="B597" t="str">
            <v>Adicional Noturno - Motoristas</v>
          </cell>
          <cell r="C597">
            <v>215.11</v>
          </cell>
        </row>
        <row r="598">
          <cell r="A598">
            <v>3015501</v>
          </cell>
          <cell r="B598" t="str">
            <v>Aviso Previo Recisão CTR Motoristas</v>
          </cell>
          <cell r="C598">
            <v>7189.21</v>
          </cell>
        </row>
        <row r="599">
          <cell r="A599">
            <v>3015701</v>
          </cell>
          <cell r="B599" t="str">
            <v>Férias Motoristas/Ajudantes</v>
          </cell>
          <cell r="C599">
            <v>3482.96</v>
          </cell>
        </row>
        <row r="600">
          <cell r="A600">
            <v>3015702</v>
          </cell>
          <cell r="B600" t="str">
            <v>13º Salário Motoristas/Ajudantes</v>
          </cell>
          <cell r="C600">
            <v>2332.11</v>
          </cell>
        </row>
        <row r="601">
          <cell r="A601">
            <v>3015801</v>
          </cell>
          <cell r="B601" t="str">
            <v>Ticket Alim. Motoristas/Ajudantes</v>
          </cell>
          <cell r="C601">
            <v>1552.78</v>
          </cell>
        </row>
        <row r="602">
          <cell r="A602">
            <v>3015802</v>
          </cell>
          <cell r="B602" t="str">
            <v>Vale Transp. Motoristas/Ajudantes</v>
          </cell>
          <cell r="C602">
            <v>-119.42</v>
          </cell>
        </row>
        <row r="603">
          <cell r="A603">
            <v>3015803</v>
          </cell>
          <cell r="B603" t="str">
            <v>Ass. Médica Motoristas/Ajudantes</v>
          </cell>
          <cell r="C603">
            <v>130.46</v>
          </cell>
        </row>
        <row r="604">
          <cell r="A604">
            <v>3015804</v>
          </cell>
          <cell r="B604" t="str">
            <v>Seguro de Vida Motoristas/Ajudantes</v>
          </cell>
          <cell r="C604">
            <v>49.1</v>
          </cell>
        </row>
        <row r="605">
          <cell r="A605">
            <v>3015805</v>
          </cell>
          <cell r="B605" t="str">
            <v>Brindes Motoristas/Ajudantes</v>
          </cell>
          <cell r="C605">
            <v>0</v>
          </cell>
        </row>
        <row r="606">
          <cell r="A606">
            <v>3015806</v>
          </cell>
          <cell r="B606" t="str">
            <v>Outros Motoristas/Ajudantes</v>
          </cell>
          <cell r="C606">
            <v>0</v>
          </cell>
        </row>
        <row r="607">
          <cell r="A607" t="str">
            <v>Motoristas e Ajudantes</v>
          </cell>
          <cell r="C607">
            <v>42916.43</v>
          </cell>
        </row>
        <row r="608">
          <cell r="A608">
            <v>3131136</v>
          </cell>
          <cell r="B608" t="str">
            <v>Fretes agregados</v>
          </cell>
          <cell r="C608">
            <v>0</v>
          </cell>
        </row>
        <row r="609">
          <cell r="A609" t="str">
            <v>Agregados</v>
          </cell>
          <cell r="C609">
            <v>0</v>
          </cell>
        </row>
        <row r="610">
          <cell r="A610">
            <v>3014306</v>
          </cell>
          <cell r="B610" t="str">
            <v>INSS Serviços de terceiros - Intermodal</v>
          </cell>
          <cell r="C610">
            <v>0</v>
          </cell>
        </row>
        <row r="611">
          <cell r="A611">
            <v>3131102</v>
          </cell>
          <cell r="B611" t="str">
            <v>Fretes com Terceiros</v>
          </cell>
          <cell r="C611">
            <v>124655.92</v>
          </cell>
        </row>
        <row r="612">
          <cell r="A612">
            <v>3131121</v>
          </cell>
          <cell r="B612" t="str">
            <v>Frete Ponta Rodoviaria</v>
          </cell>
          <cell r="C612">
            <v>1072859.47</v>
          </cell>
        </row>
        <row r="613">
          <cell r="A613">
            <v>3131142</v>
          </cell>
          <cell r="B613" t="str">
            <v>Transbordo Rodoviario</v>
          </cell>
          <cell r="C613">
            <v>0</v>
          </cell>
        </row>
        <row r="614">
          <cell r="A614">
            <v>4131101</v>
          </cell>
          <cell r="B614" t="str">
            <v>Trackage Rights</v>
          </cell>
          <cell r="C614">
            <v>0</v>
          </cell>
        </row>
        <row r="615">
          <cell r="A615">
            <v>4131102</v>
          </cell>
          <cell r="B615" t="str">
            <v>Frete com terceiros</v>
          </cell>
          <cell r="C615">
            <v>0</v>
          </cell>
        </row>
        <row r="616">
          <cell r="A616">
            <v>4131121</v>
          </cell>
          <cell r="B616" t="str">
            <v>Ponta Rodoviária - Pessoa física</v>
          </cell>
          <cell r="C616">
            <v>0</v>
          </cell>
        </row>
        <row r="617">
          <cell r="A617" t="str">
            <v>Terceiros</v>
          </cell>
          <cell r="C617">
            <v>1197515.3899999999</v>
          </cell>
        </row>
        <row r="618">
          <cell r="A618">
            <v>3131105</v>
          </cell>
          <cell r="B618" t="str">
            <v>Enlonamento-Rodoviário</v>
          </cell>
          <cell r="C618">
            <v>363.5</v>
          </cell>
        </row>
        <row r="619">
          <cell r="A619">
            <v>3131130</v>
          </cell>
          <cell r="B619" t="str">
            <v>Carga e descarga</v>
          </cell>
          <cell r="C619">
            <v>1326.78</v>
          </cell>
        </row>
        <row r="620">
          <cell r="A620">
            <v>4131105</v>
          </cell>
          <cell r="B620" t="str">
            <v>Enlonamento</v>
          </cell>
          <cell r="C620">
            <v>0</v>
          </cell>
        </row>
        <row r="621">
          <cell r="A621" t="str">
            <v>Enlonamento de Caminhão</v>
          </cell>
          <cell r="C621">
            <v>1690.28</v>
          </cell>
        </row>
        <row r="622">
          <cell r="A622">
            <v>3081109</v>
          </cell>
          <cell r="B622" t="str">
            <v>Uniformes Materiais de segurança - rodo</v>
          </cell>
          <cell r="C622">
            <v>0</v>
          </cell>
        </row>
        <row r="623">
          <cell r="A623" t="str">
            <v>Uniformes para Motoristas</v>
          </cell>
          <cell r="C623">
            <v>0</v>
          </cell>
        </row>
        <row r="624">
          <cell r="A624">
            <v>3131122</v>
          </cell>
          <cell r="B624" t="str">
            <v>Pedágio Freteiros</v>
          </cell>
          <cell r="C624">
            <v>3541</v>
          </cell>
        </row>
        <row r="625">
          <cell r="A625">
            <v>3131134</v>
          </cell>
          <cell r="B625" t="str">
            <v>Estacionamento</v>
          </cell>
          <cell r="C625">
            <v>0</v>
          </cell>
        </row>
        <row r="626">
          <cell r="A626">
            <v>4131122</v>
          </cell>
          <cell r="B626" t="str">
            <v>Pedágio Freteiros</v>
          </cell>
          <cell r="C626">
            <v>20841</v>
          </cell>
        </row>
        <row r="627">
          <cell r="A627">
            <v>4131134</v>
          </cell>
          <cell r="B627" t="str">
            <v>Estacionamento</v>
          </cell>
          <cell r="C627">
            <v>0</v>
          </cell>
        </row>
        <row r="628">
          <cell r="A628" t="str">
            <v>Estacionamento/pedágio</v>
          </cell>
          <cell r="C628">
            <v>24382</v>
          </cell>
        </row>
        <row r="629">
          <cell r="A629">
            <v>3061107</v>
          </cell>
          <cell r="B629" t="str">
            <v>Aluguel Road Railer</v>
          </cell>
          <cell r="C629">
            <v>68000</v>
          </cell>
        </row>
        <row r="630">
          <cell r="A630" t="str">
            <v>Aluguel material rodante</v>
          </cell>
          <cell r="C630">
            <v>68000</v>
          </cell>
        </row>
        <row r="631">
          <cell r="A631">
            <v>3091401</v>
          </cell>
          <cell r="B631" t="str">
            <v>Gerenciamento de riscos</v>
          </cell>
          <cell r="C631">
            <v>0</v>
          </cell>
        </row>
        <row r="632">
          <cell r="A632" t="str">
            <v>Gerenciamento de riscos</v>
          </cell>
          <cell r="C632">
            <v>0</v>
          </cell>
        </row>
        <row r="633">
          <cell r="A633">
            <v>3131113</v>
          </cell>
          <cell r="B633" t="str">
            <v>Estadia</v>
          </cell>
          <cell r="C633">
            <v>0</v>
          </cell>
        </row>
        <row r="634">
          <cell r="A634">
            <v>3131114</v>
          </cell>
          <cell r="B634" t="str">
            <v>Armazenagem</v>
          </cell>
          <cell r="C634">
            <v>0</v>
          </cell>
        </row>
        <row r="635">
          <cell r="A635" t="str">
            <v>Estadia de Caminhões</v>
          </cell>
          <cell r="C635">
            <v>0</v>
          </cell>
        </row>
        <row r="636">
          <cell r="A636">
            <v>3101121</v>
          </cell>
          <cell r="B636" t="str">
            <v>Taxas Variáveis</v>
          </cell>
          <cell r="C636">
            <v>0</v>
          </cell>
        </row>
        <row r="637">
          <cell r="A637" t="str">
            <v>Taxa Adm. Arg.</v>
          </cell>
          <cell r="C637">
            <v>0</v>
          </cell>
        </row>
        <row r="638">
          <cell r="A638">
            <v>3101230</v>
          </cell>
          <cell r="B638" t="str">
            <v>DEPVAT - Licenc. seg. Obrigatório - Veí</v>
          </cell>
          <cell r="C638">
            <v>0</v>
          </cell>
        </row>
        <row r="639">
          <cell r="A639">
            <v>4101230</v>
          </cell>
          <cell r="B639" t="str">
            <v>DEPVAT/Licenciamento/Seguro Obrigatório</v>
          </cell>
          <cell r="C639">
            <v>7934.41</v>
          </cell>
        </row>
        <row r="640">
          <cell r="A640" t="str">
            <v>IPVA Caminhões</v>
          </cell>
          <cell r="C640">
            <v>7934.41</v>
          </cell>
        </row>
        <row r="641">
          <cell r="A641">
            <v>3131127</v>
          </cell>
          <cell r="B641" t="str">
            <v>Serviço de desembaraço</v>
          </cell>
          <cell r="C641">
            <v>910.68</v>
          </cell>
        </row>
        <row r="642">
          <cell r="A642" t="str">
            <v>Desembaraço de Mercadorias</v>
          </cell>
          <cell r="C642">
            <v>910.68</v>
          </cell>
        </row>
        <row r="643">
          <cell r="A643">
            <v>3111105</v>
          </cell>
          <cell r="B643" t="str">
            <v>Vendas de Salvados - PPO</v>
          </cell>
          <cell r="C643">
            <v>-26385.599999999999</v>
          </cell>
        </row>
        <row r="644">
          <cell r="A644">
            <v>3111201</v>
          </cell>
          <cell r="B644" t="str">
            <v>Vales Financeiros - Prest. Contas</v>
          </cell>
          <cell r="C644">
            <v>-11181.31</v>
          </cell>
        </row>
        <row r="645">
          <cell r="C645">
            <v>-37566.910000000003</v>
          </cell>
        </row>
        <row r="646">
          <cell r="A646">
            <v>3021301</v>
          </cell>
          <cell r="B646" t="str">
            <v>Combustiveis e equipamentos para termin</v>
          </cell>
          <cell r="C646">
            <v>1402.12</v>
          </cell>
        </row>
        <row r="647">
          <cell r="A647">
            <v>3021302</v>
          </cell>
          <cell r="B647" t="str">
            <v>Lubrif. Equip. Terminal</v>
          </cell>
          <cell r="C647">
            <v>0</v>
          </cell>
        </row>
        <row r="648">
          <cell r="A648" t="str">
            <v>Combustíveis Terminais</v>
          </cell>
          <cell r="C648">
            <v>1402.12</v>
          </cell>
        </row>
        <row r="649">
          <cell r="A649">
            <v>3061109</v>
          </cell>
          <cell r="B649" t="str">
            <v>Locação de Armazéns</v>
          </cell>
          <cell r="C649">
            <v>40560.480000000003</v>
          </cell>
        </row>
        <row r="650">
          <cell r="A650" t="str">
            <v>Armazenagem e Aluguéis</v>
          </cell>
          <cell r="C650">
            <v>40560.480000000003</v>
          </cell>
        </row>
        <row r="651">
          <cell r="A651">
            <v>3091101</v>
          </cell>
          <cell r="B651" t="str">
            <v>Ativos - Prêmios</v>
          </cell>
          <cell r="C651">
            <v>0</v>
          </cell>
        </row>
        <row r="652">
          <cell r="A652">
            <v>3091201</v>
          </cell>
          <cell r="B652" t="str">
            <v>Transportes Cargas-Prêmio</v>
          </cell>
          <cell r="C652">
            <v>153932.95000000001</v>
          </cell>
        </row>
        <row r="653">
          <cell r="A653">
            <v>3091202</v>
          </cell>
          <cell r="B653" t="str">
            <v>Carga nacional</v>
          </cell>
          <cell r="C653">
            <v>0</v>
          </cell>
        </row>
        <row r="654">
          <cell r="A654">
            <v>3091203</v>
          </cell>
          <cell r="B654" t="str">
            <v>Carga Internacional</v>
          </cell>
          <cell r="C654">
            <v>0</v>
          </cell>
        </row>
        <row r="655">
          <cell r="A655" t="str">
            <v>Seguro de Carga</v>
          </cell>
          <cell r="C655">
            <v>153932.95000000001</v>
          </cell>
        </row>
        <row r="656">
          <cell r="A656">
            <v>3101120</v>
          </cell>
          <cell r="B656" t="str">
            <v>Taxas Fundaf</v>
          </cell>
          <cell r="C656">
            <v>5435.01</v>
          </cell>
        </row>
        <row r="657">
          <cell r="A657" t="str">
            <v>Taxas Fundaf</v>
          </cell>
          <cell r="C657">
            <v>5435.01</v>
          </cell>
        </row>
        <row r="658">
          <cell r="A658">
            <v>3131101</v>
          </cell>
          <cell r="B658" t="str">
            <v>Trackege Rights</v>
          </cell>
          <cell r="C658">
            <v>0</v>
          </cell>
        </row>
        <row r="659">
          <cell r="A659">
            <v>3131104</v>
          </cell>
          <cell r="B659" t="str">
            <v>Transbordo ferroviário</v>
          </cell>
          <cell r="C659">
            <v>335898.43</v>
          </cell>
        </row>
        <row r="660">
          <cell r="A660">
            <v>3131111</v>
          </cell>
          <cell r="B660" t="str">
            <v>Pesagem de vagões</v>
          </cell>
          <cell r="C660">
            <v>240</v>
          </cell>
        </row>
        <row r="661">
          <cell r="A661">
            <v>4131104</v>
          </cell>
          <cell r="B661" t="str">
            <v>Transbordo</v>
          </cell>
          <cell r="C661">
            <v>100</v>
          </cell>
        </row>
        <row r="662">
          <cell r="A662">
            <v>4131112</v>
          </cell>
          <cell r="B662" t="str">
            <v>Agenciam.cargas comissões</v>
          </cell>
          <cell r="C662">
            <v>910.36</v>
          </cell>
        </row>
        <row r="663">
          <cell r="A663" t="str">
            <v>Transbordo</v>
          </cell>
          <cell r="C663">
            <v>337148.79</v>
          </cell>
        </row>
        <row r="664">
          <cell r="A664">
            <v>3036104</v>
          </cell>
          <cell r="B664" t="str">
            <v>Pç Manut. Maquinas e Terminais Logístic</v>
          </cell>
          <cell r="C664">
            <v>1029.06</v>
          </cell>
        </row>
        <row r="665">
          <cell r="A665">
            <v>3036105</v>
          </cell>
          <cell r="B665" t="str">
            <v>Serv. Manut. Maquinas e Terminais Logís</v>
          </cell>
          <cell r="C665">
            <v>0</v>
          </cell>
        </row>
        <row r="666">
          <cell r="A666">
            <v>3036106</v>
          </cell>
          <cell r="B666" t="str">
            <v>Fretes Manut. Maquinas e Terminais Logí</v>
          </cell>
          <cell r="C666">
            <v>0</v>
          </cell>
        </row>
        <row r="667">
          <cell r="A667">
            <v>3036107</v>
          </cell>
          <cell r="B667" t="str">
            <v>Peças e Maut. Containers</v>
          </cell>
          <cell r="C667">
            <v>0</v>
          </cell>
        </row>
        <row r="668">
          <cell r="A668">
            <v>3036108</v>
          </cell>
          <cell r="B668" t="str">
            <v>Serv. Manut de Containers</v>
          </cell>
          <cell r="C668">
            <v>0</v>
          </cell>
        </row>
        <row r="669">
          <cell r="A669">
            <v>3036109</v>
          </cell>
          <cell r="B669" t="str">
            <v>Fretes Manut. Containers</v>
          </cell>
          <cell r="C669">
            <v>0</v>
          </cell>
        </row>
        <row r="670">
          <cell r="A670">
            <v>3036110</v>
          </cell>
          <cell r="B670" t="str">
            <v>Pç Manut. de Lonas</v>
          </cell>
          <cell r="C670">
            <v>0</v>
          </cell>
        </row>
        <row r="671">
          <cell r="A671">
            <v>3036111</v>
          </cell>
          <cell r="B671" t="str">
            <v>Serv. Manut. Lonas</v>
          </cell>
          <cell r="C671">
            <v>0</v>
          </cell>
        </row>
        <row r="672">
          <cell r="A672">
            <v>3036112</v>
          </cell>
          <cell r="B672" t="str">
            <v>Fretes Manut. de Lonas</v>
          </cell>
          <cell r="C672">
            <v>0</v>
          </cell>
        </row>
        <row r="673">
          <cell r="A673" t="str">
            <v>Manutenção Máquinas</v>
          </cell>
          <cell r="C673">
            <v>1029.06</v>
          </cell>
        </row>
        <row r="674">
          <cell r="A674">
            <v>3131112</v>
          </cell>
          <cell r="B674" t="str">
            <v>Agenciamento cargas/comissões</v>
          </cell>
          <cell r="C674">
            <v>9611.51</v>
          </cell>
        </row>
        <row r="675">
          <cell r="A675">
            <v>3131120</v>
          </cell>
          <cell r="B675" t="str">
            <v>Outros Modais</v>
          </cell>
          <cell r="C675">
            <v>12003.7</v>
          </cell>
        </row>
        <row r="676">
          <cell r="A676">
            <v>4131120</v>
          </cell>
          <cell r="B676" t="str">
            <v>Outros Modais</v>
          </cell>
          <cell r="C676">
            <v>0</v>
          </cell>
        </row>
        <row r="677">
          <cell r="A677" t="str">
            <v>Outros Modais</v>
          </cell>
          <cell r="C677">
            <v>21615.21</v>
          </cell>
        </row>
        <row r="678">
          <cell r="A678">
            <v>3131103</v>
          </cell>
          <cell r="B678" t="str">
            <v>Coleta e entrega</v>
          </cell>
          <cell r="C678">
            <v>0</v>
          </cell>
        </row>
        <row r="679">
          <cell r="A679" t="str">
            <v>Coleta e Entrega</v>
          </cell>
          <cell r="C679">
            <v>0</v>
          </cell>
        </row>
        <row r="680">
          <cell r="A680" t="str">
            <v>Custos de Logística Variáveis</v>
          </cell>
          <cell r="C680">
            <v>561123.62</v>
          </cell>
        </row>
        <row r="681">
          <cell r="A681" t="str">
            <v>outros</v>
          </cell>
          <cell r="C681">
            <v>626474.07999999996</v>
          </cell>
        </row>
        <row r="682">
          <cell r="A682" t="str">
            <v>Custos Rodoviários Variáveis</v>
          </cell>
          <cell r="C682">
            <v>1866905.9</v>
          </cell>
        </row>
        <row r="683">
          <cell r="A683" t="str">
            <v>Custos dos Serviços Prestados Variáveis</v>
          </cell>
          <cell r="C683">
            <v>10554766.5</v>
          </cell>
        </row>
        <row r="684">
          <cell r="A684" t="str">
            <v>Margem de Contribuição</v>
          </cell>
          <cell r="C684">
            <v>-15626218.77</v>
          </cell>
        </row>
        <row r="685">
          <cell r="A685">
            <v>3014101</v>
          </cell>
          <cell r="B685" t="str">
            <v>Salários Temp.</v>
          </cell>
          <cell r="C685">
            <v>0</v>
          </cell>
        </row>
        <row r="686">
          <cell r="A686">
            <v>3014301</v>
          </cell>
          <cell r="B686" t="str">
            <v>INSS Temp.</v>
          </cell>
          <cell r="C686">
            <v>56078.400000000001</v>
          </cell>
        </row>
        <row r="687">
          <cell r="A687">
            <v>3014305</v>
          </cell>
          <cell r="B687" t="str">
            <v>Contribuição Patronal Temp.</v>
          </cell>
          <cell r="C687">
            <v>0</v>
          </cell>
        </row>
        <row r="688">
          <cell r="A688">
            <v>3014401</v>
          </cell>
          <cell r="B688" t="str">
            <v>Horas Extras Temp.</v>
          </cell>
          <cell r="C688">
            <v>0</v>
          </cell>
        </row>
        <row r="689">
          <cell r="A689">
            <v>4011101</v>
          </cell>
          <cell r="B689" t="str">
            <v>Salários Vendas</v>
          </cell>
          <cell r="C689">
            <v>128262.21</v>
          </cell>
        </row>
        <row r="690">
          <cell r="A690">
            <v>4011201</v>
          </cell>
          <cell r="B690" t="str">
            <v>Adic.de Salários Vendas</v>
          </cell>
          <cell r="C690">
            <v>2700</v>
          </cell>
        </row>
        <row r="691">
          <cell r="A691">
            <v>4011204</v>
          </cell>
          <cell r="B691" t="str">
            <v>Adicional noturno - Vendas</v>
          </cell>
          <cell r="C691">
            <v>269.02</v>
          </cell>
        </row>
        <row r="692">
          <cell r="A692">
            <v>4011301</v>
          </cell>
          <cell r="B692" t="str">
            <v>INSS Vendas</v>
          </cell>
          <cell r="C692">
            <v>33395.599999999999</v>
          </cell>
        </row>
        <row r="693">
          <cell r="A693">
            <v>4011302</v>
          </cell>
          <cell r="B693" t="str">
            <v>FGTS Vendas</v>
          </cell>
          <cell r="C693">
            <v>10837.32</v>
          </cell>
        </row>
        <row r="694">
          <cell r="A694">
            <v>4011304</v>
          </cell>
          <cell r="B694" t="str">
            <v>SENAI Vendas</v>
          </cell>
          <cell r="C694">
            <v>1969.21</v>
          </cell>
        </row>
        <row r="695">
          <cell r="A695">
            <v>4011401</v>
          </cell>
          <cell r="B695" t="str">
            <v>Horas Extras Vendas</v>
          </cell>
          <cell r="C695">
            <v>95.22</v>
          </cell>
        </row>
        <row r="696">
          <cell r="A696">
            <v>4011501</v>
          </cell>
          <cell r="B696" t="str">
            <v>Av.Prev.Resc.Contr.Vendas</v>
          </cell>
          <cell r="C696">
            <v>0</v>
          </cell>
        </row>
        <row r="697">
          <cell r="A697">
            <v>4011701</v>
          </cell>
          <cell r="B697" t="str">
            <v>Férias Vendas</v>
          </cell>
          <cell r="C697">
            <v>32847.78</v>
          </cell>
        </row>
        <row r="698">
          <cell r="A698">
            <v>4011702</v>
          </cell>
          <cell r="B698" t="str">
            <v>13º Salário Vendas</v>
          </cell>
          <cell r="C698">
            <v>17582.07</v>
          </cell>
        </row>
        <row r="699">
          <cell r="A699">
            <v>4011801</v>
          </cell>
          <cell r="B699" t="str">
            <v>Ticket Alimentação Vendas</v>
          </cell>
          <cell r="C699">
            <v>6242.25</v>
          </cell>
        </row>
        <row r="700">
          <cell r="A700">
            <v>4011802</v>
          </cell>
          <cell r="B700" t="str">
            <v>Vale Transporte Vendas</v>
          </cell>
          <cell r="C700">
            <v>398.58</v>
          </cell>
        </row>
        <row r="701">
          <cell r="A701">
            <v>4011803</v>
          </cell>
          <cell r="B701" t="str">
            <v>Ass.Méd.-UNI./PLANS.Vendas</v>
          </cell>
          <cell r="C701">
            <v>495.38</v>
          </cell>
        </row>
        <row r="702">
          <cell r="A702">
            <v>4011804</v>
          </cell>
          <cell r="B702" t="str">
            <v>Seguro de Vida Vendas</v>
          </cell>
          <cell r="C702">
            <v>388.76</v>
          </cell>
        </row>
        <row r="703">
          <cell r="A703">
            <v>4011805</v>
          </cell>
          <cell r="B703" t="str">
            <v>Brindes Vendas</v>
          </cell>
          <cell r="C703">
            <v>0</v>
          </cell>
        </row>
        <row r="704">
          <cell r="A704">
            <v>4011806</v>
          </cell>
          <cell r="B704" t="str">
            <v>Outros Vendas</v>
          </cell>
          <cell r="C704">
            <v>0</v>
          </cell>
        </row>
        <row r="705">
          <cell r="A705">
            <v>4011901</v>
          </cell>
          <cell r="B705" t="str">
            <v>Contrat./Transf.Vendas</v>
          </cell>
          <cell r="C705">
            <v>0</v>
          </cell>
        </row>
        <row r="706">
          <cell r="A706">
            <v>4012101</v>
          </cell>
          <cell r="B706" t="str">
            <v>Salários Adm.</v>
          </cell>
          <cell r="C706">
            <v>387837.92</v>
          </cell>
        </row>
        <row r="707">
          <cell r="A707">
            <v>4012201</v>
          </cell>
          <cell r="B707" t="str">
            <v>Adic.de salários Adm.</v>
          </cell>
          <cell r="C707">
            <v>6331.3</v>
          </cell>
        </row>
        <row r="708">
          <cell r="A708">
            <v>4012204</v>
          </cell>
          <cell r="B708" t="str">
            <v>Adicional noturno - Adm.</v>
          </cell>
          <cell r="C708">
            <v>441.22</v>
          </cell>
        </row>
        <row r="709">
          <cell r="A709">
            <v>4012301</v>
          </cell>
          <cell r="B709" t="str">
            <v>INSS Adm.</v>
          </cell>
          <cell r="C709">
            <v>116677.04</v>
          </cell>
        </row>
        <row r="710">
          <cell r="A710">
            <v>4012302</v>
          </cell>
          <cell r="B710" t="str">
            <v>FGTS Adm.</v>
          </cell>
          <cell r="C710">
            <v>37638.230000000003</v>
          </cell>
        </row>
        <row r="711">
          <cell r="A711">
            <v>4012303</v>
          </cell>
          <cell r="B711" t="str">
            <v>REFER/Pl.Prev.Priv.Adm.</v>
          </cell>
          <cell r="C711">
            <v>331.21</v>
          </cell>
        </row>
        <row r="712">
          <cell r="A712">
            <v>4012304</v>
          </cell>
          <cell r="B712" t="str">
            <v>SENAI Adm.</v>
          </cell>
          <cell r="C712">
            <v>5097.0200000000004</v>
          </cell>
        </row>
        <row r="713">
          <cell r="A713">
            <v>4012305</v>
          </cell>
          <cell r="B713" t="str">
            <v>Contribuição Patronal Adm.</v>
          </cell>
          <cell r="C713">
            <v>0</v>
          </cell>
        </row>
        <row r="714">
          <cell r="A714">
            <v>4012401</v>
          </cell>
          <cell r="B714" t="str">
            <v>Horas Extras Adm.</v>
          </cell>
          <cell r="C714">
            <v>-958.81</v>
          </cell>
        </row>
        <row r="715">
          <cell r="A715">
            <v>4012501</v>
          </cell>
          <cell r="B715" t="str">
            <v>Av.Prev.Resc.Contrat.Adm.</v>
          </cell>
          <cell r="C715">
            <v>3226.92</v>
          </cell>
        </row>
        <row r="716">
          <cell r="A716">
            <v>4012601</v>
          </cell>
          <cell r="B716" t="str">
            <v>Honorários Diretoria Adm.</v>
          </cell>
          <cell r="C716">
            <v>234353</v>
          </cell>
        </row>
        <row r="717">
          <cell r="A717">
            <v>4012701</v>
          </cell>
          <cell r="B717" t="str">
            <v>Férias Adm.</v>
          </cell>
          <cell r="C717">
            <v>92602.82</v>
          </cell>
        </row>
        <row r="718">
          <cell r="A718">
            <v>4012702</v>
          </cell>
          <cell r="B718" t="str">
            <v>13º Salário Adm.</v>
          </cell>
          <cell r="C718">
            <v>44243.9</v>
          </cell>
        </row>
        <row r="719">
          <cell r="A719">
            <v>4012801</v>
          </cell>
          <cell r="B719" t="str">
            <v>Ticket Alimentação Adm.</v>
          </cell>
          <cell r="C719">
            <v>26243.33</v>
          </cell>
        </row>
        <row r="720">
          <cell r="A720">
            <v>4012802</v>
          </cell>
          <cell r="B720" t="str">
            <v>Vale Transporte Adm.</v>
          </cell>
          <cell r="C720">
            <v>2499.67</v>
          </cell>
        </row>
        <row r="721">
          <cell r="A721">
            <v>4012803</v>
          </cell>
          <cell r="B721" t="str">
            <v>Ass.Méd.-UNI./PLANS.Adm.</v>
          </cell>
          <cell r="C721">
            <v>3649.57</v>
          </cell>
        </row>
        <row r="722">
          <cell r="A722">
            <v>4012804</v>
          </cell>
          <cell r="B722" t="str">
            <v>Seguro de Vida Adm.</v>
          </cell>
          <cell r="C722">
            <v>1161.99</v>
          </cell>
        </row>
        <row r="723">
          <cell r="A723">
            <v>4012805</v>
          </cell>
          <cell r="B723" t="str">
            <v>Brindes Adm.</v>
          </cell>
          <cell r="C723">
            <v>0</v>
          </cell>
        </row>
        <row r="724">
          <cell r="A724">
            <v>4012806</v>
          </cell>
          <cell r="B724" t="str">
            <v>Outros Adm.</v>
          </cell>
          <cell r="C724">
            <v>-8</v>
          </cell>
        </row>
        <row r="725">
          <cell r="A725">
            <v>4012901</v>
          </cell>
          <cell r="B725" t="str">
            <v>Contrat./Transf.Adm.</v>
          </cell>
          <cell r="C725">
            <v>5848.52</v>
          </cell>
        </row>
        <row r="726">
          <cell r="A726">
            <v>4013101</v>
          </cell>
          <cell r="B726" t="str">
            <v>Salários Terc.</v>
          </cell>
          <cell r="C726">
            <v>0</v>
          </cell>
        </row>
        <row r="727">
          <cell r="A727">
            <v>4013301</v>
          </cell>
          <cell r="B727" t="str">
            <v>INSS Terc.</v>
          </cell>
          <cell r="C727">
            <v>0</v>
          </cell>
        </row>
        <row r="728">
          <cell r="A728">
            <v>4013803</v>
          </cell>
          <cell r="B728" t="str">
            <v>Ass.Méd.-UNIM./PLANS.Terc.</v>
          </cell>
          <cell r="C728">
            <v>0</v>
          </cell>
        </row>
        <row r="729">
          <cell r="A729">
            <v>4013901</v>
          </cell>
          <cell r="B729" t="str">
            <v>Contrat./Transfer.Terc.</v>
          </cell>
          <cell r="C729">
            <v>61.58</v>
          </cell>
        </row>
        <row r="730">
          <cell r="A730">
            <v>4014802</v>
          </cell>
          <cell r="B730" t="str">
            <v>Vale Transporte Q.Estável</v>
          </cell>
          <cell r="C730">
            <v>75</v>
          </cell>
        </row>
        <row r="731">
          <cell r="A731" t="str">
            <v>Pessoal</v>
          </cell>
          <cell r="C731">
            <v>1258915.23</v>
          </cell>
        </row>
        <row r="732">
          <cell r="A732">
            <v>3011101</v>
          </cell>
          <cell r="B732" t="str">
            <v>Salários Equipagem</v>
          </cell>
          <cell r="C732">
            <v>368118.48</v>
          </cell>
        </row>
        <row r="733">
          <cell r="A733">
            <v>3011201</v>
          </cell>
          <cell r="B733" t="str">
            <v>Adic.Salários Equipagem</v>
          </cell>
          <cell r="C733">
            <v>111527.66</v>
          </cell>
        </row>
        <row r="734">
          <cell r="A734">
            <v>3011202</v>
          </cell>
          <cell r="B734" t="str">
            <v>Abono Acordo coletivo - Equip.</v>
          </cell>
          <cell r="C734">
            <v>0</v>
          </cell>
        </row>
        <row r="735">
          <cell r="A735">
            <v>3011204</v>
          </cell>
          <cell r="B735" t="str">
            <v>Adicional noturno -Equipagem</v>
          </cell>
          <cell r="C735">
            <v>32099.39</v>
          </cell>
        </row>
        <row r="736">
          <cell r="A736">
            <v>3011301</v>
          </cell>
          <cell r="B736" t="str">
            <v>INSS Equipagem</v>
          </cell>
          <cell r="C736">
            <v>157290.10999999999</v>
          </cell>
        </row>
        <row r="737">
          <cell r="A737">
            <v>3011302</v>
          </cell>
          <cell r="B737" t="str">
            <v>FGTS Equipagem</v>
          </cell>
          <cell r="C737">
            <v>51687.63</v>
          </cell>
        </row>
        <row r="738">
          <cell r="A738">
            <v>3011303</v>
          </cell>
          <cell r="B738" t="str">
            <v>REFER/Pl.Pr.Priv.Equipagem</v>
          </cell>
          <cell r="C738">
            <v>578.51</v>
          </cell>
        </row>
        <row r="739">
          <cell r="A739">
            <v>3011304</v>
          </cell>
          <cell r="B739" t="str">
            <v>SENAI Equipagem</v>
          </cell>
          <cell r="C739">
            <v>9413.43</v>
          </cell>
        </row>
        <row r="740">
          <cell r="A740">
            <v>3011401</v>
          </cell>
          <cell r="B740" t="str">
            <v>Horas Extras Equipagem</v>
          </cell>
          <cell r="C740">
            <v>109008.19</v>
          </cell>
        </row>
        <row r="741">
          <cell r="A741">
            <v>3011501</v>
          </cell>
          <cell r="B741" t="str">
            <v>Av.Prev.Resc.Contr.Equip.</v>
          </cell>
          <cell r="C741">
            <v>14780.78</v>
          </cell>
        </row>
        <row r="742">
          <cell r="A742">
            <v>3011701</v>
          </cell>
          <cell r="B742" t="str">
            <v>Férias Equipagem</v>
          </cell>
          <cell r="C742">
            <v>112280.93</v>
          </cell>
        </row>
        <row r="743">
          <cell r="A743">
            <v>3011702</v>
          </cell>
          <cell r="B743" t="str">
            <v>13 Salário Equipagem</v>
          </cell>
          <cell r="C743">
            <v>80068.09</v>
          </cell>
        </row>
        <row r="744">
          <cell r="A744">
            <v>3011801</v>
          </cell>
          <cell r="B744" t="str">
            <v>Ticket Alimentação Equipagem</v>
          </cell>
          <cell r="C744">
            <v>102663.64</v>
          </cell>
        </row>
        <row r="745">
          <cell r="A745">
            <v>3011802</v>
          </cell>
          <cell r="B745" t="str">
            <v>Vale Transporte Equipagem</v>
          </cell>
          <cell r="C745">
            <v>7772.33</v>
          </cell>
        </row>
        <row r="746">
          <cell r="A746">
            <v>3011803</v>
          </cell>
          <cell r="B746" t="str">
            <v>Ass.Méd.-UNI./PLANS.Equip.</v>
          </cell>
          <cell r="C746">
            <v>34611.760000000002</v>
          </cell>
        </row>
        <row r="747">
          <cell r="A747">
            <v>3011804</v>
          </cell>
          <cell r="B747" t="str">
            <v>Seguro de Vida Equipagem</v>
          </cell>
          <cell r="C747">
            <v>1740.38</v>
          </cell>
        </row>
        <row r="748">
          <cell r="A748">
            <v>3011805</v>
          </cell>
          <cell r="B748" t="str">
            <v>Brindes Equipagem</v>
          </cell>
          <cell r="C748">
            <v>0</v>
          </cell>
        </row>
        <row r="749">
          <cell r="A749">
            <v>3011806</v>
          </cell>
          <cell r="B749" t="str">
            <v>Outros Equipagem</v>
          </cell>
          <cell r="C749">
            <v>-80.61</v>
          </cell>
        </row>
        <row r="750">
          <cell r="A750">
            <v>3011901</v>
          </cell>
          <cell r="B750" t="str">
            <v>Contr./Transfer.Equipagem</v>
          </cell>
          <cell r="C750">
            <v>0</v>
          </cell>
        </row>
        <row r="751">
          <cell r="A751">
            <v>3012101</v>
          </cell>
          <cell r="B751" t="str">
            <v>Salários Operacional</v>
          </cell>
          <cell r="C751">
            <v>953987.17</v>
          </cell>
        </row>
        <row r="752">
          <cell r="A752">
            <v>3012102</v>
          </cell>
          <cell r="B752" t="str">
            <v>M.O. p/ investimento</v>
          </cell>
          <cell r="C752">
            <v>0</v>
          </cell>
        </row>
        <row r="753">
          <cell r="A753">
            <v>3012103</v>
          </cell>
          <cell r="B753" t="str">
            <v>M.O. p/ estoque</v>
          </cell>
          <cell r="C753">
            <v>0</v>
          </cell>
        </row>
        <row r="754">
          <cell r="A754">
            <v>3012201</v>
          </cell>
          <cell r="B754" t="str">
            <v>Adic.Salários Operacional</v>
          </cell>
          <cell r="C754">
            <v>96173.93</v>
          </cell>
        </row>
        <row r="755">
          <cell r="A755">
            <v>3012202</v>
          </cell>
          <cell r="B755" t="str">
            <v>Abono Acordo coletivo - Operac.</v>
          </cell>
          <cell r="C755">
            <v>0</v>
          </cell>
        </row>
        <row r="756">
          <cell r="A756">
            <v>3012203</v>
          </cell>
          <cell r="B756" t="str">
            <v>Remun.Variável Operacional</v>
          </cell>
          <cell r="C756">
            <v>0</v>
          </cell>
        </row>
        <row r="757">
          <cell r="A757">
            <v>3012204</v>
          </cell>
          <cell r="B757" t="str">
            <v>Adicional noturno - Operacional</v>
          </cell>
          <cell r="C757">
            <v>13177.22</v>
          </cell>
        </row>
        <row r="758">
          <cell r="A758">
            <v>3012301</v>
          </cell>
          <cell r="B758" t="str">
            <v>INSS Operacional</v>
          </cell>
          <cell r="C758">
            <v>251166.54</v>
          </cell>
        </row>
        <row r="759">
          <cell r="A759">
            <v>3012302</v>
          </cell>
          <cell r="B759" t="str">
            <v>FGTS Operacional</v>
          </cell>
          <cell r="C759">
            <v>82775.05</v>
          </cell>
        </row>
        <row r="760">
          <cell r="A760">
            <v>3012303</v>
          </cell>
          <cell r="B760" t="str">
            <v>REFER/Pl.Pr.Priv.Operac.</v>
          </cell>
          <cell r="C760">
            <v>3318.04</v>
          </cell>
        </row>
        <row r="761">
          <cell r="A761">
            <v>3012304</v>
          </cell>
          <cell r="B761" t="str">
            <v>SENAI Operacional</v>
          </cell>
          <cell r="C761">
            <v>16747.09</v>
          </cell>
        </row>
        <row r="762">
          <cell r="A762">
            <v>3012401</v>
          </cell>
          <cell r="B762" t="str">
            <v>Horas Extras Operacional</v>
          </cell>
          <cell r="C762">
            <v>35646.79</v>
          </cell>
        </row>
        <row r="763">
          <cell r="A763">
            <v>3012501</v>
          </cell>
          <cell r="B763" t="str">
            <v>Av.Prev.Resc.Contr.Operac.</v>
          </cell>
          <cell r="C763">
            <v>3814.28</v>
          </cell>
        </row>
        <row r="764">
          <cell r="A764">
            <v>3012701</v>
          </cell>
          <cell r="B764" t="str">
            <v>Férias Operacional</v>
          </cell>
          <cell r="C764">
            <v>236038.81</v>
          </cell>
        </row>
        <row r="765">
          <cell r="A765">
            <v>3012702</v>
          </cell>
          <cell r="B765" t="str">
            <v>13 Salário Operacional</v>
          </cell>
          <cell r="C765">
            <v>143482.65</v>
          </cell>
        </row>
        <row r="766">
          <cell r="A766">
            <v>3012801</v>
          </cell>
          <cell r="B766" t="str">
            <v>Ticket Alimentação Operacional</v>
          </cell>
          <cell r="C766">
            <v>124511.34</v>
          </cell>
        </row>
        <row r="767">
          <cell r="A767">
            <v>3012802</v>
          </cell>
          <cell r="B767" t="str">
            <v>Vale Transporte Operacional</v>
          </cell>
          <cell r="C767">
            <v>11930.76</v>
          </cell>
        </row>
        <row r="768">
          <cell r="A768">
            <v>3012803</v>
          </cell>
          <cell r="B768" t="str">
            <v>Ass.Méd.-UNI./PLANS.Operac.</v>
          </cell>
          <cell r="C768">
            <v>28375.200000000001</v>
          </cell>
        </row>
        <row r="769">
          <cell r="A769">
            <v>3012804</v>
          </cell>
          <cell r="B769" t="str">
            <v>Seguro de Vida Operacional</v>
          </cell>
          <cell r="C769">
            <v>3463.2</v>
          </cell>
        </row>
        <row r="770">
          <cell r="A770">
            <v>3012805</v>
          </cell>
          <cell r="B770" t="str">
            <v>Brindes Operacional</v>
          </cell>
          <cell r="C770">
            <v>4771.58</v>
          </cell>
        </row>
        <row r="771">
          <cell r="A771">
            <v>3012806</v>
          </cell>
          <cell r="B771" t="str">
            <v>Outros Operacional</v>
          </cell>
          <cell r="C771">
            <v>-243.65</v>
          </cell>
        </row>
        <row r="772">
          <cell r="A772">
            <v>3012901</v>
          </cell>
          <cell r="B772" t="str">
            <v>Contr./Transf.Operacional</v>
          </cell>
          <cell r="C772">
            <v>6268.65</v>
          </cell>
        </row>
        <row r="773">
          <cell r="A773">
            <v>3013101</v>
          </cell>
          <cell r="B773" t="str">
            <v>Salários Pátio</v>
          </cell>
          <cell r="C773">
            <v>208915.08</v>
          </cell>
        </row>
        <row r="774">
          <cell r="A774">
            <v>3013201</v>
          </cell>
          <cell r="B774" t="str">
            <v>Adic.de Salários Pátio</v>
          </cell>
          <cell r="C774">
            <v>68934.03</v>
          </cell>
        </row>
        <row r="775">
          <cell r="A775">
            <v>3013202</v>
          </cell>
          <cell r="B775" t="str">
            <v>Abono Acordo coletivo - Pátio</v>
          </cell>
          <cell r="C775">
            <v>0</v>
          </cell>
        </row>
        <row r="776">
          <cell r="A776">
            <v>3013204</v>
          </cell>
          <cell r="B776" t="str">
            <v>Adicional noturno - Pátio</v>
          </cell>
          <cell r="C776">
            <v>15336.55</v>
          </cell>
        </row>
        <row r="777">
          <cell r="A777">
            <v>3013301</v>
          </cell>
          <cell r="B777" t="str">
            <v>INSS Pátio</v>
          </cell>
          <cell r="C777">
            <v>77117.34</v>
          </cell>
        </row>
        <row r="778">
          <cell r="A778">
            <v>3013302</v>
          </cell>
          <cell r="B778" t="str">
            <v>FGTS Pátio</v>
          </cell>
          <cell r="C778">
            <v>25117.07</v>
          </cell>
        </row>
        <row r="779">
          <cell r="A779">
            <v>3013303</v>
          </cell>
          <cell r="B779" t="str">
            <v>REFER/Pl.Prev.Priv.Pátio</v>
          </cell>
          <cell r="C779">
            <v>56.44</v>
          </cell>
        </row>
        <row r="780">
          <cell r="A780">
            <v>3013304</v>
          </cell>
          <cell r="B780" t="str">
            <v>SENAI Pátio</v>
          </cell>
          <cell r="C780">
            <v>4444.74</v>
          </cell>
        </row>
        <row r="781">
          <cell r="A781">
            <v>3013401</v>
          </cell>
          <cell r="B781" t="str">
            <v>Horas Extras Pátio</v>
          </cell>
          <cell r="C781">
            <v>10921.28</v>
          </cell>
        </row>
        <row r="782">
          <cell r="A782">
            <v>3013501</v>
          </cell>
          <cell r="B782" t="str">
            <v>Av.Prev.Resc.Contrat.Pátio</v>
          </cell>
          <cell r="C782">
            <v>19201.830000000002</v>
          </cell>
        </row>
        <row r="783">
          <cell r="A783">
            <v>3013701</v>
          </cell>
          <cell r="B783" t="str">
            <v>Férias Pátio</v>
          </cell>
          <cell r="C783">
            <v>46166.07</v>
          </cell>
        </row>
        <row r="784">
          <cell r="A784">
            <v>3013702</v>
          </cell>
          <cell r="B784" t="str">
            <v>13 Salário Pátio</v>
          </cell>
          <cell r="C784">
            <v>33073.879999999997</v>
          </cell>
        </row>
        <row r="785">
          <cell r="A785">
            <v>3013801</v>
          </cell>
          <cell r="B785" t="str">
            <v>Ticket Alimentação Pátio</v>
          </cell>
          <cell r="C785">
            <v>72883.12</v>
          </cell>
        </row>
        <row r="786">
          <cell r="A786">
            <v>3013802</v>
          </cell>
          <cell r="B786" t="str">
            <v>Vale Transporte Pátio</v>
          </cell>
          <cell r="C786">
            <v>9929.4599999999991</v>
          </cell>
        </row>
        <row r="787">
          <cell r="A787">
            <v>3013803</v>
          </cell>
          <cell r="B787" t="str">
            <v>Ass.Méd.-UNI./PLANS.Pátio</v>
          </cell>
          <cell r="C787">
            <v>19059.47</v>
          </cell>
        </row>
        <row r="788">
          <cell r="A788">
            <v>3013804</v>
          </cell>
          <cell r="B788" t="str">
            <v>Seguro de Vida Pátio</v>
          </cell>
          <cell r="C788">
            <v>1048.47</v>
          </cell>
        </row>
        <row r="789">
          <cell r="A789">
            <v>3013805</v>
          </cell>
          <cell r="B789" t="str">
            <v>Brindes Pátio</v>
          </cell>
          <cell r="C789">
            <v>0</v>
          </cell>
        </row>
        <row r="790">
          <cell r="A790">
            <v>3013806</v>
          </cell>
          <cell r="B790" t="str">
            <v>Outros Pátio</v>
          </cell>
          <cell r="C790">
            <v>-88</v>
          </cell>
        </row>
        <row r="791">
          <cell r="A791">
            <v>3013901</v>
          </cell>
          <cell r="B791" t="str">
            <v>Contrat./Transfer.Pátio</v>
          </cell>
          <cell r="C791">
            <v>601.94000000000005</v>
          </cell>
        </row>
        <row r="792">
          <cell r="A792" t="str">
            <v>Maquinistas/Pátio e Colab. Operacional</v>
          </cell>
          <cell r="C792">
            <v>3821684.12</v>
          </cell>
        </row>
        <row r="793">
          <cell r="C793">
            <v>5080599.3499999996</v>
          </cell>
        </row>
        <row r="794">
          <cell r="A794">
            <v>3031101</v>
          </cell>
          <cell r="B794" t="str">
            <v>Peças/Compon.p/Locomotivas</v>
          </cell>
          <cell r="C794">
            <v>48308.67</v>
          </cell>
        </row>
        <row r="795">
          <cell r="A795">
            <v>3031102</v>
          </cell>
          <cell r="B795" t="str">
            <v>Serviço Manut.Locomotivas</v>
          </cell>
          <cell r="C795">
            <v>458646.49</v>
          </cell>
        </row>
        <row r="796">
          <cell r="A796">
            <v>3031103</v>
          </cell>
          <cell r="B796" t="str">
            <v>Fretes Locomotivas</v>
          </cell>
          <cell r="C796">
            <v>9371.9599999999991</v>
          </cell>
        </row>
        <row r="797">
          <cell r="A797">
            <v>3031201</v>
          </cell>
          <cell r="B797" t="str">
            <v>Peças/Componentes p/Vagões</v>
          </cell>
          <cell r="C797">
            <v>13602.35</v>
          </cell>
        </row>
        <row r="798">
          <cell r="A798">
            <v>3031202</v>
          </cell>
          <cell r="B798" t="str">
            <v>Serviço Manutenção Vagões</v>
          </cell>
          <cell r="C798">
            <v>324126.45</v>
          </cell>
        </row>
        <row r="799">
          <cell r="A799">
            <v>3031203</v>
          </cell>
          <cell r="B799" t="str">
            <v>Fretes Vagões</v>
          </cell>
          <cell r="C799">
            <v>3669.48</v>
          </cell>
        </row>
        <row r="800">
          <cell r="A800" t="str">
            <v>Manutenção Mecânica</v>
          </cell>
          <cell r="C800">
            <v>857725.4</v>
          </cell>
        </row>
        <row r="801">
          <cell r="A801">
            <v>3032101</v>
          </cell>
          <cell r="B801" t="str">
            <v>Peças/Compon.Super Estrut.</v>
          </cell>
          <cell r="C801">
            <v>5087.2299999999996</v>
          </cell>
        </row>
        <row r="802">
          <cell r="A802">
            <v>3032102</v>
          </cell>
          <cell r="B802" t="str">
            <v>Peças/Compon.Infra Estrut.</v>
          </cell>
          <cell r="C802">
            <v>0</v>
          </cell>
        </row>
        <row r="803">
          <cell r="A803">
            <v>3032103</v>
          </cell>
          <cell r="B803" t="str">
            <v>Frete-Pç./Comp.Super Est.</v>
          </cell>
          <cell r="C803">
            <v>4942.2</v>
          </cell>
        </row>
        <row r="804">
          <cell r="A804">
            <v>3032104</v>
          </cell>
          <cell r="B804" t="str">
            <v>Frete-Pç.Comp.Infra Estr.</v>
          </cell>
          <cell r="C804">
            <v>0</v>
          </cell>
        </row>
        <row r="805">
          <cell r="A805">
            <v>3032201</v>
          </cell>
          <cell r="B805" t="str">
            <v>Serv.Manut.Super Estrut.</v>
          </cell>
          <cell r="C805">
            <v>348280.8</v>
          </cell>
        </row>
        <row r="806">
          <cell r="A806">
            <v>3032202</v>
          </cell>
          <cell r="B806" t="str">
            <v>Serv.Manut.Infra Estrut.</v>
          </cell>
          <cell r="C806">
            <v>31922.93</v>
          </cell>
        </row>
        <row r="807">
          <cell r="A807">
            <v>3032203</v>
          </cell>
          <cell r="B807" t="str">
            <v>Frete Serv.Manut.Via Perm.</v>
          </cell>
          <cell r="C807">
            <v>13340.38</v>
          </cell>
        </row>
        <row r="808">
          <cell r="A808" t="str">
            <v>Manutenção de Via Permanente</v>
          </cell>
          <cell r="C808">
            <v>403573.54</v>
          </cell>
        </row>
        <row r="809">
          <cell r="A809">
            <v>3036101</v>
          </cell>
          <cell r="B809" t="str">
            <v>Ferram.Mat.Auxil.Manut.</v>
          </cell>
          <cell r="C809">
            <v>203726.91</v>
          </cell>
        </row>
        <row r="810">
          <cell r="A810">
            <v>3036102</v>
          </cell>
          <cell r="B810" t="str">
            <v>Frete Ferram.Mat.Auxil.</v>
          </cell>
          <cell r="C810">
            <v>31.6</v>
          </cell>
        </row>
        <row r="811">
          <cell r="A811">
            <v>3036113</v>
          </cell>
          <cell r="B811" t="str">
            <v>Mat.Auxil.Manut.</v>
          </cell>
          <cell r="C811">
            <v>49094.31</v>
          </cell>
        </row>
        <row r="812">
          <cell r="A812" t="str">
            <v>Ferramentas</v>
          </cell>
          <cell r="C812">
            <v>252852.82</v>
          </cell>
        </row>
        <row r="813">
          <cell r="A813">
            <v>3031001</v>
          </cell>
          <cell r="B813" t="str">
            <v>Manut.Máquinas e equipamentos</v>
          </cell>
          <cell r="C813">
            <v>20425.990000000002</v>
          </cell>
        </row>
        <row r="814">
          <cell r="A814">
            <v>3036103</v>
          </cell>
          <cell r="B814" t="str">
            <v>Serv.pç.p/Manut.Máquinas</v>
          </cell>
          <cell r="C814">
            <v>156.88999999999999</v>
          </cell>
        </row>
        <row r="815">
          <cell r="A815">
            <v>3037101</v>
          </cell>
          <cell r="B815" t="str">
            <v>Manutenção de veiculos rodoviários leve</v>
          </cell>
          <cell r="C815">
            <v>8606.6200000000008</v>
          </cell>
        </row>
        <row r="816">
          <cell r="A816">
            <v>3037102</v>
          </cell>
          <cell r="B816" t="str">
            <v>Manut.Equip.Ferrov.Leve</v>
          </cell>
          <cell r="C816">
            <v>1215.3599999999999</v>
          </cell>
        </row>
        <row r="817">
          <cell r="A817">
            <v>3037103</v>
          </cell>
          <cell r="B817" t="str">
            <v>Manut.Equip.Ferrov.Pesados</v>
          </cell>
          <cell r="C817">
            <v>38</v>
          </cell>
        </row>
        <row r="818">
          <cell r="A818">
            <v>3037104</v>
          </cell>
          <cell r="B818" t="str">
            <v>Fretes Veíc.Rodoviários</v>
          </cell>
          <cell r="C818">
            <v>0</v>
          </cell>
        </row>
        <row r="819">
          <cell r="A819">
            <v>3038101</v>
          </cell>
          <cell r="B819" t="str">
            <v>Pç.Compon.Man.Auto Linha</v>
          </cell>
          <cell r="C819">
            <v>3321.9</v>
          </cell>
        </row>
        <row r="820">
          <cell r="A820">
            <v>3038102</v>
          </cell>
          <cell r="B820" t="str">
            <v>Serv.Manut.Auto de Linha</v>
          </cell>
          <cell r="C820">
            <v>2843</v>
          </cell>
        </row>
        <row r="821">
          <cell r="A821">
            <v>3038103</v>
          </cell>
          <cell r="B821" t="str">
            <v>Fretes Auto de Linha</v>
          </cell>
          <cell r="C821">
            <v>0</v>
          </cell>
        </row>
        <row r="822">
          <cell r="A822">
            <v>3038201</v>
          </cell>
          <cell r="B822" t="str">
            <v>Pç.Compon.Manut.Plasser</v>
          </cell>
          <cell r="C822">
            <v>5927.34</v>
          </cell>
        </row>
        <row r="823">
          <cell r="A823">
            <v>3038202</v>
          </cell>
          <cell r="B823" t="str">
            <v>Serv.p/Manut.Plasser</v>
          </cell>
          <cell r="C823">
            <v>15559.4</v>
          </cell>
        </row>
        <row r="824">
          <cell r="A824">
            <v>3038203</v>
          </cell>
          <cell r="B824" t="str">
            <v>Fretes Plasser</v>
          </cell>
          <cell r="C824">
            <v>983.36</v>
          </cell>
        </row>
        <row r="825">
          <cell r="A825">
            <v>3038301</v>
          </cell>
          <cell r="B825" t="str">
            <v>Pç.Comp.Man.Veíc.Rodoferr.</v>
          </cell>
          <cell r="C825">
            <v>0</v>
          </cell>
        </row>
        <row r="826">
          <cell r="A826">
            <v>3038302</v>
          </cell>
          <cell r="B826" t="str">
            <v>Serv.Manut.Veíc.Rodoferr.</v>
          </cell>
          <cell r="C826">
            <v>0</v>
          </cell>
        </row>
        <row r="827">
          <cell r="A827">
            <v>3039101</v>
          </cell>
          <cell r="B827" t="str">
            <v>Manut.Equipam.Informática</v>
          </cell>
          <cell r="C827">
            <v>1480.6</v>
          </cell>
        </row>
        <row r="828">
          <cell r="A828">
            <v>3039102</v>
          </cell>
          <cell r="B828" t="str">
            <v>Frete Man.Equip.Informática</v>
          </cell>
          <cell r="C828">
            <v>395</v>
          </cell>
        </row>
        <row r="829">
          <cell r="A829" t="str">
            <v>Manutenção de Maquinário</v>
          </cell>
          <cell r="C829">
            <v>60953.46</v>
          </cell>
        </row>
        <row r="830">
          <cell r="A830">
            <v>4031101</v>
          </cell>
          <cell r="B830" t="str">
            <v>Manutenção Veíc.Rodoviários Leves</v>
          </cell>
          <cell r="C830">
            <v>1212</v>
          </cell>
        </row>
        <row r="831">
          <cell r="A831">
            <v>4031103</v>
          </cell>
          <cell r="B831" t="str">
            <v>Manutenção mecanic/eletrica-aeronave</v>
          </cell>
          <cell r="C831">
            <v>0</v>
          </cell>
        </row>
        <row r="832">
          <cell r="A832" t="str">
            <v>Manutenção Veículos</v>
          </cell>
          <cell r="C832">
            <v>1212</v>
          </cell>
        </row>
        <row r="833">
          <cell r="A833">
            <v>3035101</v>
          </cell>
          <cell r="B833" t="str">
            <v>Obras Civis</v>
          </cell>
          <cell r="C833">
            <v>13058.87</v>
          </cell>
        </row>
        <row r="834">
          <cell r="A834">
            <v>3035102</v>
          </cell>
          <cell r="B834" t="str">
            <v>Pequenas Instalações</v>
          </cell>
          <cell r="C834">
            <v>298.54000000000002</v>
          </cell>
        </row>
        <row r="835">
          <cell r="A835">
            <v>3035103</v>
          </cell>
          <cell r="B835" t="str">
            <v>Manutenção Instalações</v>
          </cell>
          <cell r="C835">
            <v>14435.1</v>
          </cell>
        </row>
        <row r="836">
          <cell r="A836">
            <v>3035104</v>
          </cell>
          <cell r="B836" t="str">
            <v>Frete Manut.de Instalações</v>
          </cell>
          <cell r="C836">
            <v>0</v>
          </cell>
        </row>
        <row r="837">
          <cell r="A837">
            <v>3081105</v>
          </cell>
          <cell r="B837" t="str">
            <v>Limpeza</v>
          </cell>
          <cell r="C837">
            <v>40429.75</v>
          </cell>
        </row>
        <row r="838">
          <cell r="A838" t="str">
            <v>Manutenção Instalações</v>
          </cell>
          <cell r="C838">
            <v>68222.259999999995</v>
          </cell>
        </row>
        <row r="839">
          <cell r="A839">
            <v>3034101</v>
          </cell>
          <cell r="B839" t="str">
            <v>Pç.Componentes p/Sistemas</v>
          </cell>
          <cell r="C839">
            <v>28172.55</v>
          </cell>
        </row>
        <row r="840">
          <cell r="A840">
            <v>3034102</v>
          </cell>
          <cell r="B840" t="str">
            <v>Serv.Manut.p/Sistemas</v>
          </cell>
          <cell r="C840">
            <v>0</v>
          </cell>
        </row>
        <row r="841">
          <cell r="A841">
            <v>3039103</v>
          </cell>
          <cell r="B841" t="str">
            <v>Manut. Sistemas Informática</v>
          </cell>
          <cell r="C841">
            <v>0</v>
          </cell>
        </row>
        <row r="842">
          <cell r="A842" t="str">
            <v>Manutenção de Sistemas</v>
          </cell>
          <cell r="C842">
            <v>28172.55</v>
          </cell>
        </row>
        <row r="843">
          <cell r="A843">
            <v>3033101</v>
          </cell>
          <cell r="B843" t="str">
            <v>Peças e componentes de telecomunicações</v>
          </cell>
          <cell r="C843">
            <v>32735.82</v>
          </cell>
        </row>
        <row r="844">
          <cell r="A844">
            <v>3033102</v>
          </cell>
          <cell r="B844" t="str">
            <v>Serv.Manut.Telecom.</v>
          </cell>
          <cell r="C844">
            <v>0</v>
          </cell>
        </row>
        <row r="845">
          <cell r="A845">
            <v>3033103</v>
          </cell>
          <cell r="B845" t="str">
            <v>Frete Telecomunicações</v>
          </cell>
          <cell r="C845">
            <v>387</v>
          </cell>
        </row>
        <row r="846">
          <cell r="A846">
            <v>3034103</v>
          </cell>
          <cell r="B846" t="str">
            <v>Fretes Sistemas</v>
          </cell>
          <cell r="C846">
            <v>0</v>
          </cell>
        </row>
        <row r="847">
          <cell r="A847">
            <v>3034104</v>
          </cell>
          <cell r="B847" t="str">
            <v>Implantação Fibra Ótica</v>
          </cell>
          <cell r="C847">
            <v>0</v>
          </cell>
        </row>
        <row r="848">
          <cell r="A848" t="str">
            <v>Manutenção Telecom</v>
          </cell>
          <cell r="C848">
            <v>33122.82</v>
          </cell>
        </row>
        <row r="849">
          <cell r="C849">
            <v>1705834.85</v>
          </cell>
        </row>
        <row r="850">
          <cell r="A850">
            <v>3061102</v>
          </cell>
          <cell r="B850" t="str">
            <v>Alug.Equipam.Informática</v>
          </cell>
          <cell r="C850">
            <v>0</v>
          </cell>
        </row>
        <row r="851">
          <cell r="A851">
            <v>3061103</v>
          </cell>
          <cell r="B851" t="str">
            <v>Aluguel Máquinas</v>
          </cell>
          <cell r="C851">
            <v>2967.24</v>
          </cell>
        </row>
        <row r="852">
          <cell r="A852">
            <v>3061104</v>
          </cell>
          <cell r="B852" t="str">
            <v>Aluguel Imóveis</v>
          </cell>
          <cell r="C852">
            <v>30596.36</v>
          </cell>
        </row>
        <row r="853">
          <cell r="A853">
            <v>3061106</v>
          </cell>
          <cell r="B853" t="str">
            <v>Arrendamento GPS</v>
          </cell>
          <cell r="C853">
            <v>0</v>
          </cell>
        </row>
        <row r="854">
          <cell r="A854">
            <v>3061110</v>
          </cell>
          <cell r="B854" t="str">
            <v>Locação de maquinas e equipamentos - Te</v>
          </cell>
          <cell r="C854">
            <v>28216.959999999999</v>
          </cell>
        </row>
        <row r="855">
          <cell r="A855">
            <v>3061113</v>
          </cell>
          <cell r="B855" t="str">
            <v>Locação de Veiculos Leves</v>
          </cell>
          <cell r="C855">
            <v>74415.259999999995</v>
          </cell>
        </row>
        <row r="856">
          <cell r="A856">
            <v>4061113</v>
          </cell>
          <cell r="B856" t="str">
            <v>Locação de veículos leves</v>
          </cell>
          <cell r="C856">
            <v>227.49</v>
          </cell>
        </row>
        <row r="857">
          <cell r="A857">
            <v>4071101</v>
          </cell>
          <cell r="B857" t="str">
            <v>Sistemas aplicativos</v>
          </cell>
          <cell r="C857">
            <v>124019.11</v>
          </cell>
        </row>
        <row r="858">
          <cell r="A858">
            <v>4071102</v>
          </cell>
          <cell r="B858" t="str">
            <v>Locação de equipamento informática</v>
          </cell>
          <cell r="C858">
            <v>735</v>
          </cell>
        </row>
        <row r="859">
          <cell r="A859">
            <v>4071103</v>
          </cell>
          <cell r="B859" t="str">
            <v>Locação de maquinas e equipamentos</v>
          </cell>
          <cell r="C859">
            <v>130</v>
          </cell>
        </row>
        <row r="860">
          <cell r="A860">
            <v>4071104</v>
          </cell>
          <cell r="B860" t="str">
            <v>Locação Imóveis</v>
          </cell>
          <cell r="C860">
            <v>-105.12</v>
          </cell>
        </row>
        <row r="861">
          <cell r="A861" t="str">
            <v>Aluguéis e Leasing</v>
          </cell>
          <cell r="C861">
            <v>261202.3</v>
          </cell>
        </row>
        <row r="862">
          <cell r="A862">
            <v>3081102</v>
          </cell>
          <cell r="B862" t="str">
            <v>Material de Expediente</v>
          </cell>
          <cell r="C862">
            <v>29177.37</v>
          </cell>
        </row>
        <row r="863">
          <cell r="A863">
            <v>3081103</v>
          </cell>
          <cell r="B863" t="str">
            <v>Consultoria</v>
          </cell>
          <cell r="C863">
            <v>9725.49</v>
          </cell>
        </row>
        <row r="864">
          <cell r="A864">
            <v>3081104</v>
          </cell>
          <cell r="B864" t="str">
            <v>Cursos/Congressos/Palestras</v>
          </cell>
          <cell r="C864">
            <v>1008</v>
          </cell>
        </row>
        <row r="865">
          <cell r="A865">
            <v>3081106</v>
          </cell>
          <cell r="B865" t="str">
            <v>Segurança Patrimonial</v>
          </cell>
          <cell r="C865">
            <v>209406.82</v>
          </cell>
        </row>
        <row r="866">
          <cell r="A866">
            <v>3081107</v>
          </cell>
          <cell r="B866" t="str">
            <v>Serviços com terceiros</v>
          </cell>
          <cell r="C866">
            <v>35539.99</v>
          </cell>
        </row>
        <row r="867">
          <cell r="A867">
            <v>3081108</v>
          </cell>
          <cell r="B867" t="str">
            <v>Periódicos/Livros/Inform.</v>
          </cell>
          <cell r="C867">
            <v>374</v>
          </cell>
        </row>
        <row r="868">
          <cell r="A868">
            <v>3081111</v>
          </cell>
          <cell r="B868" t="str">
            <v>Bens de pequeno Valor</v>
          </cell>
          <cell r="C868">
            <v>856.2</v>
          </cell>
        </row>
        <row r="869">
          <cell r="A869">
            <v>3081113</v>
          </cell>
          <cell r="B869" t="str">
            <v>Brindes</v>
          </cell>
          <cell r="C869">
            <v>0</v>
          </cell>
        </row>
        <row r="870">
          <cell r="A870">
            <v>3081209</v>
          </cell>
          <cell r="B870" t="str">
            <v>Publicidade e divulgação</v>
          </cell>
          <cell r="C870">
            <v>0</v>
          </cell>
        </row>
        <row r="871">
          <cell r="A871">
            <v>4021101</v>
          </cell>
          <cell r="B871" t="str">
            <v>Manutenção em instalações</v>
          </cell>
          <cell r="C871">
            <v>3004.25</v>
          </cell>
        </row>
        <row r="872">
          <cell r="A872">
            <v>4021102</v>
          </cell>
          <cell r="B872" t="str">
            <v>Fretes Obras Civis</v>
          </cell>
          <cell r="C872">
            <v>0</v>
          </cell>
        </row>
        <row r="873">
          <cell r="A873">
            <v>4021201</v>
          </cell>
          <cell r="B873" t="str">
            <v>Peças Comp.Telecom.</v>
          </cell>
          <cell r="C873">
            <v>723.78</v>
          </cell>
        </row>
        <row r="874">
          <cell r="A874">
            <v>4021202</v>
          </cell>
          <cell r="B874" t="str">
            <v>Serv.Manut.Telecom.</v>
          </cell>
          <cell r="C874">
            <v>3603.42</v>
          </cell>
        </row>
        <row r="875">
          <cell r="A875">
            <v>4021203</v>
          </cell>
          <cell r="B875" t="str">
            <v>Fretes Telecom.</v>
          </cell>
          <cell r="C875">
            <v>0</v>
          </cell>
        </row>
        <row r="876">
          <cell r="A876">
            <v>4041101</v>
          </cell>
          <cell r="B876" t="str">
            <v>Manut.Equip.Informática</v>
          </cell>
          <cell r="C876">
            <v>25059.85</v>
          </cell>
        </row>
        <row r="877">
          <cell r="A877">
            <v>4041102</v>
          </cell>
          <cell r="B877" t="str">
            <v>Frete Manut.Equip.Inform.</v>
          </cell>
          <cell r="C877">
            <v>968</v>
          </cell>
        </row>
        <row r="878">
          <cell r="A878">
            <v>4081101</v>
          </cell>
          <cell r="B878" t="str">
            <v>Unif./materiais segurança</v>
          </cell>
          <cell r="C878">
            <v>1199.3399999999999</v>
          </cell>
        </row>
        <row r="879">
          <cell r="A879">
            <v>4081102</v>
          </cell>
          <cell r="B879" t="str">
            <v>Material de expediente</v>
          </cell>
          <cell r="C879">
            <v>20006.21</v>
          </cell>
        </row>
        <row r="880">
          <cell r="A880">
            <v>4081103</v>
          </cell>
          <cell r="B880" t="str">
            <v>Consultoria</v>
          </cell>
          <cell r="C880">
            <v>143994.32999999999</v>
          </cell>
        </row>
        <row r="881">
          <cell r="A881">
            <v>4081105</v>
          </cell>
          <cell r="B881" t="str">
            <v>Publicidade e divulgação</v>
          </cell>
          <cell r="C881">
            <v>615627.85</v>
          </cell>
        </row>
        <row r="882">
          <cell r="A882">
            <v>4081106</v>
          </cell>
          <cell r="B882" t="str">
            <v>Cursos/congressos palestras</v>
          </cell>
          <cell r="C882">
            <v>14877.65</v>
          </cell>
        </row>
        <row r="883">
          <cell r="A883">
            <v>4081107</v>
          </cell>
          <cell r="B883" t="str">
            <v>Limpeza</v>
          </cell>
          <cell r="C883">
            <v>13048.59</v>
          </cell>
        </row>
        <row r="884">
          <cell r="A884">
            <v>4081108</v>
          </cell>
          <cell r="B884" t="str">
            <v>Segurança Patrimonial</v>
          </cell>
          <cell r="C884">
            <v>9573.61</v>
          </cell>
        </row>
        <row r="885">
          <cell r="A885">
            <v>4081109</v>
          </cell>
          <cell r="B885" t="str">
            <v>Serviços com terceiros</v>
          </cell>
          <cell r="C885">
            <v>71135.929999999993</v>
          </cell>
        </row>
        <row r="886">
          <cell r="A886">
            <v>4081111</v>
          </cell>
          <cell r="B886" t="str">
            <v>Periódicos/Livros/Informações</v>
          </cell>
          <cell r="C886">
            <v>7071.01</v>
          </cell>
        </row>
        <row r="887">
          <cell r="A887">
            <v>4081112</v>
          </cell>
          <cell r="B887" t="str">
            <v>Fretes Serv. Terceiros</v>
          </cell>
          <cell r="C887">
            <v>0</v>
          </cell>
        </row>
        <row r="888">
          <cell r="A888">
            <v>4081113</v>
          </cell>
          <cell r="B888" t="str">
            <v>Brindes</v>
          </cell>
          <cell r="C888">
            <v>2158.46</v>
          </cell>
        </row>
        <row r="889">
          <cell r="A889">
            <v>4081114</v>
          </cell>
          <cell r="B889" t="str">
            <v>Multas rodoviárias</v>
          </cell>
          <cell r="C889">
            <v>0</v>
          </cell>
        </row>
        <row r="890">
          <cell r="A890">
            <v>4081115</v>
          </cell>
          <cell r="B890" t="str">
            <v>Multas não dedutíveis</v>
          </cell>
          <cell r="C890">
            <v>0</v>
          </cell>
        </row>
        <row r="891">
          <cell r="A891">
            <v>4081119</v>
          </cell>
          <cell r="B891" t="str">
            <v>Donativos/Contribuições/Anuidades</v>
          </cell>
          <cell r="C891">
            <v>3360</v>
          </cell>
        </row>
        <row r="892">
          <cell r="A892">
            <v>4081131</v>
          </cell>
          <cell r="B892" t="str">
            <v>Bens de Pequeno Valor</v>
          </cell>
          <cell r="C892">
            <v>1028</v>
          </cell>
        </row>
        <row r="893">
          <cell r="A893">
            <v>4144101</v>
          </cell>
          <cell r="B893" t="str">
            <v>Provisão deved.duvidosos</v>
          </cell>
          <cell r="C893">
            <v>-25232.2</v>
          </cell>
        </row>
        <row r="894">
          <cell r="A894" t="str">
            <v>Despesas Administrativas</v>
          </cell>
          <cell r="C894">
            <v>1197295.95</v>
          </cell>
        </row>
        <row r="895">
          <cell r="A895">
            <v>3101201</v>
          </cell>
          <cell r="B895" t="str">
            <v>Taxas</v>
          </cell>
          <cell r="C895">
            <v>15372.86</v>
          </cell>
        </row>
        <row r="896">
          <cell r="A896">
            <v>3101208</v>
          </cell>
          <cell r="B896" t="str">
            <v>IPTU</v>
          </cell>
          <cell r="C896">
            <v>0</v>
          </cell>
        </row>
        <row r="897">
          <cell r="A897">
            <v>3101211</v>
          </cell>
          <cell r="B897" t="str">
            <v>IPVA - Veículos Leves</v>
          </cell>
          <cell r="C897">
            <v>475.34</v>
          </cell>
        </row>
        <row r="898">
          <cell r="A898">
            <v>3101226</v>
          </cell>
          <cell r="B898" t="str">
            <v>Àlvara de Licenciamento</v>
          </cell>
          <cell r="C898">
            <v>0</v>
          </cell>
        </row>
        <row r="899">
          <cell r="A899">
            <v>3101228</v>
          </cell>
          <cell r="B899" t="str">
            <v>PPRA - Prog. Recursos Riscos Ambientais</v>
          </cell>
          <cell r="C899">
            <v>0</v>
          </cell>
        </row>
        <row r="900">
          <cell r="A900">
            <v>3101229</v>
          </cell>
          <cell r="B900" t="str">
            <v>DEPVAT - Licenc. seg. Obrigatório - Cam</v>
          </cell>
          <cell r="C900">
            <v>0</v>
          </cell>
        </row>
        <row r="901">
          <cell r="A901">
            <v>4101101</v>
          </cell>
          <cell r="B901" t="str">
            <v>Taxas</v>
          </cell>
          <cell r="C901">
            <v>6873</v>
          </cell>
        </row>
        <row r="902">
          <cell r="A902">
            <v>4101207</v>
          </cell>
          <cell r="B902" t="str">
            <v>ICMS não operacional</v>
          </cell>
          <cell r="C902">
            <v>557.77</v>
          </cell>
        </row>
        <row r="903">
          <cell r="A903">
            <v>4101208</v>
          </cell>
          <cell r="B903" t="str">
            <v>IPTU</v>
          </cell>
          <cell r="C903">
            <v>0</v>
          </cell>
        </row>
        <row r="904">
          <cell r="A904">
            <v>4101211</v>
          </cell>
          <cell r="B904" t="str">
            <v>IPVA</v>
          </cell>
          <cell r="C904">
            <v>0</v>
          </cell>
        </row>
        <row r="905">
          <cell r="A905">
            <v>4101224</v>
          </cell>
          <cell r="B905" t="str">
            <v>ICMS - Utilities</v>
          </cell>
          <cell r="C905">
            <v>3426.51</v>
          </cell>
        </row>
        <row r="906">
          <cell r="A906">
            <v>4101226</v>
          </cell>
          <cell r="B906" t="str">
            <v>Alvara de Licenciamento</v>
          </cell>
          <cell r="C906">
            <v>0</v>
          </cell>
        </row>
        <row r="907">
          <cell r="A907" t="str">
            <v>Tributos</v>
          </cell>
          <cell r="C907">
            <v>26705.48</v>
          </cell>
        </row>
        <row r="908">
          <cell r="A908">
            <v>4081104</v>
          </cell>
          <cell r="B908" t="str">
            <v>Advogados externos</v>
          </cell>
          <cell r="C908">
            <v>135714</v>
          </cell>
        </row>
        <row r="909">
          <cell r="A909">
            <v>4081110</v>
          </cell>
          <cell r="B909" t="str">
            <v>Custas Judiciais</v>
          </cell>
          <cell r="C909">
            <v>2091.1999999999998</v>
          </cell>
        </row>
        <row r="910">
          <cell r="A910">
            <v>4081120</v>
          </cell>
          <cell r="B910" t="str">
            <v>Desp. Processos Juridicos</v>
          </cell>
          <cell r="C910">
            <v>11246.88</v>
          </cell>
        </row>
        <row r="911">
          <cell r="A911" t="str">
            <v>Judiciais</v>
          </cell>
          <cell r="C911">
            <v>149052.07999999999</v>
          </cell>
        </row>
        <row r="912">
          <cell r="A912">
            <v>3021202</v>
          </cell>
          <cell r="B912" t="str">
            <v>Combust.Equip.Operacionais</v>
          </cell>
          <cell r="C912">
            <v>68782.649999999994</v>
          </cell>
        </row>
        <row r="913">
          <cell r="A913">
            <v>3041101</v>
          </cell>
          <cell r="B913" t="str">
            <v>Viagens e Estadias</v>
          </cell>
          <cell r="C913">
            <v>81709.19</v>
          </cell>
        </row>
        <row r="914">
          <cell r="A914">
            <v>3041102</v>
          </cell>
          <cell r="B914" t="str">
            <v>Diárias Operacionais</v>
          </cell>
          <cell r="C914">
            <v>28366.720000000001</v>
          </cell>
        </row>
        <row r="915">
          <cell r="A915">
            <v>3041103</v>
          </cell>
          <cell r="B915" t="str">
            <v>Condução Aluguéis Carros</v>
          </cell>
          <cell r="C915">
            <v>34645.19</v>
          </cell>
        </row>
        <row r="916">
          <cell r="A916">
            <v>3041104</v>
          </cell>
          <cell r="B916" t="str">
            <v>Despesas de Representação</v>
          </cell>
          <cell r="C916">
            <v>2137.4</v>
          </cell>
        </row>
        <row r="917">
          <cell r="A917">
            <v>3041106</v>
          </cell>
          <cell r="B917" t="str">
            <v>Gastos com Alimentação</v>
          </cell>
          <cell r="C917">
            <v>9108.06</v>
          </cell>
        </row>
        <row r="918">
          <cell r="A918">
            <v>3041107</v>
          </cell>
          <cell r="B918" t="str">
            <v>Estadias</v>
          </cell>
          <cell r="C918">
            <v>12050.7</v>
          </cell>
        </row>
        <row r="919">
          <cell r="A919">
            <v>3041110</v>
          </cell>
          <cell r="B919" t="str">
            <v>Diárias Maquinistas</v>
          </cell>
          <cell r="C919">
            <v>85345.2</v>
          </cell>
        </row>
        <row r="920">
          <cell r="A920">
            <v>4031102</v>
          </cell>
          <cell r="B920" t="str">
            <v>Fretes Veículos Rodoviários</v>
          </cell>
          <cell r="C920">
            <v>0</v>
          </cell>
        </row>
        <row r="921">
          <cell r="A921">
            <v>4051101</v>
          </cell>
          <cell r="B921" t="str">
            <v>Viagens e Estadias</v>
          </cell>
          <cell r="C921">
            <v>99416.42</v>
          </cell>
        </row>
        <row r="922">
          <cell r="A922">
            <v>4051102</v>
          </cell>
          <cell r="B922" t="str">
            <v>Diárias Executivas</v>
          </cell>
          <cell r="C922">
            <v>1309.8</v>
          </cell>
        </row>
        <row r="923">
          <cell r="A923">
            <v>4051103</v>
          </cell>
          <cell r="B923" t="str">
            <v>Condução/Aluguéis carros</v>
          </cell>
          <cell r="C923">
            <v>4365.26</v>
          </cell>
        </row>
        <row r="924">
          <cell r="A924">
            <v>4051104</v>
          </cell>
          <cell r="B924" t="str">
            <v>Despesas de Representação</v>
          </cell>
          <cell r="C924">
            <v>2849.67</v>
          </cell>
        </row>
        <row r="925">
          <cell r="A925">
            <v>4051105</v>
          </cell>
          <cell r="B925" t="str">
            <v>Comb.p/veíc.rodoviários</v>
          </cell>
          <cell r="C925">
            <v>9009.93</v>
          </cell>
        </row>
        <row r="926">
          <cell r="A926">
            <v>4051106</v>
          </cell>
          <cell r="B926" t="str">
            <v>Gastos com alimentação</v>
          </cell>
          <cell r="C926">
            <v>8956.1299999999992</v>
          </cell>
        </row>
        <row r="927">
          <cell r="A927">
            <v>4051107</v>
          </cell>
          <cell r="B927" t="str">
            <v>Estadias</v>
          </cell>
          <cell r="C927">
            <v>0</v>
          </cell>
        </row>
        <row r="928">
          <cell r="A928" t="str">
            <v>Locomoção e Estadias</v>
          </cell>
          <cell r="C928">
            <v>448052.32</v>
          </cell>
        </row>
        <row r="929">
          <cell r="A929">
            <v>3051101</v>
          </cell>
          <cell r="B929" t="str">
            <v>Água</v>
          </cell>
          <cell r="C929">
            <v>13591.02</v>
          </cell>
        </row>
        <row r="930">
          <cell r="A930">
            <v>3051102</v>
          </cell>
          <cell r="B930" t="str">
            <v>Energia Elétrica</v>
          </cell>
          <cell r="C930">
            <v>130435.95</v>
          </cell>
        </row>
        <row r="931">
          <cell r="A931">
            <v>3051103</v>
          </cell>
          <cell r="B931" t="str">
            <v>Gás</v>
          </cell>
          <cell r="C931">
            <v>1123.8</v>
          </cell>
        </row>
        <row r="932">
          <cell r="A932">
            <v>3051104</v>
          </cell>
          <cell r="B932" t="str">
            <v>Telefone Fixo</v>
          </cell>
          <cell r="C932">
            <v>59955.73</v>
          </cell>
        </row>
        <row r="933">
          <cell r="A933">
            <v>3051105</v>
          </cell>
          <cell r="B933" t="str">
            <v>Telefone Móvel</v>
          </cell>
          <cell r="C933">
            <v>8061.96</v>
          </cell>
        </row>
        <row r="934">
          <cell r="A934">
            <v>3051107</v>
          </cell>
          <cell r="B934" t="str">
            <v>Correios / Courier</v>
          </cell>
          <cell r="C934">
            <v>1627.43</v>
          </cell>
        </row>
        <row r="935">
          <cell r="A935">
            <v>4061101</v>
          </cell>
          <cell r="B935" t="str">
            <v>Água</v>
          </cell>
          <cell r="C935">
            <v>2643.37</v>
          </cell>
        </row>
        <row r="936">
          <cell r="A936">
            <v>4061102</v>
          </cell>
          <cell r="B936" t="str">
            <v>Energia elétrica</v>
          </cell>
          <cell r="C936">
            <v>7453.69</v>
          </cell>
        </row>
        <row r="937">
          <cell r="A937">
            <v>4061103</v>
          </cell>
          <cell r="B937" t="str">
            <v>Gás</v>
          </cell>
          <cell r="C937">
            <v>730.9</v>
          </cell>
        </row>
        <row r="938">
          <cell r="A938">
            <v>4061104</v>
          </cell>
          <cell r="B938" t="str">
            <v>Telefone fixo</v>
          </cell>
          <cell r="C938">
            <v>11757.04</v>
          </cell>
        </row>
        <row r="939">
          <cell r="A939">
            <v>4061105</v>
          </cell>
          <cell r="B939" t="str">
            <v>Telefone móvel</v>
          </cell>
          <cell r="C939">
            <v>3935.99</v>
          </cell>
        </row>
        <row r="940">
          <cell r="A940">
            <v>4061106</v>
          </cell>
          <cell r="B940" t="str">
            <v>Canais de voz e dados</v>
          </cell>
          <cell r="C940">
            <v>76667.990000000005</v>
          </cell>
        </row>
        <row r="941">
          <cell r="A941">
            <v>4061107</v>
          </cell>
          <cell r="B941" t="str">
            <v>Correios/Courier</v>
          </cell>
          <cell r="C941">
            <v>32945.54</v>
          </cell>
        </row>
        <row r="942">
          <cell r="A942" t="str">
            <v>Utilities</v>
          </cell>
          <cell r="C942">
            <v>350930.41</v>
          </cell>
        </row>
        <row r="943">
          <cell r="A943">
            <v>3051106</v>
          </cell>
          <cell r="B943" t="str">
            <v>Canais de Voz e Dados</v>
          </cell>
          <cell r="C943">
            <v>120958.28</v>
          </cell>
        </row>
        <row r="944">
          <cell r="A944" t="str">
            <v>Canal de Voz e Dados</v>
          </cell>
          <cell r="C944">
            <v>120958.28</v>
          </cell>
        </row>
        <row r="945">
          <cell r="C945">
            <v>471888.69</v>
          </cell>
        </row>
        <row r="946">
          <cell r="A946">
            <v>3121103</v>
          </cell>
          <cell r="B946" t="str">
            <v>Seguro Contra terceiros - Rodoviário</v>
          </cell>
          <cell r="C946">
            <v>0</v>
          </cell>
        </row>
        <row r="947">
          <cell r="A947">
            <v>4121101</v>
          </cell>
          <cell r="B947" t="str">
            <v>Ativos - Prêmios</v>
          </cell>
          <cell r="C947">
            <v>321035.90999999997</v>
          </cell>
        </row>
        <row r="948">
          <cell r="A948">
            <v>4121211</v>
          </cell>
          <cell r="B948" t="str">
            <v>Carga Internacional</v>
          </cell>
          <cell r="C948">
            <v>0</v>
          </cell>
        </row>
        <row r="949">
          <cell r="A949" t="str">
            <v>Seguro operacional</v>
          </cell>
          <cell r="C949">
            <v>321035.90999999997</v>
          </cell>
        </row>
        <row r="950">
          <cell r="C950">
            <v>321035.90999999997</v>
          </cell>
        </row>
        <row r="951">
          <cell r="A951">
            <v>3081101</v>
          </cell>
          <cell r="B951" t="str">
            <v>Uniformes Mat.Segurança</v>
          </cell>
          <cell r="C951">
            <v>21647.87</v>
          </cell>
        </row>
        <row r="952">
          <cell r="A952" t="str">
            <v>Uniformes de Segurança</v>
          </cell>
          <cell r="C952">
            <v>21647.87</v>
          </cell>
        </row>
        <row r="953">
          <cell r="A953">
            <v>3021201</v>
          </cell>
          <cell r="B953" t="str">
            <v>Combust.Veíc.Rodoviários Leves</v>
          </cell>
          <cell r="C953">
            <v>50724.78</v>
          </cell>
        </row>
        <row r="954">
          <cell r="A954">
            <v>3094102</v>
          </cell>
          <cell r="B954" t="str">
            <v>Multas Rodoviárias</v>
          </cell>
          <cell r="C954">
            <v>3410.86</v>
          </cell>
        </row>
        <row r="955">
          <cell r="A955">
            <v>3094103</v>
          </cell>
          <cell r="B955" t="str">
            <v>Multas não dedutíveis</v>
          </cell>
          <cell r="C955">
            <v>0</v>
          </cell>
        </row>
        <row r="956">
          <cell r="A956">
            <v>3111102</v>
          </cell>
          <cell r="B956" t="str">
            <v>Ajustes de Inventário Outros</v>
          </cell>
          <cell r="C956">
            <v>-24827.77</v>
          </cell>
        </row>
        <row r="957">
          <cell r="A957">
            <v>4111113</v>
          </cell>
          <cell r="B957" t="str">
            <v>Ajustes de Inventário</v>
          </cell>
          <cell r="C957">
            <v>0</v>
          </cell>
        </row>
        <row r="958">
          <cell r="A958" t="str">
            <v>Outros</v>
          </cell>
          <cell r="C958">
            <v>29307.87</v>
          </cell>
        </row>
        <row r="959">
          <cell r="A959" t="str">
            <v>Outros</v>
          </cell>
          <cell r="C959">
            <v>50955.74</v>
          </cell>
        </row>
        <row r="960">
          <cell r="A960">
            <v>3061101</v>
          </cell>
          <cell r="B960" t="str">
            <v>Alug.Sistemas Aplicativos</v>
          </cell>
          <cell r="C960">
            <v>0</v>
          </cell>
        </row>
        <row r="961">
          <cell r="A961">
            <v>3121101</v>
          </cell>
          <cell r="B961" t="str">
            <v>Depreciação</v>
          </cell>
          <cell r="C961">
            <v>2293845.71</v>
          </cell>
        </row>
        <row r="962">
          <cell r="A962">
            <v>3121104</v>
          </cell>
          <cell r="B962" t="str">
            <v>Depr/Aluguel Sist. Aplicativos</v>
          </cell>
          <cell r="C962">
            <v>0</v>
          </cell>
        </row>
        <row r="963">
          <cell r="A963" t="str">
            <v>Depreciação/Amortização</v>
          </cell>
          <cell r="C963">
            <v>2293845.71</v>
          </cell>
        </row>
        <row r="964">
          <cell r="A964">
            <v>3071101</v>
          </cell>
          <cell r="B964" t="str">
            <v>Arrendamento RFFSA</v>
          </cell>
          <cell r="C964">
            <v>565529.47</v>
          </cell>
        </row>
        <row r="965">
          <cell r="A965">
            <v>3071102</v>
          </cell>
          <cell r="B965" t="str">
            <v>Concessão RFFSA</v>
          </cell>
          <cell r="C965">
            <v>107885.9</v>
          </cell>
        </row>
        <row r="966">
          <cell r="A966">
            <v>3071103</v>
          </cell>
          <cell r="B966" t="str">
            <v>Concessão Ferroban</v>
          </cell>
          <cell r="C966">
            <v>10948.6</v>
          </cell>
        </row>
        <row r="967">
          <cell r="A967">
            <v>3071104</v>
          </cell>
          <cell r="B967" t="str">
            <v>Arrendamento Ferroban</v>
          </cell>
          <cell r="C967">
            <v>208023.55</v>
          </cell>
        </row>
        <row r="968">
          <cell r="A968">
            <v>4091105</v>
          </cell>
          <cell r="B968" t="str">
            <v>Juros Arrendamento/Concessão RFFSA</v>
          </cell>
          <cell r="C968">
            <v>2997021.35</v>
          </cell>
        </row>
        <row r="969">
          <cell r="A969">
            <v>4091114</v>
          </cell>
          <cell r="B969" t="str">
            <v>Juros Arrendam/Concessão Ferroban</v>
          </cell>
          <cell r="C969">
            <v>480722.91</v>
          </cell>
        </row>
        <row r="970">
          <cell r="A970" t="str">
            <v>Arrendamento/Concessão</v>
          </cell>
          <cell r="C970">
            <v>4370131.78</v>
          </cell>
        </row>
        <row r="971">
          <cell r="A971" t="str">
            <v>Depreciação e amortização</v>
          </cell>
          <cell r="C971">
            <v>6663977.4900000002</v>
          </cell>
        </row>
        <row r="972">
          <cell r="A972" t="str">
            <v>Custos dos Serviços Prestados Fixos</v>
          </cell>
          <cell r="C972">
            <v>16376600.16</v>
          </cell>
        </row>
        <row r="973">
          <cell r="A973" t="str">
            <v>Lucro Bruto</v>
          </cell>
          <cell r="C973">
            <v>750381.39</v>
          </cell>
        </row>
        <row r="974">
          <cell r="A974" t="str">
            <v>Lucro/(prejuízo) Operacional</v>
          </cell>
          <cell r="C974">
            <v>750381.39</v>
          </cell>
        </row>
        <row r="976">
          <cell r="A976">
            <v>4141101</v>
          </cell>
          <cell r="B976" t="str">
            <v>Depreciação</v>
          </cell>
          <cell r="C976">
            <v>245270.93</v>
          </cell>
        </row>
        <row r="977">
          <cell r="A977">
            <v>4141102</v>
          </cell>
          <cell r="B977" t="str">
            <v>Amortização</v>
          </cell>
          <cell r="C977">
            <v>221549.04</v>
          </cell>
        </row>
        <row r="978">
          <cell r="A978" t="str">
            <v>Depreciação e Amortização-ADM</v>
          </cell>
          <cell r="C978">
            <v>466819.97</v>
          </cell>
        </row>
        <row r="980">
          <cell r="A980">
            <v>3091102</v>
          </cell>
          <cell r="B980" t="str">
            <v>Franquia</v>
          </cell>
          <cell r="C980">
            <v>0</v>
          </cell>
        </row>
        <row r="981">
          <cell r="A981">
            <v>3101101</v>
          </cell>
          <cell r="B981" t="str">
            <v>Indenizações de Cargas</v>
          </cell>
          <cell r="C981">
            <v>-24621.87</v>
          </cell>
        </row>
        <row r="982">
          <cell r="A982">
            <v>3101102</v>
          </cell>
          <cell r="B982" t="str">
            <v>Fretes Complementares</v>
          </cell>
          <cell r="C982">
            <v>0</v>
          </cell>
        </row>
        <row r="983">
          <cell r="A983">
            <v>3101103</v>
          </cell>
          <cell r="B983" t="str">
            <v>Indenizações a Terceiros</v>
          </cell>
          <cell r="C983">
            <v>0</v>
          </cell>
        </row>
        <row r="984">
          <cell r="A984">
            <v>3101104</v>
          </cell>
          <cell r="B984" t="str">
            <v>Gastos Inden.Perdas</v>
          </cell>
          <cell r="C984">
            <v>86034.94</v>
          </cell>
        </row>
        <row r="985">
          <cell r="A985">
            <v>3101105</v>
          </cell>
          <cell r="B985" t="str">
            <v>Sinistros Avarias</v>
          </cell>
          <cell r="C985">
            <v>0</v>
          </cell>
        </row>
        <row r="986">
          <cell r="A986">
            <v>3101199</v>
          </cell>
          <cell r="B986" t="str">
            <v>Ressarcimento Seguradoras</v>
          </cell>
          <cell r="C986">
            <v>0</v>
          </cell>
        </row>
        <row r="987">
          <cell r="A987">
            <v>3111103</v>
          </cell>
          <cell r="B987" t="str">
            <v>Trans. p/ investim.</v>
          </cell>
          <cell r="C987">
            <v>139027.51</v>
          </cell>
        </row>
        <row r="988">
          <cell r="A988">
            <v>4111101</v>
          </cell>
          <cell r="B988" t="str">
            <v>Indenização de cargas</v>
          </cell>
          <cell r="C988">
            <v>0</v>
          </cell>
        </row>
        <row r="989">
          <cell r="A989">
            <v>4111104</v>
          </cell>
          <cell r="B989" t="str">
            <v>Gastos c/Inden.Perdas</v>
          </cell>
          <cell r="C989">
            <v>0</v>
          </cell>
        </row>
        <row r="990">
          <cell r="A990">
            <v>4111105</v>
          </cell>
          <cell r="B990" t="str">
            <v>Venda de Salvados - PPO</v>
          </cell>
          <cell r="C990">
            <v>0</v>
          </cell>
        </row>
        <row r="991">
          <cell r="A991" t="str">
            <v>Proviões</v>
          </cell>
          <cell r="C991">
            <v>200440.58</v>
          </cell>
        </row>
        <row r="993">
          <cell r="A993">
            <v>5211101</v>
          </cell>
          <cell r="B993" t="str">
            <v>Rec.Aplicação Financeira</v>
          </cell>
          <cell r="C993">
            <v>-120518.06</v>
          </cell>
        </row>
        <row r="994">
          <cell r="A994">
            <v>5211102</v>
          </cell>
          <cell r="B994" t="str">
            <v>Juros de Clientes</v>
          </cell>
          <cell r="C994">
            <v>-12343.46</v>
          </cell>
        </row>
        <row r="995">
          <cell r="A995">
            <v>5211104</v>
          </cell>
          <cell r="B995" t="str">
            <v>Juros Aluguel de Imóveis</v>
          </cell>
          <cell r="C995">
            <v>0</v>
          </cell>
        </row>
        <row r="996">
          <cell r="A996">
            <v>5211106</v>
          </cell>
          <cell r="B996" t="str">
            <v>Tributos</v>
          </cell>
          <cell r="C996">
            <v>-883456.23</v>
          </cell>
        </row>
        <row r="997">
          <cell r="A997">
            <v>5213101</v>
          </cell>
          <cell r="B997" t="str">
            <v>Variação Cambial Ativa</v>
          </cell>
          <cell r="C997">
            <v>117893.33</v>
          </cell>
        </row>
        <row r="998">
          <cell r="A998">
            <v>5214101</v>
          </cell>
          <cell r="B998" t="str">
            <v>Abatimento e Descontos</v>
          </cell>
          <cell r="C998">
            <v>0</v>
          </cell>
        </row>
        <row r="999">
          <cell r="A999" t="str">
            <v>Receita Financeira</v>
          </cell>
          <cell r="C999">
            <v>-898424.42</v>
          </cell>
        </row>
        <row r="1000">
          <cell r="A1000">
            <v>4091101</v>
          </cell>
          <cell r="B1000" t="str">
            <v>Juros Financ.moeda nac.</v>
          </cell>
          <cell r="C1000">
            <v>374205.26</v>
          </cell>
        </row>
        <row r="1001">
          <cell r="A1001">
            <v>4091102</v>
          </cell>
          <cell r="B1001" t="str">
            <v>Juros Financ.moeda estr.</v>
          </cell>
          <cell r="C1001">
            <v>297359.71999999997</v>
          </cell>
        </row>
        <row r="1002">
          <cell r="A1002">
            <v>4091103</v>
          </cell>
          <cell r="B1002" t="str">
            <v>Juros Fornecedores</v>
          </cell>
          <cell r="C1002">
            <v>-232418.87</v>
          </cell>
        </row>
        <row r="1003">
          <cell r="A1003">
            <v>4091106</v>
          </cell>
          <cell r="B1003" t="str">
            <v>Juros Overseas</v>
          </cell>
          <cell r="C1003">
            <v>57.69</v>
          </cell>
        </row>
        <row r="1004">
          <cell r="A1004">
            <v>4091108</v>
          </cell>
          <cell r="B1004" t="str">
            <v>Juros BNDES</v>
          </cell>
          <cell r="C1004">
            <v>2255782.38</v>
          </cell>
        </row>
        <row r="1005">
          <cell r="A1005">
            <v>4091109</v>
          </cell>
          <cell r="B1005" t="str">
            <v>Juros Cap.giro moeda nac.</v>
          </cell>
          <cell r="C1005">
            <v>943121.4</v>
          </cell>
        </row>
        <row r="1006">
          <cell r="A1006">
            <v>4091111</v>
          </cell>
          <cell r="B1006" t="str">
            <v>Juros Resolução 63</v>
          </cell>
          <cell r="C1006">
            <v>15180.53</v>
          </cell>
        </row>
        <row r="1007">
          <cell r="A1007">
            <v>4091115</v>
          </cell>
          <cell r="B1007" t="str">
            <v>Juros s/ Clientes</v>
          </cell>
          <cell r="C1007">
            <v>-3987.58</v>
          </cell>
        </row>
        <row r="1008">
          <cell r="A1008">
            <v>4091116</v>
          </cell>
          <cell r="B1008" t="str">
            <v>Juros s/ tributos</v>
          </cell>
          <cell r="C1008">
            <v>141142.28</v>
          </cell>
        </row>
        <row r="1009">
          <cell r="A1009">
            <v>4091117</v>
          </cell>
          <cell r="B1009" t="str">
            <v>Juros-emissão debentures</v>
          </cell>
          <cell r="C1009">
            <v>1989793.03</v>
          </cell>
        </row>
        <row r="1010">
          <cell r="A1010">
            <v>4092102</v>
          </cell>
          <cell r="B1010" t="str">
            <v>Var.Camb.Fin.moeda estr.</v>
          </cell>
          <cell r="C1010">
            <v>-150833.57999999999</v>
          </cell>
        </row>
        <row r="1011">
          <cell r="A1011">
            <v>4092104</v>
          </cell>
          <cell r="B1011" t="str">
            <v>Var.Cambial Fornecedores</v>
          </cell>
          <cell r="C1011">
            <v>5126.17</v>
          </cell>
        </row>
        <row r="1012">
          <cell r="A1012">
            <v>4092105</v>
          </cell>
          <cell r="B1012" t="str">
            <v>Var.Camb.Cap.giro estr.</v>
          </cell>
          <cell r="C1012">
            <v>1700980.38</v>
          </cell>
        </row>
        <row r="1013">
          <cell r="A1013">
            <v>4092106</v>
          </cell>
          <cell r="B1013" t="str">
            <v>Var.Cambial Resolução 63</v>
          </cell>
          <cell r="C1013">
            <v>-4078.13</v>
          </cell>
        </row>
        <row r="1014">
          <cell r="A1014">
            <v>4092108</v>
          </cell>
          <cell r="B1014" t="str">
            <v>Var.Cambial Clientes</v>
          </cell>
          <cell r="C1014">
            <v>0</v>
          </cell>
        </row>
        <row r="1015">
          <cell r="A1015">
            <v>4093101</v>
          </cell>
          <cell r="B1015" t="str">
            <v>Taxas bancárias</v>
          </cell>
          <cell r="C1015">
            <v>177625.36</v>
          </cell>
        </row>
        <row r="1016">
          <cell r="A1016">
            <v>4093102</v>
          </cell>
          <cell r="B1016" t="str">
            <v>CPMF e IOF</v>
          </cell>
          <cell r="C1016">
            <v>588622.31000000006</v>
          </cell>
        </row>
        <row r="1017">
          <cell r="A1017">
            <v>4093103</v>
          </cell>
          <cell r="B1017" t="str">
            <v>Juros bancários</v>
          </cell>
          <cell r="C1017">
            <v>17610.82</v>
          </cell>
        </row>
        <row r="1018">
          <cell r="A1018">
            <v>4093104</v>
          </cell>
          <cell r="B1018" t="str">
            <v>IOF</v>
          </cell>
          <cell r="C1018">
            <v>34861.230000000003</v>
          </cell>
        </row>
        <row r="1019">
          <cell r="A1019">
            <v>4094101</v>
          </cell>
          <cell r="B1019" t="str">
            <v>Multas</v>
          </cell>
          <cell r="C1019">
            <v>0</v>
          </cell>
        </row>
        <row r="1020">
          <cell r="A1020">
            <v>4095101</v>
          </cell>
          <cell r="B1020" t="str">
            <v>Hedge</v>
          </cell>
          <cell r="C1020">
            <v>0</v>
          </cell>
        </row>
        <row r="1021">
          <cell r="A1021">
            <v>4097103</v>
          </cell>
          <cell r="B1021" t="str">
            <v>Descon.Financ.Obtidos</v>
          </cell>
          <cell r="C1021">
            <v>0</v>
          </cell>
        </row>
        <row r="1022">
          <cell r="A1022">
            <v>4101209</v>
          </cell>
          <cell r="B1022" t="str">
            <v>PIS s/receitas financeiras</v>
          </cell>
          <cell r="C1022">
            <v>19849.87</v>
          </cell>
        </row>
        <row r="1023">
          <cell r="A1023">
            <v>4101210</v>
          </cell>
          <cell r="B1023" t="str">
            <v>COFINS s/rec.financeiras</v>
          </cell>
          <cell r="C1023">
            <v>52450.44</v>
          </cell>
        </row>
        <row r="1024">
          <cell r="A1024">
            <v>4101233</v>
          </cell>
          <cell r="B1024" t="str">
            <v>Crédito PIS - Financeiro</v>
          </cell>
          <cell r="C1024">
            <v>-143008.76999999999</v>
          </cell>
        </row>
        <row r="1025">
          <cell r="A1025">
            <v>5211107</v>
          </cell>
          <cell r="B1025" t="str">
            <v>Hedge</v>
          </cell>
          <cell r="C1025">
            <v>135677.66</v>
          </cell>
        </row>
        <row r="1026">
          <cell r="A1026" t="str">
            <v>Despesa Financeira</v>
          </cell>
          <cell r="C1026">
            <v>8215119.5999999996</v>
          </cell>
        </row>
        <row r="1027">
          <cell r="A1027" t="str">
            <v>Resultado Financeiro</v>
          </cell>
          <cell r="C1027">
            <v>7316695.1799999997</v>
          </cell>
        </row>
        <row r="1029">
          <cell r="A1029">
            <v>4012203</v>
          </cell>
          <cell r="B1029" t="str">
            <v>Remuneração Variável Adm.</v>
          </cell>
          <cell r="C1029">
            <v>1250000</v>
          </cell>
        </row>
        <row r="1030">
          <cell r="A1030" t="str">
            <v>PPR</v>
          </cell>
          <cell r="C1030">
            <v>1250000</v>
          </cell>
        </row>
        <row r="1032">
          <cell r="A1032">
            <v>5311102</v>
          </cell>
          <cell r="B1032" t="str">
            <v>Venda Imobil.Móveis Utens.</v>
          </cell>
          <cell r="C1032">
            <v>0</v>
          </cell>
        </row>
        <row r="1033">
          <cell r="A1033" t="str">
            <v>Resultado não Operacional</v>
          </cell>
          <cell r="C1033">
            <v>0</v>
          </cell>
        </row>
        <row r="1035">
          <cell r="A1035" t="str">
            <v>Lucro/(prejuízo) antes de IR e CSL</v>
          </cell>
          <cell r="C1035">
            <v>9984337.1199999992</v>
          </cell>
        </row>
        <row r="1037">
          <cell r="A1037">
            <v>4101202</v>
          </cell>
          <cell r="B1037" t="str">
            <v>IRPJ</v>
          </cell>
          <cell r="C1037">
            <v>0</v>
          </cell>
        </row>
        <row r="1038">
          <cell r="A1038">
            <v>4101203</v>
          </cell>
          <cell r="B1038" t="str">
            <v>Contribuição social</v>
          </cell>
          <cell r="C1038">
            <v>0</v>
          </cell>
        </row>
        <row r="1039">
          <cell r="A1039">
            <v>4101301</v>
          </cell>
          <cell r="B1039" t="str">
            <v>IRPJ - Diferido</v>
          </cell>
          <cell r="C1039">
            <v>0</v>
          </cell>
        </row>
        <row r="1040">
          <cell r="A1040">
            <v>4101302</v>
          </cell>
          <cell r="B1040" t="str">
            <v>CSL - DIFERIDA</v>
          </cell>
          <cell r="C1040">
            <v>0</v>
          </cell>
        </row>
        <row r="1041">
          <cell r="A1041" t="str">
            <v>Imposto de Renda e Contribuição Social</v>
          </cell>
          <cell r="C1041">
            <v>0</v>
          </cell>
        </row>
        <row r="1043">
          <cell r="A1043" t="str">
            <v>Lucro/(prejuízo) Líquido</v>
          </cell>
          <cell r="C1043">
            <v>9984337.1199999992</v>
          </cell>
        </row>
        <row r="1052">
          <cell r="A1052" t="str">
            <v>Texto.............................................</v>
          </cell>
        </row>
        <row r="1053">
          <cell r="A1053" t="str">
            <v>..................................................</v>
          </cell>
        </row>
        <row r="1055">
          <cell r="C1055">
            <v>9984337.1199999992</v>
          </cell>
        </row>
        <row r="1062">
          <cell r="A1062" t="str">
            <v>Texto.............................................</v>
          </cell>
        </row>
        <row r="1063">
          <cell r="A1063" t="str">
            <v>..................................................</v>
          </cell>
        </row>
        <row r="1065">
          <cell r="C1065">
            <v>-9984337.1199999992</v>
          </cell>
        </row>
      </sheetData>
      <sheetData sheetId="4" refreshError="1">
        <row r="2">
          <cell r="A2">
            <v>1110101</v>
          </cell>
          <cell r="B2" t="str">
            <v>Caixa</v>
          </cell>
          <cell r="C2">
            <v>1000</v>
          </cell>
        </row>
        <row r="3">
          <cell r="A3">
            <v>1110102</v>
          </cell>
          <cell r="B3" t="str">
            <v>Caixa Moeda Estrangeira</v>
          </cell>
          <cell r="C3">
            <v>27344.15</v>
          </cell>
        </row>
        <row r="4">
          <cell r="A4">
            <v>1110104</v>
          </cell>
          <cell r="B4" t="str">
            <v>Caixa Pequeno</v>
          </cell>
          <cell r="C4">
            <v>123327.49</v>
          </cell>
        </row>
        <row r="5">
          <cell r="A5">
            <v>1110201</v>
          </cell>
          <cell r="B5" t="str">
            <v>B.Real Ag.1849 CC 3709063</v>
          </cell>
          <cell r="C5">
            <v>121328.68</v>
          </cell>
        </row>
        <row r="6">
          <cell r="A6">
            <v>1110202</v>
          </cell>
          <cell r="B6" t="str">
            <v>B.Real Conta Cobrança</v>
          </cell>
          <cell r="C6">
            <v>566150.68999999994</v>
          </cell>
        </row>
        <row r="7">
          <cell r="A7">
            <v>1110203</v>
          </cell>
          <cell r="B7" t="str">
            <v>B.Brasil Ag.12440 CC 23006</v>
          </cell>
          <cell r="C7">
            <v>123284.9</v>
          </cell>
        </row>
        <row r="8">
          <cell r="A8">
            <v>1110207</v>
          </cell>
          <cell r="B8" t="str">
            <v>Bradesco Ag049-3 CC184845-3</v>
          </cell>
          <cell r="C8">
            <v>945538.19</v>
          </cell>
        </row>
        <row r="9">
          <cell r="A9">
            <v>1110210</v>
          </cell>
          <cell r="B9" t="str">
            <v>HSBC-Bamerindus</v>
          </cell>
          <cell r="C9">
            <v>592.52</v>
          </cell>
        </row>
        <row r="10">
          <cell r="A10">
            <v>1110211</v>
          </cell>
          <cell r="B10" t="str">
            <v>Unibanco Ag.0616 CC 820272-6</v>
          </cell>
          <cell r="C10">
            <v>446237.17</v>
          </cell>
        </row>
        <row r="11">
          <cell r="A11">
            <v>1110214</v>
          </cell>
          <cell r="B11" t="str">
            <v>B.Real Ag.0732 CC 2712991</v>
          </cell>
          <cell r="C11">
            <v>2185.1999999999998</v>
          </cell>
        </row>
        <row r="12">
          <cell r="A12">
            <v>1110216</v>
          </cell>
          <cell r="B12" t="str">
            <v>BBA Creditan.CC 25482-0</v>
          </cell>
          <cell r="C12">
            <v>135.88</v>
          </cell>
        </row>
        <row r="13">
          <cell r="A13">
            <v>1110217</v>
          </cell>
          <cell r="B13" t="str">
            <v>B.Safra CC 0009-8/118349-9 Ctba</v>
          </cell>
          <cell r="C13">
            <v>335500.89</v>
          </cell>
        </row>
        <row r="14">
          <cell r="A14">
            <v>1110223</v>
          </cell>
          <cell r="B14" t="str">
            <v>B.ABC Brasil Ag197 41001-0</v>
          </cell>
          <cell r="C14">
            <v>99332.4</v>
          </cell>
        </row>
        <row r="15">
          <cell r="A15">
            <v>1110224</v>
          </cell>
          <cell r="B15" t="str">
            <v>Unibanco Caução Ag.616 131765-3</v>
          </cell>
          <cell r="C15">
            <v>924337.3</v>
          </cell>
        </row>
        <row r="16">
          <cell r="A16">
            <v>1110230</v>
          </cell>
          <cell r="B16" t="str">
            <v>Banco Fibra S.A.</v>
          </cell>
          <cell r="C16">
            <v>292.41000000000003</v>
          </cell>
        </row>
        <row r="17">
          <cell r="A17">
            <v>1110233</v>
          </cell>
          <cell r="B17" t="str">
            <v>Bco.Bilbao Viscaia Argentaria S/A-cc 01</v>
          </cell>
          <cell r="C17">
            <v>6490.64</v>
          </cell>
        </row>
        <row r="18">
          <cell r="A18">
            <v>1110235</v>
          </cell>
          <cell r="B18" t="str">
            <v>Banco BNL do Brasil</v>
          </cell>
          <cell r="C18">
            <v>2193.36</v>
          </cell>
        </row>
        <row r="19">
          <cell r="A19">
            <v>1110239</v>
          </cell>
          <cell r="B19" t="str">
            <v>Banco Indl Coml S/A-BIC</v>
          </cell>
          <cell r="C19">
            <v>2.59</v>
          </cell>
        </row>
        <row r="20">
          <cell r="A20">
            <v>1110240</v>
          </cell>
          <cell r="B20" t="str">
            <v>Banco Itau S/A</v>
          </cell>
          <cell r="C20">
            <v>43676.06</v>
          </cell>
        </row>
        <row r="21">
          <cell r="A21">
            <v>1110284</v>
          </cell>
          <cell r="B21" t="str">
            <v>Unibanco - c.c.133.032-6</v>
          </cell>
          <cell r="C21">
            <v>0</v>
          </cell>
        </row>
        <row r="22">
          <cell r="A22">
            <v>1110285</v>
          </cell>
          <cell r="B22" t="str">
            <v>Unibanco - c.c.133.041-7</v>
          </cell>
          <cell r="C22">
            <v>0</v>
          </cell>
        </row>
        <row r="23">
          <cell r="A23">
            <v>1110287</v>
          </cell>
          <cell r="B23" t="str">
            <v>Unibanco - c.c.133.031-8</v>
          </cell>
          <cell r="C23">
            <v>0.01</v>
          </cell>
        </row>
        <row r="24">
          <cell r="A24">
            <v>1110301</v>
          </cell>
          <cell r="B24" t="str">
            <v>B.Real Apl.Fin.</v>
          </cell>
          <cell r="C24">
            <v>0.01</v>
          </cell>
        </row>
        <row r="25">
          <cell r="A25">
            <v>1110303</v>
          </cell>
          <cell r="B25" t="str">
            <v>B.Brasil Apl.Fin.</v>
          </cell>
          <cell r="C25">
            <v>0</v>
          </cell>
        </row>
        <row r="26">
          <cell r="A26">
            <v>1110309</v>
          </cell>
          <cell r="B26" t="str">
            <v>Votorantim Ctum Apl.Fin.</v>
          </cell>
          <cell r="C26">
            <v>1758473.13</v>
          </cell>
        </row>
        <row r="27">
          <cell r="A27">
            <v>1110310</v>
          </cell>
          <cell r="B27" t="str">
            <v>Unibanco Apl.Fin.</v>
          </cell>
          <cell r="C27">
            <v>7061878.4699999997</v>
          </cell>
        </row>
        <row r="28">
          <cell r="A28">
            <v>1110313</v>
          </cell>
          <cell r="B28" t="str">
            <v>B.Safra 0009-8/118349-9 Ctba Apl.Fin.</v>
          </cell>
          <cell r="C28">
            <v>10290529.380000001</v>
          </cell>
        </row>
        <row r="29">
          <cell r="A29">
            <v>1110318</v>
          </cell>
          <cell r="B29" t="str">
            <v>B.ABC Brasil Apl.Fin.</v>
          </cell>
          <cell r="C29">
            <v>503740</v>
          </cell>
        </row>
        <row r="30">
          <cell r="A30">
            <v>1110319</v>
          </cell>
          <cell r="B30" t="str">
            <v>HSBC-Bam. Apl.Fin.</v>
          </cell>
          <cell r="C30">
            <v>1011933.14</v>
          </cell>
        </row>
        <row r="31">
          <cell r="A31">
            <v>1110325</v>
          </cell>
          <cell r="B31" t="str">
            <v>Banco unibanco caução BNDES - contrato</v>
          </cell>
          <cell r="C31">
            <v>154959.20000000001</v>
          </cell>
        </row>
        <row r="32">
          <cell r="A32">
            <v>1110327</v>
          </cell>
          <cell r="B32" t="str">
            <v>Banco unibanco caução BNDES - CC 131.78</v>
          </cell>
          <cell r="C32">
            <v>13800619.050000001</v>
          </cell>
        </row>
        <row r="33">
          <cell r="A33">
            <v>1110330</v>
          </cell>
          <cell r="B33" t="str">
            <v>Banco Indl Coml S/A BicBanco -aplicação</v>
          </cell>
          <cell r="C33">
            <v>1471662.81</v>
          </cell>
        </row>
        <row r="34">
          <cell r="A34">
            <v>1110333</v>
          </cell>
          <cell r="B34" t="str">
            <v>Banco Pine S.A - Aplic Financeira</v>
          </cell>
          <cell r="C34">
            <v>0</v>
          </cell>
        </row>
        <row r="35">
          <cell r="A35">
            <v>1110334</v>
          </cell>
          <cell r="B35" t="str">
            <v>Banco BNL do Brasil - Aplicação Finance</v>
          </cell>
          <cell r="C35">
            <v>1004106.56</v>
          </cell>
        </row>
        <row r="36">
          <cell r="A36">
            <v>1110335</v>
          </cell>
          <cell r="B36" t="str">
            <v>Banco Modal S/A - Aplicação Financeira</v>
          </cell>
          <cell r="C36">
            <v>502946.92</v>
          </cell>
        </row>
        <row r="37">
          <cell r="A37">
            <v>1110336</v>
          </cell>
          <cell r="B37" t="str">
            <v>Banco Del Istmo Internacional Ltd. - Ap</v>
          </cell>
          <cell r="C37">
            <v>16750761.869999999</v>
          </cell>
        </row>
        <row r="38">
          <cell r="A38">
            <v>1110402</v>
          </cell>
          <cell r="B38" t="str">
            <v>Numerario em Transito</v>
          </cell>
          <cell r="C38">
            <v>685090.4</v>
          </cell>
        </row>
        <row r="39">
          <cell r="A39">
            <v>1110601</v>
          </cell>
          <cell r="B39" t="str">
            <v>B.Real Transitória Ag.732 CC 37090636</v>
          </cell>
          <cell r="C39">
            <v>39863.24</v>
          </cell>
        </row>
        <row r="40">
          <cell r="A40">
            <v>1110602</v>
          </cell>
          <cell r="B40" t="str">
            <v>B.Real Transit.C.Cobrança 1710120-2</v>
          </cell>
          <cell r="C40">
            <v>-877984.52</v>
          </cell>
        </row>
        <row r="41">
          <cell r="A41">
            <v>1110603</v>
          </cell>
          <cell r="B41" t="str">
            <v>B.Brasil Transitória Ag.12440 CC 230006</v>
          </cell>
          <cell r="C41">
            <v>-366354.79</v>
          </cell>
        </row>
        <row r="42">
          <cell r="A42">
            <v>1110607</v>
          </cell>
          <cell r="B42" t="str">
            <v>Bradesco Trans.Ag.0493 CC 184845-30</v>
          </cell>
          <cell r="C42">
            <v>425000.08</v>
          </cell>
        </row>
        <row r="43">
          <cell r="A43">
            <v>1110610</v>
          </cell>
          <cell r="B43" t="str">
            <v>HSBC-Bam.Transitória Ag.054 CC 13958-40</v>
          </cell>
          <cell r="C43">
            <v>292026.48</v>
          </cell>
        </row>
        <row r="44">
          <cell r="A44">
            <v>1110611</v>
          </cell>
          <cell r="B44" t="str">
            <v>Unibanco Transitória  Ag.0525 CC 100361</v>
          </cell>
          <cell r="C44">
            <v>-154940.57999999999</v>
          </cell>
        </row>
        <row r="45">
          <cell r="A45">
            <v>1110614</v>
          </cell>
          <cell r="B45" t="str">
            <v>B.Real Transitória Ag.0732 CC 2712991</v>
          </cell>
          <cell r="C45">
            <v>0</v>
          </cell>
        </row>
        <row r="46">
          <cell r="A46">
            <v>1110617</v>
          </cell>
          <cell r="B46" t="str">
            <v>B.Safra Transitória CC 0009-8/118349-9/</v>
          </cell>
          <cell r="C46">
            <v>-4953.13</v>
          </cell>
        </row>
        <row r="47">
          <cell r="A47">
            <v>1110630</v>
          </cell>
          <cell r="B47" t="str">
            <v>Banco Fibra S.A.-TRANSITORIA</v>
          </cell>
          <cell r="C47">
            <v>2062.27</v>
          </cell>
        </row>
        <row r="48">
          <cell r="A48">
            <v>1110635</v>
          </cell>
          <cell r="B48" t="str">
            <v>Banco BNL do Brasil-TRANSITORIA</v>
          </cell>
          <cell r="C48">
            <v>-5000</v>
          </cell>
        </row>
        <row r="49">
          <cell r="A49">
            <v>1110639</v>
          </cell>
          <cell r="B49" t="str">
            <v>Banco Indl Coml S/A-BIC-TRANSITORIA</v>
          </cell>
          <cell r="C49">
            <v>50526.8</v>
          </cell>
        </row>
        <row r="50">
          <cell r="A50">
            <v>1110640</v>
          </cell>
          <cell r="B50" t="str">
            <v>Banco Itau S/A ag 0548 cc 677574-TRANSI</v>
          </cell>
          <cell r="C50">
            <v>7292.51</v>
          </cell>
        </row>
        <row r="51">
          <cell r="A51">
            <v>1110644</v>
          </cell>
          <cell r="B51" t="str">
            <v>Banco Triangulo S/A cc 33892101-2</v>
          </cell>
          <cell r="C51">
            <v>548419.52</v>
          </cell>
        </row>
        <row r="52">
          <cell r="A52" t="str">
            <v>DISPONIBILIDADES</v>
          </cell>
          <cell r="C52">
            <v>58721609.350000001</v>
          </cell>
        </row>
        <row r="54">
          <cell r="A54">
            <v>1120101</v>
          </cell>
          <cell r="B54" t="str">
            <v>C.Receber-Cliente Nacional</v>
          </cell>
          <cell r="C54">
            <v>19883064.559999999</v>
          </cell>
        </row>
        <row r="55">
          <cell r="A55">
            <v>1120102</v>
          </cell>
          <cell r="B55" t="str">
            <v>C.Receber-Cliente Exterior</v>
          </cell>
          <cell r="C55">
            <v>-5614.56</v>
          </cell>
        </row>
        <row r="56">
          <cell r="A56">
            <v>1120103</v>
          </cell>
          <cell r="B56" t="str">
            <v>C.Receber-Cliente Sucata</v>
          </cell>
          <cell r="C56">
            <v>1672009.81</v>
          </cell>
        </row>
        <row r="57">
          <cell r="A57">
            <v>1120107</v>
          </cell>
          <cell r="B57" t="str">
            <v>Antecipação de Faturamento</v>
          </cell>
          <cell r="C57">
            <v>981572.43</v>
          </cell>
        </row>
        <row r="58">
          <cell r="A58">
            <v>1120211</v>
          </cell>
          <cell r="B58" t="str">
            <v>Cta.Rec.Mesopotâmico/BAP</v>
          </cell>
          <cell r="C58">
            <v>18218001.370000001</v>
          </cell>
        </row>
        <row r="59">
          <cell r="A59">
            <v>1120301</v>
          </cell>
          <cell r="B59" t="str">
            <v>Clientes Nac. Serviços</v>
          </cell>
          <cell r="C59">
            <v>130221.67</v>
          </cell>
        </row>
        <row r="60">
          <cell r="A60">
            <v>1120401</v>
          </cell>
          <cell r="B60" t="str">
            <v>Aluguel Imóveis Pr</v>
          </cell>
          <cell r="C60">
            <v>93838.58</v>
          </cell>
        </row>
        <row r="61">
          <cell r="A61">
            <v>1120402</v>
          </cell>
          <cell r="B61" t="str">
            <v>Aluguel Locomotivas</v>
          </cell>
          <cell r="C61">
            <v>298451.12</v>
          </cell>
        </row>
        <row r="62">
          <cell r="A62">
            <v>1120404</v>
          </cell>
          <cell r="B62" t="str">
            <v>Aluguel Imóveis RS</v>
          </cell>
          <cell r="C62">
            <v>139424.9</v>
          </cell>
        </row>
        <row r="63">
          <cell r="A63">
            <v>1120405</v>
          </cell>
          <cell r="B63" t="str">
            <v>Aluguel Imóveis SP</v>
          </cell>
          <cell r="C63">
            <v>980</v>
          </cell>
        </row>
        <row r="64">
          <cell r="A64">
            <v>1120499</v>
          </cell>
          <cell r="B64" t="str">
            <v>Carga Alug/Arrend/Conc.</v>
          </cell>
          <cell r="C64">
            <v>84998.02</v>
          </cell>
        </row>
        <row r="65">
          <cell r="A65">
            <v>1120601</v>
          </cell>
          <cell r="B65" t="str">
            <v>Recebimentos (D+1)</v>
          </cell>
          <cell r="C65">
            <v>-685090.4</v>
          </cell>
        </row>
        <row r="66">
          <cell r="A66">
            <v>1129901</v>
          </cell>
          <cell r="B66" t="str">
            <v>Provisão Para Devedores Duvidosos</v>
          </cell>
          <cell r="C66">
            <v>-600098.37</v>
          </cell>
        </row>
        <row r="67">
          <cell r="A67">
            <v>1139907</v>
          </cell>
          <cell r="B67" t="str">
            <v>Taxa de Administração Ferropar</v>
          </cell>
          <cell r="C67">
            <v>8683.7000000000007</v>
          </cell>
        </row>
        <row r="68">
          <cell r="A68" t="str">
            <v>Clientes</v>
          </cell>
          <cell r="C68">
            <v>40220442.829999998</v>
          </cell>
        </row>
        <row r="70">
          <cell r="A70">
            <v>1120203</v>
          </cell>
          <cell r="B70" t="str">
            <v>Cta.Rec. MRS Logística</v>
          </cell>
          <cell r="C70">
            <v>-200586.56</v>
          </cell>
        </row>
        <row r="71">
          <cell r="A71">
            <v>1120207</v>
          </cell>
          <cell r="B71" t="str">
            <v>Cta.Rec. FERROPAR</v>
          </cell>
          <cell r="C71">
            <v>9823850.4600000009</v>
          </cell>
        </row>
        <row r="72">
          <cell r="A72">
            <v>1120210</v>
          </cell>
          <cell r="B72" t="str">
            <v>Cta.Rec. FERROBAN</v>
          </cell>
          <cell r="C72">
            <v>-67466.44</v>
          </cell>
        </row>
        <row r="73">
          <cell r="A73">
            <v>1120299</v>
          </cell>
          <cell r="B73" t="str">
            <v>Provisão P/ Devedores Duvidosos - Trafe</v>
          </cell>
          <cell r="C73">
            <v>-1255553.42</v>
          </cell>
        </row>
        <row r="74">
          <cell r="A74" t="str">
            <v>Trafego mútuo</v>
          </cell>
          <cell r="C74">
            <v>8300244.04</v>
          </cell>
        </row>
        <row r="76">
          <cell r="A76">
            <v>1130601</v>
          </cell>
          <cell r="B76" t="str">
            <v>Rede Ferroviária Federal S/A</v>
          </cell>
          <cell r="C76">
            <v>1101902.79</v>
          </cell>
        </row>
        <row r="77">
          <cell r="A77" t="str">
            <v>Contas a receber da RFFSA</v>
          </cell>
          <cell r="C77">
            <v>1101902.79</v>
          </cell>
        </row>
        <row r="79">
          <cell r="A79">
            <v>1150101</v>
          </cell>
          <cell r="B79" t="str">
            <v>Estoques</v>
          </cell>
          <cell r="C79">
            <v>12702690.93</v>
          </cell>
        </row>
        <row r="80">
          <cell r="A80">
            <v>1150103</v>
          </cell>
          <cell r="B80" t="str">
            <v>Materiais Em Poder De Terceiros</v>
          </cell>
          <cell r="C80">
            <v>176875.66</v>
          </cell>
        </row>
        <row r="81">
          <cell r="A81">
            <v>1150104</v>
          </cell>
          <cell r="B81" t="str">
            <v>Mat.Terc.em Poder da FSA</v>
          </cell>
          <cell r="C81">
            <v>65514.67</v>
          </cell>
        </row>
        <row r="82">
          <cell r="A82">
            <v>1150190</v>
          </cell>
          <cell r="B82" t="str">
            <v>Carga Estoque</v>
          </cell>
          <cell r="C82">
            <v>-68819.649999999994</v>
          </cell>
        </row>
        <row r="83">
          <cell r="A83">
            <v>1150192</v>
          </cell>
          <cell r="B83" t="str">
            <v>Carga Mat.Poder 3º</v>
          </cell>
          <cell r="C83">
            <v>91183.26</v>
          </cell>
        </row>
        <row r="84">
          <cell r="A84">
            <v>1150198</v>
          </cell>
          <cell r="B84" t="str">
            <v>EM/EF Consignação</v>
          </cell>
          <cell r="C84">
            <v>-46295.48</v>
          </cell>
        </row>
        <row r="85">
          <cell r="A85">
            <v>1150199</v>
          </cell>
          <cell r="B85" t="str">
            <v>EM/EF Geral</v>
          </cell>
          <cell r="C85">
            <v>-70869.66</v>
          </cell>
        </row>
        <row r="86">
          <cell r="A86">
            <v>1150201</v>
          </cell>
          <cell r="B86" t="str">
            <v>Prod.Processo de Fabricação</v>
          </cell>
          <cell r="C86">
            <v>178386.85</v>
          </cell>
        </row>
        <row r="87">
          <cell r="A87">
            <v>1150303</v>
          </cell>
          <cell r="B87" t="str">
            <v>Trânsito Interno Materiais</v>
          </cell>
          <cell r="C87">
            <v>14379.41</v>
          </cell>
        </row>
        <row r="88">
          <cell r="A88" t="str">
            <v>Almoxarifado</v>
          </cell>
          <cell r="C88">
            <v>13043045.99</v>
          </cell>
        </row>
        <row r="90">
          <cell r="A90">
            <v>1150305</v>
          </cell>
          <cell r="B90" t="str">
            <v>Adiant.Fornecedor Exterior</v>
          </cell>
          <cell r="C90">
            <v>98564.89</v>
          </cell>
        </row>
        <row r="91">
          <cell r="A91">
            <v>1150306</v>
          </cell>
          <cell r="B91" t="str">
            <v>Adiant.Despac.Aduaneiro</v>
          </cell>
          <cell r="C91">
            <v>97367.78</v>
          </cell>
        </row>
        <row r="92">
          <cell r="A92">
            <v>1150307</v>
          </cell>
          <cell r="B92" t="str">
            <v>Adiant. Siscomex</v>
          </cell>
          <cell r="C92">
            <v>163285.79999999999</v>
          </cell>
        </row>
        <row r="93">
          <cell r="A93" t="str">
            <v>Importação em andamento</v>
          </cell>
          <cell r="C93">
            <v>359218.47</v>
          </cell>
        </row>
        <row r="95">
          <cell r="A95">
            <v>1160101</v>
          </cell>
          <cell r="B95" t="str">
            <v>Imposto de Renda a Recuperar</v>
          </cell>
          <cell r="C95">
            <v>2524614.4500000002</v>
          </cell>
        </row>
        <row r="96">
          <cell r="A96">
            <v>1160102</v>
          </cell>
          <cell r="B96" t="str">
            <v>Contrib.Social a Recup.</v>
          </cell>
          <cell r="C96">
            <v>378.9</v>
          </cell>
        </row>
        <row r="97">
          <cell r="A97">
            <v>1160105</v>
          </cell>
          <cell r="B97" t="str">
            <v>COFINS a Recuperar</v>
          </cell>
          <cell r="C97">
            <v>1136.7</v>
          </cell>
        </row>
        <row r="98">
          <cell r="A98">
            <v>1160106</v>
          </cell>
          <cell r="B98" t="str">
            <v>INSS - RETENÇÃO SOBRE FATURAMENTO</v>
          </cell>
          <cell r="C98">
            <v>69175.98</v>
          </cell>
        </row>
        <row r="99">
          <cell r="A99">
            <v>1160108</v>
          </cell>
          <cell r="B99" t="str">
            <v>FGTS antecipado s/13º salário</v>
          </cell>
          <cell r="C99">
            <v>36077.379999999997</v>
          </cell>
        </row>
        <row r="100">
          <cell r="A100">
            <v>1160109</v>
          </cell>
          <cell r="B100" t="str">
            <v>Imposto de Renda antecipado</v>
          </cell>
          <cell r="C100">
            <v>2094444.61</v>
          </cell>
        </row>
        <row r="101">
          <cell r="A101">
            <v>1160112</v>
          </cell>
          <cell r="B101" t="str">
            <v>Imposto de Renda diferido</v>
          </cell>
          <cell r="C101">
            <v>7701301.5599999996</v>
          </cell>
        </row>
        <row r="102">
          <cell r="A102">
            <v>1160113</v>
          </cell>
          <cell r="B102" t="str">
            <v>Contr. Social Diferida</v>
          </cell>
          <cell r="C102">
            <v>2772468.56</v>
          </cell>
        </row>
        <row r="103">
          <cell r="A103">
            <v>1160115</v>
          </cell>
          <cell r="B103" t="str">
            <v>Contr. Social Paga Indevidamente</v>
          </cell>
          <cell r="C103">
            <v>759080.64</v>
          </cell>
        </row>
        <row r="104">
          <cell r="A104">
            <v>1160201</v>
          </cell>
          <cell r="B104" t="str">
            <v>ICMS A Recuperar - Paraná</v>
          </cell>
          <cell r="C104">
            <v>297580.74</v>
          </cell>
        </row>
        <row r="105">
          <cell r="A105">
            <v>1160202</v>
          </cell>
          <cell r="B105" t="str">
            <v>ICMS A Recuperar - Santa Catarina</v>
          </cell>
          <cell r="C105">
            <v>589416.38</v>
          </cell>
        </row>
        <row r="106">
          <cell r="A106">
            <v>1160207</v>
          </cell>
          <cell r="B106" t="str">
            <v>ICMS a Recuperar - Geral</v>
          </cell>
          <cell r="C106">
            <v>147379.29999999999</v>
          </cell>
        </row>
        <row r="107">
          <cell r="A107">
            <v>1160210</v>
          </cell>
          <cell r="B107" t="str">
            <v>ICMS a Recuperar-Ativo Imobilizado RS</v>
          </cell>
          <cell r="C107">
            <v>125866.1</v>
          </cell>
        </row>
        <row r="108">
          <cell r="A108">
            <v>1160211</v>
          </cell>
          <cell r="B108" t="str">
            <v>ICMS a Recuperar-Ativo Imobilizado SP</v>
          </cell>
          <cell r="C108">
            <v>36847.06</v>
          </cell>
        </row>
        <row r="109">
          <cell r="A109">
            <v>1160253</v>
          </cell>
          <cell r="B109" t="str">
            <v>IPI a Compensar</v>
          </cell>
          <cell r="C109">
            <v>9552036.3499999996</v>
          </cell>
        </row>
        <row r="110">
          <cell r="A110" t="str">
            <v>Tributos a recuperar</v>
          </cell>
          <cell r="C110">
            <v>26707804.710000001</v>
          </cell>
        </row>
        <row r="112">
          <cell r="A112">
            <v>1130401</v>
          </cell>
          <cell r="B112" t="str">
            <v>Caução Liber.Cargas Terc.</v>
          </cell>
          <cell r="C112">
            <v>10700</v>
          </cell>
        </row>
        <row r="113">
          <cell r="A113">
            <v>1140101</v>
          </cell>
          <cell r="B113" t="str">
            <v>Adiantamento a maquinistas</v>
          </cell>
          <cell r="C113">
            <v>93151.57</v>
          </cell>
        </row>
        <row r="114">
          <cell r="A114">
            <v>1140102</v>
          </cell>
          <cell r="B114" t="str">
            <v>Adiantamento de Férias</v>
          </cell>
          <cell r="C114">
            <v>274150.08</v>
          </cell>
        </row>
        <row r="115">
          <cell r="A115">
            <v>1140103</v>
          </cell>
          <cell r="B115" t="str">
            <v>Adiantamento De 13º Salário</v>
          </cell>
          <cell r="C115">
            <v>419909.41</v>
          </cell>
        </row>
        <row r="116">
          <cell r="A116">
            <v>1140104</v>
          </cell>
          <cell r="B116" t="str">
            <v>Empréstimo A Funcionários</v>
          </cell>
          <cell r="C116">
            <v>-41443.089999999997</v>
          </cell>
        </row>
        <row r="117">
          <cell r="A117">
            <v>1140105</v>
          </cell>
          <cell r="B117" t="str">
            <v>Adiantamento de Salários</v>
          </cell>
          <cell r="C117">
            <v>23244.98</v>
          </cell>
        </row>
        <row r="118">
          <cell r="A118">
            <v>1140106</v>
          </cell>
          <cell r="B118" t="str">
            <v>Insuficiência De Saldos</v>
          </cell>
          <cell r="C118">
            <v>57106.79</v>
          </cell>
        </row>
        <row r="119">
          <cell r="A119">
            <v>1140108</v>
          </cell>
          <cell r="B119" t="str">
            <v>Fornecimento De Camisas</v>
          </cell>
          <cell r="C119">
            <v>151262.70000000001</v>
          </cell>
        </row>
        <row r="120">
          <cell r="A120">
            <v>1140201</v>
          </cell>
          <cell r="B120" t="str">
            <v>Adto.de Viagens Nacionais</v>
          </cell>
          <cell r="C120">
            <v>12583.1</v>
          </cell>
        </row>
        <row r="121">
          <cell r="A121">
            <v>1140203</v>
          </cell>
          <cell r="B121" t="str">
            <v>Adiant. de Viagem</v>
          </cell>
          <cell r="C121">
            <v>18572.16</v>
          </cell>
        </row>
        <row r="122">
          <cell r="A122">
            <v>1140409</v>
          </cell>
          <cell r="B122" t="str">
            <v>Adiant. a Fornecedores</v>
          </cell>
          <cell r="C122">
            <v>77222705.030000001</v>
          </cell>
        </row>
        <row r="123">
          <cell r="A123">
            <v>1140412</v>
          </cell>
          <cell r="B123" t="str">
            <v>Antecipações Diversas</v>
          </cell>
          <cell r="C123">
            <v>76196.2</v>
          </cell>
        </row>
        <row r="124">
          <cell r="A124" t="str">
            <v>Antecipações diversas</v>
          </cell>
          <cell r="C124">
            <v>78318138.930000007</v>
          </cell>
        </row>
        <row r="126">
          <cell r="A126">
            <v>1170101</v>
          </cell>
          <cell r="B126" t="str">
            <v>Concessão RFFSA</v>
          </cell>
          <cell r="C126">
            <v>150333.35999999999</v>
          </cell>
        </row>
        <row r="127">
          <cell r="A127">
            <v>1170102</v>
          </cell>
          <cell r="B127" t="str">
            <v>Arrendamento de Bens da RFFSA</v>
          </cell>
          <cell r="C127">
            <v>2734400.04</v>
          </cell>
        </row>
        <row r="128">
          <cell r="A128">
            <v>1170201</v>
          </cell>
          <cell r="B128" t="str">
            <v>Prêmio De Seguro a Apropriar</v>
          </cell>
          <cell r="C128">
            <v>84979.83</v>
          </cell>
        </row>
        <row r="129">
          <cell r="A129">
            <v>1170302</v>
          </cell>
          <cell r="B129" t="str">
            <v>Despesas Com Captação BNDES</v>
          </cell>
          <cell r="C129">
            <v>81281.25</v>
          </cell>
        </row>
        <row r="130">
          <cell r="A130">
            <v>1170304</v>
          </cell>
          <cell r="B130" t="str">
            <v>Comissão de Flat- Importação</v>
          </cell>
          <cell r="C130">
            <v>2158864.21</v>
          </cell>
        </row>
        <row r="131">
          <cell r="A131">
            <v>1170305</v>
          </cell>
          <cell r="B131" t="str">
            <v>Enc.Financ.a Apropriar</v>
          </cell>
          <cell r="C131">
            <v>0</v>
          </cell>
        </row>
        <row r="132">
          <cell r="A132">
            <v>1170309</v>
          </cell>
          <cell r="B132" t="str">
            <v>Despesa Captação BNDES</v>
          </cell>
          <cell r="C132">
            <v>286861.28999999998</v>
          </cell>
        </row>
        <row r="133">
          <cell r="A133">
            <v>1170310</v>
          </cell>
          <cell r="B133" t="str">
            <v>Pagamento antecipado de direito de pass</v>
          </cell>
          <cell r="C133">
            <v>2005324.5</v>
          </cell>
        </row>
        <row r="134">
          <cell r="A134">
            <v>1170311</v>
          </cell>
          <cell r="B134" t="str">
            <v>Pagamento antecipado aluguéis RFFSA</v>
          </cell>
          <cell r="C134">
            <v>61865.65</v>
          </cell>
        </row>
        <row r="135">
          <cell r="A135">
            <v>1170312</v>
          </cell>
          <cell r="B135" t="str">
            <v>Despesas antecipadas S A P</v>
          </cell>
          <cell r="C135">
            <v>210457.76</v>
          </cell>
        </row>
        <row r="136">
          <cell r="A136">
            <v>1170314</v>
          </cell>
          <cell r="B136" t="str">
            <v>Despesas antecipadas debêntures</v>
          </cell>
          <cell r="C136">
            <v>333889.08</v>
          </cell>
        </row>
        <row r="137">
          <cell r="A137">
            <v>1170315</v>
          </cell>
          <cell r="B137" t="str">
            <v>Despesas antecipadas emissão de debentu</v>
          </cell>
          <cell r="C137">
            <v>69305.5</v>
          </cell>
        </row>
        <row r="138">
          <cell r="A138">
            <v>1170324</v>
          </cell>
          <cell r="B138" t="str">
            <v>Despesas antecipadas IPTU</v>
          </cell>
          <cell r="C138">
            <v>-0.04</v>
          </cell>
        </row>
        <row r="139">
          <cell r="A139">
            <v>1170326</v>
          </cell>
          <cell r="B139" t="str">
            <v>Despesas Antecipadas Combustiveis</v>
          </cell>
          <cell r="C139">
            <v>0</v>
          </cell>
        </row>
        <row r="140">
          <cell r="A140" t="str">
            <v>Despesas Pagas antecipadamente</v>
          </cell>
          <cell r="C140">
            <v>8177562.4299999997</v>
          </cell>
        </row>
        <row r="142">
          <cell r="A142">
            <v>1139901</v>
          </cell>
          <cell r="B142" t="str">
            <v>Seguros a Receber</v>
          </cell>
          <cell r="C142">
            <v>175006.46</v>
          </cell>
        </row>
        <row r="143">
          <cell r="A143">
            <v>1139902</v>
          </cell>
          <cell r="B143" t="str">
            <v>Valores A Classificar</v>
          </cell>
          <cell r="C143">
            <v>-24689.200000000001</v>
          </cell>
        </row>
        <row r="144">
          <cell r="A144">
            <v>1139905</v>
          </cell>
          <cell r="B144" t="str">
            <v>Outros Valores A Receber</v>
          </cell>
          <cell r="C144">
            <v>157106.88</v>
          </cell>
        </row>
        <row r="145">
          <cell r="A145" t="str">
            <v>Outros</v>
          </cell>
          <cell r="C145">
            <v>307424.14</v>
          </cell>
        </row>
        <row r="147">
          <cell r="A147" t="str">
            <v>Circulante</v>
          </cell>
          <cell r="C147">
            <v>235257393.68000001</v>
          </cell>
        </row>
        <row r="149">
          <cell r="A149">
            <v>1240401</v>
          </cell>
          <cell r="B149" t="str">
            <v>INSS a recuperar</v>
          </cell>
          <cell r="C149">
            <v>638628.26</v>
          </cell>
        </row>
        <row r="150">
          <cell r="A150">
            <v>1240404</v>
          </cell>
          <cell r="B150" t="str">
            <v>ICMS a recuperar-Rio Grande do sul</v>
          </cell>
          <cell r="C150">
            <v>223057.54</v>
          </cell>
        </row>
        <row r="151">
          <cell r="A151">
            <v>1240405</v>
          </cell>
          <cell r="B151" t="str">
            <v>ICMS a recuperar-São Paulo</v>
          </cell>
          <cell r="C151">
            <v>66571.61</v>
          </cell>
        </row>
        <row r="152">
          <cell r="A152">
            <v>1240408</v>
          </cell>
          <cell r="B152" t="str">
            <v>Caução de ICMS - MS</v>
          </cell>
          <cell r="C152">
            <v>20000</v>
          </cell>
        </row>
        <row r="153">
          <cell r="A153" t="str">
            <v>Impostos longo prazo</v>
          </cell>
          <cell r="C153">
            <v>948257.41</v>
          </cell>
        </row>
        <row r="155">
          <cell r="A155">
            <v>1250104</v>
          </cell>
          <cell r="B155" t="str">
            <v>Controladora ALL S.A.</v>
          </cell>
          <cell r="C155">
            <v>29237711.469999999</v>
          </cell>
        </row>
        <row r="156">
          <cell r="A156">
            <v>1250204</v>
          </cell>
          <cell r="B156" t="str">
            <v>Mutúo ALL Intermodal S.A.</v>
          </cell>
          <cell r="C156">
            <v>2710599.24</v>
          </cell>
        </row>
        <row r="157">
          <cell r="A157">
            <v>1250205</v>
          </cell>
          <cell r="B157" t="str">
            <v>Mutúo ALL Armazéns Gerais Ltda</v>
          </cell>
          <cell r="C157">
            <v>658.4</v>
          </cell>
        </row>
        <row r="158">
          <cell r="A158">
            <v>1250210</v>
          </cell>
          <cell r="B158" t="str">
            <v>Mutúo Caianda Participações S.A</v>
          </cell>
          <cell r="C158">
            <v>1176.6099999999999</v>
          </cell>
        </row>
        <row r="159">
          <cell r="A159">
            <v>1250302</v>
          </cell>
          <cell r="B159" t="str">
            <v>Coligada Ralph Inv. RLP</v>
          </cell>
          <cell r="C159">
            <v>786261.1</v>
          </cell>
        </row>
        <row r="160">
          <cell r="A160" t="str">
            <v>Mútuo controladores</v>
          </cell>
          <cell r="C160">
            <v>32736406.82</v>
          </cell>
        </row>
        <row r="162">
          <cell r="A162">
            <v>1240101</v>
          </cell>
          <cell r="B162" t="str">
            <v>Concessão RFFSA RLP</v>
          </cell>
          <cell r="C162">
            <v>3457667.28</v>
          </cell>
        </row>
        <row r="163">
          <cell r="A163">
            <v>1240102</v>
          </cell>
          <cell r="B163" t="str">
            <v>Arrendam.Bens RFFSA RLP</v>
          </cell>
          <cell r="C163">
            <v>62891206.119999997</v>
          </cell>
        </row>
        <row r="164">
          <cell r="A164">
            <v>1240103</v>
          </cell>
          <cell r="B164" t="str">
            <v>Pagamento antecipado aluguéis RFFSA</v>
          </cell>
          <cell r="C164">
            <v>1412599.06</v>
          </cell>
        </row>
        <row r="165">
          <cell r="A165">
            <v>1240308</v>
          </cell>
          <cell r="B165" t="str">
            <v>Pgto.Antec.Direito Pass.LP</v>
          </cell>
          <cell r="C165">
            <v>47526190.700000003</v>
          </cell>
        </row>
        <row r="166">
          <cell r="A166">
            <v>1240314</v>
          </cell>
          <cell r="B166" t="str">
            <v>Despesas antecipadas debêntures 1ª emis</v>
          </cell>
          <cell r="C166">
            <v>341575.79</v>
          </cell>
        </row>
        <row r="167">
          <cell r="A167">
            <v>1240315</v>
          </cell>
          <cell r="B167" t="str">
            <v>Despesas antecipadas debêntures 2ª emis</v>
          </cell>
          <cell r="C167">
            <v>109733.64</v>
          </cell>
        </row>
        <row r="168">
          <cell r="A168" t="str">
            <v>Despesas pagas antecipadamente</v>
          </cell>
          <cell r="C168">
            <v>115738972.59</v>
          </cell>
        </row>
        <row r="170">
          <cell r="A170">
            <v>1210101</v>
          </cell>
          <cell r="B170" t="str">
            <v>Dep.Judic.Ações Trabal.LP</v>
          </cell>
          <cell r="C170">
            <v>10033151.17</v>
          </cell>
        </row>
        <row r="171">
          <cell r="A171">
            <v>1210104</v>
          </cell>
          <cell r="B171" t="str">
            <v>Dep.Jud.PIS/COFINS LP</v>
          </cell>
          <cell r="C171">
            <v>1716738.47</v>
          </cell>
        </row>
        <row r="172">
          <cell r="A172">
            <v>1210106</v>
          </cell>
          <cell r="B172" t="str">
            <v>Dep.Judic. INSS</v>
          </cell>
          <cell r="C172">
            <v>3953613.95</v>
          </cell>
        </row>
        <row r="173">
          <cell r="A173">
            <v>1210109</v>
          </cell>
          <cell r="B173" t="str">
            <v>Penhora Judicial</v>
          </cell>
          <cell r="C173">
            <v>317622.71000000002</v>
          </cell>
        </row>
        <row r="174">
          <cell r="A174" t="str">
            <v>Depósitos judiciais</v>
          </cell>
          <cell r="C174">
            <v>16021126.300000001</v>
          </cell>
        </row>
        <row r="176">
          <cell r="A176" t="str">
            <v>Realizável a longo prazo</v>
          </cell>
          <cell r="C176">
            <v>165444763.12</v>
          </cell>
        </row>
        <row r="178">
          <cell r="A178">
            <v>1321101</v>
          </cell>
          <cell r="B178" t="str">
            <v>Locomotivas Benfeitorias</v>
          </cell>
          <cell r="C178">
            <v>137661539.25999999</v>
          </cell>
        </row>
        <row r="179">
          <cell r="A179">
            <v>1321102</v>
          </cell>
          <cell r="B179" t="str">
            <v>Vagões Benfeitorias</v>
          </cell>
          <cell r="C179">
            <v>35273364.729999997</v>
          </cell>
        </row>
        <row r="180">
          <cell r="A180">
            <v>1321121</v>
          </cell>
          <cell r="B180" t="str">
            <v>Depr.Locomotivas Benfeit.</v>
          </cell>
          <cell r="C180">
            <v>-38922568.039999999</v>
          </cell>
        </row>
        <row r="181">
          <cell r="A181">
            <v>1321122</v>
          </cell>
          <cell r="B181" t="str">
            <v>Deprec.Vagões Benfeitorias</v>
          </cell>
          <cell r="C181">
            <v>-8585893.3200000003</v>
          </cell>
        </row>
        <row r="182">
          <cell r="A182">
            <v>1321202</v>
          </cell>
          <cell r="B182" t="str">
            <v>Infra Estrutura Benfeitorias</v>
          </cell>
          <cell r="C182">
            <v>9587416.1999999993</v>
          </cell>
        </row>
        <row r="183">
          <cell r="A183">
            <v>1321203</v>
          </cell>
          <cell r="B183" t="str">
            <v>Super Estrutura Benfeitorias</v>
          </cell>
          <cell r="C183">
            <v>117618486.56</v>
          </cell>
        </row>
        <row r="184">
          <cell r="A184">
            <v>1321204</v>
          </cell>
          <cell r="B184" t="str">
            <v>Obras de Arte Benfeitorias</v>
          </cell>
          <cell r="C184">
            <v>592854.34</v>
          </cell>
        </row>
        <row r="185">
          <cell r="A185">
            <v>1321301</v>
          </cell>
          <cell r="B185" t="str">
            <v>Instalações Fixas Benfeitorias</v>
          </cell>
          <cell r="C185">
            <v>546479.91</v>
          </cell>
        </row>
        <row r="186">
          <cell r="A186">
            <v>1321302</v>
          </cell>
          <cell r="B186" t="str">
            <v>Instal.Fixas En.Elét.Benf.</v>
          </cell>
          <cell r="C186">
            <v>345562.84</v>
          </cell>
        </row>
        <row r="187">
          <cell r="A187">
            <v>1321303</v>
          </cell>
          <cell r="B187" t="str">
            <v>Sinaliz.Telecom.Benfeit.</v>
          </cell>
          <cell r="C187">
            <v>734414.46</v>
          </cell>
        </row>
        <row r="188">
          <cell r="A188">
            <v>1321304</v>
          </cell>
          <cell r="B188" t="str">
            <v>Edif.Dependencias Benfeit.</v>
          </cell>
          <cell r="C188">
            <v>6019382.4500000002</v>
          </cell>
        </row>
        <row r="189">
          <cell r="A189">
            <v>1321322</v>
          </cell>
          <cell r="B189" t="str">
            <v>Deprec.Infra Estrut.Benf.</v>
          </cell>
          <cell r="C189">
            <v>-1011495.61</v>
          </cell>
        </row>
        <row r="190">
          <cell r="A190">
            <v>1321323</v>
          </cell>
          <cell r="B190" t="str">
            <v>Deprec.Super Estrut.Benf.</v>
          </cell>
          <cell r="C190">
            <v>-12562988.25</v>
          </cell>
        </row>
        <row r="191">
          <cell r="A191">
            <v>1321324</v>
          </cell>
          <cell r="B191" t="str">
            <v>Deprec.Instal.Fixas Benf.</v>
          </cell>
          <cell r="C191">
            <v>-57968.89</v>
          </cell>
        </row>
        <row r="192">
          <cell r="A192">
            <v>1321325</v>
          </cell>
          <cell r="B192" t="str">
            <v>Deprec.Inst.En.Elét.Benf.</v>
          </cell>
          <cell r="C192">
            <v>-58766.77</v>
          </cell>
        </row>
        <row r="193">
          <cell r="A193">
            <v>1321326</v>
          </cell>
          <cell r="B193" t="str">
            <v>Deprec.Sinal.Telecom.Benf.</v>
          </cell>
          <cell r="C193">
            <v>-105201.38</v>
          </cell>
        </row>
        <row r="194">
          <cell r="A194">
            <v>1321327</v>
          </cell>
          <cell r="B194" t="str">
            <v>Deprec.Edif.Depend.Benf.</v>
          </cell>
          <cell r="C194">
            <v>-287222.24</v>
          </cell>
        </row>
        <row r="195">
          <cell r="A195">
            <v>1321328</v>
          </cell>
          <cell r="B195" t="str">
            <v>Deprec.Obras Arte Benf.</v>
          </cell>
          <cell r="C195">
            <v>-32742.02</v>
          </cell>
        </row>
        <row r="196">
          <cell r="A196">
            <v>1322101</v>
          </cell>
          <cell r="B196" t="str">
            <v>Projetos em Andamento</v>
          </cell>
          <cell r="C196">
            <v>31974131.329999998</v>
          </cell>
        </row>
        <row r="197">
          <cell r="A197">
            <v>1322102</v>
          </cell>
          <cell r="B197" t="str">
            <v>Juros Imobilizado - CVM</v>
          </cell>
          <cell r="C197">
            <v>7264160.7000000002</v>
          </cell>
        </row>
        <row r="198">
          <cell r="A198">
            <v>1323101</v>
          </cell>
          <cell r="B198" t="str">
            <v>Locomotivas Próprio</v>
          </cell>
          <cell r="C198">
            <v>53938979.240000002</v>
          </cell>
        </row>
        <row r="199">
          <cell r="A199">
            <v>1323102</v>
          </cell>
          <cell r="B199" t="str">
            <v>Vagões Próprio</v>
          </cell>
          <cell r="C199">
            <v>1129697.04</v>
          </cell>
        </row>
        <row r="200">
          <cell r="A200">
            <v>1323121</v>
          </cell>
          <cell r="B200" t="str">
            <v>Deprec.Locomotivas Próp.</v>
          </cell>
          <cell r="C200">
            <v>-14444763.439999999</v>
          </cell>
        </row>
        <row r="201">
          <cell r="A201">
            <v>1323122</v>
          </cell>
          <cell r="B201" t="str">
            <v>Deprec.de Vagões Próprio</v>
          </cell>
          <cell r="C201">
            <v>-282449.53999999998</v>
          </cell>
        </row>
        <row r="202">
          <cell r="A202">
            <v>1323208</v>
          </cell>
          <cell r="B202" t="str">
            <v>Edif.Dependencias Próprio</v>
          </cell>
          <cell r="C202">
            <v>3594794.47</v>
          </cell>
        </row>
        <row r="203">
          <cell r="A203">
            <v>1323222</v>
          </cell>
          <cell r="B203" t="str">
            <v>Deprec.Infra Estrut.Próp.</v>
          </cell>
          <cell r="C203">
            <v>13.47</v>
          </cell>
        </row>
        <row r="204">
          <cell r="A204">
            <v>1323227</v>
          </cell>
          <cell r="B204" t="str">
            <v>Deprec.Edif.Depend.Próprio</v>
          </cell>
          <cell r="C204">
            <v>-204084.83</v>
          </cell>
        </row>
        <row r="205">
          <cell r="A205">
            <v>1324101</v>
          </cell>
          <cell r="B205" t="str">
            <v>Equip.Ferramentas Oficina</v>
          </cell>
          <cell r="C205">
            <v>1738908.63</v>
          </cell>
        </row>
        <row r="206">
          <cell r="A206">
            <v>1324102</v>
          </cell>
          <cell r="B206" t="str">
            <v>Equip.Ferram.Manut.Via Permanente</v>
          </cell>
          <cell r="C206">
            <v>3142309.44</v>
          </cell>
        </row>
        <row r="207">
          <cell r="A207">
            <v>1324103</v>
          </cell>
          <cell r="B207" t="str">
            <v>Equip.Movim.Carga Materiais</v>
          </cell>
          <cell r="C207">
            <v>1093603.92</v>
          </cell>
        </row>
        <row r="208">
          <cell r="A208">
            <v>1324104</v>
          </cell>
          <cell r="B208" t="str">
            <v>Equip.Aparelhos Telecom.</v>
          </cell>
          <cell r="C208">
            <v>5532934.4100000001</v>
          </cell>
        </row>
        <row r="209">
          <cell r="A209">
            <v>1324105</v>
          </cell>
          <cell r="B209" t="str">
            <v>Equip.Aparelhos Sinaliz.</v>
          </cell>
          <cell r="C209">
            <v>712281.61</v>
          </cell>
        </row>
        <row r="210">
          <cell r="A210">
            <v>1324106</v>
          </cell>
          <cell r="B210" t="str">
            <v>Equip.Técnicos Científicos</v>
          </cell>
          <cell r="C210">
            <v>609292.24</v>
          </cell>
        </row>
        <row r="211">
          <cell r="A211">
            <v>1324107</v>
          </cell>
          <cell r="B211" t="str">
            <v>Equip.Rodantes Auxiliares</v>
          </cell>
          <cell r="C211">
            <v>165359.82999999999</v>
          </cell>
        </row>
        <row r="212">
          <cell r="A212">
            <v>1324108</v>
          </cell>
          <cell r="B212" t="str">
            <v>Equip.Processamento Dados</v>
          </cell>
          <cell r="C212">
            <v>5583110.2800000003</v>
          </cell>
        </row>
        <row r="213">
          <cell r="A213">
            <v>1324121</v>
          </cell>
          <cell r="B213" t="str">
            <v>Deprec.Equip.Ferram.Ofic.</v>
          </cell>
          <cell r="C213">
            <v>-435065.59</v>
          </cell>
        </row>
        <row r="214">
          <cell r="A214">
            <v>1324122</v>
          </cell>
          <cell r="B214" t="str">
            <v>Dep.Eq.Ferr.Man.Via Perm.</v>
          </cell>
          <cell r="C214">
            <v>-1344956.94</v>
          </cell>
        </row>
        <row r="215">
          <cell r="A215">
            <v>1324123</v>
          </cell>
          <cell r="B215" t="str">
            <v>Deprec.Eq.Movim.Carga Mat.</v>
          </cell>
          <cell r="C215">
            <v>-146120.66</v>
          </cell>
        </row>
        <row r="216">
          <cell r="A216">
            <v>1324124</v>
          </cell>
          <cell r="B216" t="str">
            <v>Deprec.Eq.Apar.Telecomun.</v>
          </cell>
          <cell r="C216">
            <v>-2101134.75</v>
          </cell>
        </row>
        <row r="217">
          <cell r="A217">
            <v>1324125</v>
          </cell>
          <cell r="B217" t="str">
            <v>Deprec.Equip.Apar.Sinal.</v>
          </cell>
          <cell r="C217">
            <v>-255806.65</v>
          </cell>
        </row>
        <row r="218">
          <cell r="A218">
            <v>1324126</v>
          </cell>
          <cell r="B218" t="str">
            <v>Deprec.Equip.Téc.Científ.</v>
          </cell>
          <cell r="C218">
            <v>-101547.62</v>
          </cell>
        </row>
        <row r="219">
          <cell r="A219">
            <v>1324127</v>
          </cell>
          <cell r="B219" t="str">
            <v>Deprec.Equip.Rodantes Aux.</v>
          </cell>
          <cell r="C219">
            <v>-40189.82</v>
          </cell>
        </row>
        <row r="220">
          <cell r="A220">
            <v>1324128</v>
          </cell>
          <cell r="B220" t="str">
            <v>Deprec.Eq.Processam.Dados</v>
          </cell>
          <cell r="C220">
            <v>-1380245.93</v>
          </cell>
        </row>
        <row r="221">
          <cell r="A221">
            <v>1325101</v>
          </cell>
          <cell r="B221" t="str">
            <v>Terrenos</v>
          </cell>
          <cell r="C221">
            <v>623976.51</v>
          </cell>
        </row>
        <row r="222">
          <cell r="A222">
            <v>1325102</v>
          </cell>
          <cell r="B222" t="str">
            <v>Móveis e Utensílios</v>
          </cell>
          <cell r="C222">
            <v>2787848.2</v>
          </cell>
        </row>
        <row r="223">
          <cell r="A223">
            <v>1325103</v>
          </cell>
          <cell r="B223" t="str">
            <v>Máquinas de Escritório</v>
          </cell>
          <cell r="C223">
            <v>833.9</v>
          </cell>
        </row>
        <row r="224">
          <cell r="A224">
            <v>1325104</v>
          </cell>
          <cell r="B224" t="str">
            <v>Veículos Rodoviários</v>
          </cell>
          <cell r="C224">
            <v>41927.33</v>
          </cell>
        </row>
        <row r="225">
          <cell r="A225">
            <v>1325107</v>
          </cell>
          <cell r="B225" t="str">
            <v>Aeronave - própria</v>
          </cell>
          <cell r="C225">
            <v>1673469.31</v>
          </cell>
        </row>
        <row r="226">
          <cell r="A226">
            <v>1325122</v>
          </cell>
          <cell r="B226" t="str">
            <v>Deprec.Móveis e Utensílios</v>
          </cell>
          <cell r="C226">
            <v>-2556949.75</v>
          </cell>
        </row>
        <row r="227">
          <cell r="A227">
            <v>1325123</v>
          </cell>
          <cell r="B227" t="str">
            <v>Deprec.Máquinas Escritório</v>
          </cell>
          <cell r="C227">
            <v>-333.56</v>
          </cell>
        </row>
        <row r="228">
          <cell r="A228">
            <v>1325124</v>
          </cell>
          <cell r="B228" t="str">
            <v>Deprec.Veíc.Rodoviários</v>
          </cell>
          <cell r="C228">
            <v>-41927.33</v>
          </cell>
        </row>
        <row r="229">
          <cell r="A229">
            <v>1325127</v>
          </cell>
          <cell r="B229" t="str">
            <v>Deprec. Aeronave - própria</v>
          </cell>
          <cell r="C229">
            <v>-237074.82</v>
          </cell>
        </row>
        <row r="230">
          <cell r="A230">
            <v>1326201</v>
          </cell>
          <cell r="B230" t="str">
            <v>Direito de Uso Telefone</v>
          </cell>
          <cell r="C230">
            <v>5000</v>
          </cell>
        </row>
        <row r="231">
          <cell r="A231">
            <v>1326202</v>
          </cell>
          <cell r="B231" t="str">
            <v>Sistemas Aplicat.-Software</v>
          </cell>
          <cell r="C231">
            <v>7294566.6900000004</v>
          </cell>
        </row>
        <row r="232">
          <cell r="A232">
            <v>1326203</v>
          </cell>
          <cell r="B232" t="str">
            <v>Marcas e Patentes</v>
          </cell>
          <cell r="C232">
            <v>1647</v>
          </cell>
        </row>
        <row r="233">
          <cell r="A233">
            <v>1326212</v>
          </cell>
          <cell r="B233" t="str">
            <v>Amort.Sistemas Aplicativos</v>
          </cell>
          <cell r="C233">
            <v>-3478429.3</v>
          </cell>
        </row>
        <row r="234">
          <cell r="A234">
            <v>1329102</v>
          </cell>
          <cell r="B234" t="str">
            <v>Vagões Benf.Ferroban</v>
          </cell>
          <cell r="C234">
            <v>722129.98</v>
          </cell>
        </row>
        <row r="235">
          <cell r="A235">
            <v>1329122</v>
          </cell>
          <cell r="B235" t="str">
            <v>Depr.Vagões.Benf.Ferroban</v>
          </cell>
          <cell r="C235">
            <v>-216036.7</v>
          </cell>
        </row>
        <row r="236">
          <cell r="A236">
            <v>1329203</v>
          </cell>
          <cell r="B236" t="str">
            <v>Super Estr.Benf.Ferroban</v>
          </cell>
          <cell r="C236">
            <v>956869.26</v>
          </cell>
        </row>
        <row r="237">
          <cell r="A237">
            <v>1329303</v>
          </cell>
          <cell r="B237" t="str">
            <v>Sinal.Telec.Benf.Ferroban</v>
          </cell>
          <cell r="C237">
            <v>18515.18</v>
          </cell>
        </row>
        <row r="238">
          <cell r="A238">
            <v>1329323</v>
          </cell>
          <cell r="B238" t="str">
            <v>Dep.Sup.Estr.Benf.Ferroban</v>
          </cell>
          <cell r="C238">
            <v>-121179.53</v>
          </cell>
        </row>
        <row r="239">
          <cell r="A239">
            <v>1329326</v>
          </cell>
          <cell r="B239" t="str">
            <v>Dep.Sin.Tele.Benf.Ferroban</v>
          </cell>
          <cell r="C239">
            <v>-10491.94</v>
          </cell>
        </row>
        <row r="240">
          <cell r="A240" t="str">
            <v>Bens de uso construção e reforma</v>
          </cell>
          <cell r="C240">
            <v>349962225.5</v>
          </cell>
        </row>
        <row r="241">
          <cell r="A241">
            <v>1327103</v>
          </cell>
          <cell r="B241" t="str">
            <v>Almoxarif.Inversão Fixa</v>
          </cell>
          <cell r="C241">
            <v>8382018.9299999997</v>
          </cell>
        </row>
        <row r="242">
          <cell r="A242">
            <v>1327199</v>
          </cell>
          <cell r="B242" t="str">
            <v>EM/EF Investimentos</v>
          </cell>
          <cell r="C242">
            <v>-192190.56</v>
          </cell>
        </row>
        <row r="243">
          <cell r="A243" t="str">
            <v>Almoxarifado de inversão fixa</v>
          </cell>
          <cell r="C243">
            <v>8189828.3700000001</v>
          </cell>
        </row>
        <row r="244">
          <cell r="A244" t="str">
            <v>Imobilizado</v>
          </cell>
          <cell r="C244">
            <v>358152053.87</v>
          </cell>
        </row>
        <row r="246">
          <cell r="A246">
            <v>1331101</v>
          </cell>
          <cell r="B246" t="str">
            <v>Despesas de Transição</v>
          </cell>
          <cell r="C246">
            <v>1764986.45</v>
          </cell>
        </row>
        <row r="247">
          <cell r="A247">
            <v>1331102</v>
          </cell>
          <cell r="B247" t="str">
            <v>Sistema de Orçamento</v>
          </cell>
          <cell r="C247">
            <v>474152.02</v>
          </cell>
        </row>
        <row r="248">
          <cell r="A248">
            <v>1331105</v>
          </cell>
          <cell r="B248" t="str">
            <v>Arrendendamento a Diferir</v>
          </cell>
          <cell r="C248">
            <v>23496372.620000001</v>
          </cell>
        </row>
        <row r="249">
          <cell r="A249">
            <v>1331106</v>
          </cell>
          <cell r="B249" t="str">
            <v>Concessão a Diferir</v>
          </cell>
          <cell r="C249">
            <v>1240386.19</v>
          </cell>
        </row>
        <row r="250">
          <cell r="A250">
            <v>1331110</v>
          </cell>
          <cell r="B250" t="str">
            <v>Amort.Despesas Transição</v>
          </cell>
          <cell r="C250">
            <v>-1764986.45</v>
          </cell>
        </row>
        <row r="251">
          <cell r="A251">
            <v>1331111</v>
          </cell>
          <cell r="B251" t="str">
            <v>Amort.Sistema de Orçamento</v>
          </cell>
          <cell r="C251">
            <v>-433964.78</v>
          </cell>
        </row>
        <row r="252">
          <cell r="A252">
            <v>1331123</v>
          </cell>
          <cell r="B252" t="str">
            <v>Amortização Arrendamento</v>
          </cell>
          <cell r="C252">
            <v>-1089235.8400000001</v>
          </cell>
        </row>
        <row r="253">
          <cell r="A253">
            <v>1331124</v>
          </cell>
          <cell r="B253" t="str">
            <v>Amortização Concessão</v>
          </cell>
          <cell r="C253">
            <v>-57501.36</v>
          </cell>
        </row>
        <row r="254">
          <cell r="A254">
            <v>1332101</v>
          </cell>
          <cell r="B254" t="str">
            <v>Gastos c/Estudos e Proj.</v>
          </cell>
          <cell r="C254">
            <v>5408881.25</v>
          </cell>
        </row>
        <row r="255">
          <cell r="A255">
            <v>1332102</v>
          </cell>
          <cell r="B255" t="str">
            <v>TEVECON</v>
          </cell>
          <cell r="C255">
            <v>115342.93</v>
          </cell>
        </row>
        <row r="256">
          <cell r="A256">
            <v>1332110</v>
          </cell>
          <cell r="B256" t="str">
            <v>Amort.Gastos c/Estudos/Proj.</v>
          </cell>
          <cell r="C256">
            <v>-3546446.53</v>
          </cell>
        </row>
        <row r="257">
          <cell r="A257">
            <v>1332111</v>
          </cell>
          <cell r="B257" t="str">
            <v>Amortização TEVECON</v>
          </cell>
          <cell r="C257">
            <v>-107653.46</v>
          </cell>
        </row>
        <row r="258">
          <cell r="A258" t="str">
            <v>Diferido</v>
          </cell>
          <cell r="C258">
            <v>25500333.039999999</v>
          </cell>
        </row>
        <row r="260">
          <cell r="A260" t="str">
            <v>Permanente</v>
          </cell>
          <cell r="C260">
            <v>383652386.91000003</v>
          </cell>
        </row>
        <row r="262">
          <cell r="A262" t="str">
            <v>ATIVO</v>
          </cell>
          <cell r="C262">
            <v>784354543.71000004</v>
          </cell>
        </row>
        <row r="271">
          <cell r="A271" t="str">
            <v>Texto.............................................</v>
          </cell>
        </row>
        <row r="272">
          <cell r="A272" t="str">
            <v>..................................................</v>
          </cell>
        </row>
        <row r="274">
          <cell r="A274">
            <v>2111101</v>
          </cell>
          <cell r="B274" t="str">
            <v>Fornecedor Materiais Nac.</v>
          </cell>
          <cell r="C274">
            <v>-5862337.3200000003</v>
          </cell>
        </row>
        <row r="275">
          <cell r="A275">
            <v>2111102</v>
          </cell>
          <cell r="B275" t="str">
            <v>Fornec.Materiais Consig.</v>
          </cell>
          <cell r="C275">
            <v>-17856.990000000002</v>
          </cell>
        </row>
        <row r="276">
          <cell r="A276">
            <v>2111103</v>
          </cell>
          <cell r="B276" t="str">
            <v>Fornecedor Serviços Nac.</v>
          </cell>
          <cell r="C276">
            <v>-22097516.859999999</v>
          </cell>
        </row>
        <row r="277">
          <cell r="A277">
            <v>2111106</v>
          </cell>
          <cell r="B277" t="str">
            <v>Funcionários</v>
          </cell>
          <cell r="C277">
            <v>-20513.419999999998</v>
          </cell>
        </row>
        <row r="278">
          <cell r="A278">
            <v>2111108</v>
          </cell>
          <cell r="B278" t="str">
            <v>Fornecedor Utilities</v>
          </cell>
          <cell r="C278">
            <v>-92386.59</v>
          </cell>
        </row>
        <row r="279">
          <cell r="A279">
            <v>2111109</v>
          </cell>
          <cell r="B279" t="str">
            <v>Fornecedor de Combustíveis</v>
          </cell>
          <cell r="C279">
            <v>-16582964.550000001</v>
          </cell>
        </row>
        <row r="280">
          <cell r="A280">
            <v>2111110</v>
          </cell>
          <cell r="B280" t="str">
            <v>Fornecedor Impostos</v>
          </cell>
          <cell r="C280">
            <v>-2985327.94</v>
          </cell>
        </row>
        <row r="281">
          <cell r="A281">
            <v>2111111</v>
          </cell>
          <cell r="B281" t="str">
            <v>Bancos</v>
          </cell>
          <cell r="C281">
            <v>-4721.0200000000004</v>
          </cell>
        </row>
        <row r="282">
          <cell r="A282">
            <v>2111112</v>
          </cell>
          <cell r="B282" t="str">
            <v>Fornecedor Ferrovias</v>
          </cell>
          <cell r="C282">
            <v>-41222.36</v>
          </cell>
        </row>
        <row r="283">
          <cell r="A283">
            <v>2111113</v>
          </cell>
          <cell r="B283" t="str">
            <v>Tit. Caixa. Peq. UPs</v>
          </cell>
          <cell r="C283">
            <v>-40361.18</v>
          </cell>
        </row>
        <row r="284">
          <cell r="A284">
            <v>2111114</v>
          </cell>
          <cell r="B284" t="str">
            <v>Forn.Ressarc.Avarias</v>
          </cell>
          <cell r="C284">
            <v>-324278.65999999997</v>
          </cell>
        </row>
        <row r="285">
          <cell r="A285">
            <v>2111115</v>
          </cell>
          <cell r="B285" t="str">
            <v>Forn.Transf.entre Centros</v>
          </cell>
          <cell r="C285">
            <v>940.5</v>
          </cell>
        </row>
        <row r="286">
          <cell r="A286">
            <v>2111116</v>
          </cell>
          <cell r="B286" t="str">
            <v>Fornecedores Caminhoneiros</v>
          </cell>
          <cell r="C286">
            <v>11960.55</v>
          </cell>
        </row>
        <row r="287">
          <cell r="A287">
            <v>2111190</v>
          </cell>
          <cell r="B287" t="str">
            <v>Carga Forn.Mat.</v>
          </cell>
          <cell r="C287">
            <v>-2639671.8199999998</v>
          </cell>
        </row>
        <row r="288">
          <cell r="A288">
            <v>2111191</v>
          </cell>
          <cell r="B288" t="str">
            <v>Carga Forn.Serviço</v>
          </cell>
          <cell r="C288">
            <v>-464918.84</v>
          </cell>
        </row>
        <row r="289">
          <cell r="A289">
            <v>2111193</v>
          </cell>
          <cell r="B289" t="str">
            <v>Outros valores a pagar</v>
          </cell>
          <cell r="C289">
            <v>-1861507.21</v>
          </cell>
        </row>
        <row r="290">
          <cell r="A290">
            <v>2111201</v>
          </cell>
          <cell r="B290" t="str">
            <v>Fornecedor Materiais Ext.</v>
          </cell>
          <cell r="C290">
            <v>-929950.71</v>
          </cell>
        </row>
        <row r="291">
          <cell r="A291">
            <v>2111202</v>
          </cell>
          <cell r="B291" t="str">
            <v>Fornecedor Serviços Ext.</v>
          </cell>
          <cell r="C291">
            <v>-2574.5100000000002</v>
          </cell>
        </row>
        <row r="292">
          <cell r="A292" t="str">
            <v>Fornecedores</v>
          </cell>
          <cell r="C292">
            <v>-53955208.93</v>
          </cell>
        </row>
        <row r="294">
          <cell r="A294">
            <v>2121301</v>
          </cell>
          <cell r="B294" t="str">
            <v>Empréstimo BNDES</v>
          </cell>
          <cell r="C294">
            <v>-16297018</v>
          </cell>
        </row>
        <row r="295">
          <cell r="A295" t="str">
            <v>BNDES</v>
          </cell>
          <cell r="C295">
            <v>-16297018</v>
          </cell>
        </row>
        <row r="297">
          <cell r="A297">
            <v>2122102</v>
          </cell>
          <cell r="B297" t="str">
            <v>Debêntures 1ª emissão- 1ª série CP</v>
          </cell>
          <cell r="C297">
            <v>-117281.84</v>
          </cell>
        </row>
        <row r="298">
          <cell r="A298">
            <v>2122103</v>
          </cell>
          <cell r="B298" t="str">
            <v>Debêntures 1ª emissão- 2ª série CP</v>
          </cell>
          <cell r="C298">
            <v>-8548515.2200000007</v>
          </cell>
        </row>
        <row r="299">
          <cell r="A299" t="str">
            <v>Debêntures</v>
          </cell>
          <cell r="C299">
            <v>-8665797.0600000005</v>
          </cell>
        </row>
        <row r="301">
          <cell r="A301">
            <v>2121101</v>
          </cell>
          <cell r="B301" t="str">
            <v>Financ.Capital Giro Nac.</v>
          </cell>
          <cell r="C301">
            <v>-3483193.19</v>
          </cell>
        </row>
        <row r="302">
          <cell r="A302">
            <v>2122101</v>
          </cell>
          <cell r="B302" t="str">
            <v>Empr.Cap.Giro Moeda Est.</v>
          </cell>
          <cell r="C302">
            <v>-27991455.309999999</v>
          </cell>
        </row>
        <row r="303">
          <cell r="A303">
            <v>2122104</v>
          </cell>
          <cell r="B303" t="str">
            <v>Operação de Compror</v>
          </cell>
          <cell r="C303">
            <v>-13165286.27</v>
          </cell>
        </row>
        <row r="304">
          <cell r="A304">
            <v>2122106</v>
          </cell>
          <cell r="B304" t="str">
            <v>CG - Banco do Brasil S.A</v>
          </cell>
          <cell r="C304">
            <v>-4051.75</v>
          </cell>
        </row>
        <row r="305">
          <cell r="A305">
            <v>2122301</v>
          </cell>
          <cell r="B305" t="str">
            <v>Resolução 63</v>
          </cell>
          <cell r="C305">
            <v>-1789914.13</v>
          </cell>
        </row>
        <row r="306">
          <cell r="A306">
            <v>2140206</v>
          </cell>
          <cell r="B306" t="str">
            <v>Mútuo - Shell S/A</v>
          </cell>
          <cell r="C306">
            <v>-73720.399999999994</v>
          </cell>
        </row>
        <row r="307">
          <cell r="A307" t="str">
            <v>Capital de giro</v>
          </cell>
          <cell r="C307">
            <v>-46507621.049999997</v>
          </cell>
        </row>
        <row r="309">
          <cell r="A309">
            <v>2122201</v>
          </cell>
          <cell r="B309" t="str">
            <v>Financiamentos a Importação</v>
          </cell>
          <cell r="C309">
            <v>-4267946.9400000004</v>
          </cell>
        </row>
        <row r="310">
          <cell r="A310" t="str">
            <v>Financiamento a importação</v>
          </cell>
          <cell r="C310">
            <v>-4267946.9400000004</v>
          </cell>
        </row>
        <row r="312">
          <cell r="A312">
            <v>2122202</v>
          </cell>
          <cell r="B312" t="str">
            <v>Financ.locomotivas CP</v>
          </cell>
          <cell r="C312">
            <v>-11639054.9</v>
          </cell>
        </row>
        <row r="313">
          <cell r="A313" t="str">
            <v>financiamento de locomotivas</v>
          </cell>
          <cell r="C313">
            <v>-11639054.9</v>
          </cell>
        </row>
        <row r="315">
          <cell r="A315">
            <v>2131101</v>
          </cell>
          <cell r="B315" t="str">
            <v>Arrendamento Malha Sul</v>
          </cell>
          <cell r="C315">
            <v>-37327088.950000003</v>
          </cell>
        </row>
        <row r="316">
          <cell r="A316">
            <v>2131102</v>
          </cell>
          <cell r="B316" t="str">
            <v>Arrend.Conc.Malha Paulista</v>
          </cell>
          <cell r="C316">
            <v>-4997765.8099999996</v>
          </cell>
        </row>
        <row r="317">
          <cell r="A317">
            <v>2132101</v>
          </cell>
          <cell r="B317" t="str">
            <v>Concessão Malha Sul</v>
          </cell>
          <cell r="C317">
            <v>-1964583.63</v>
          </cell>
        </row>
        <row r="318">
          <cell r="A318">
            <v>2132102</v>
          </cell>
          <cell r="B318" t="str">
            <v>Concessão Malha Paulista</v>
          </cell>
          <cell r="C318">
            <v>-249888.29</v>
          </cell>
        </row>
        <row r="319">
          <cell r="A319" t="str">
            <v>Arrendamento a pagar</v>
          </cell>
          <cell r="C319">
            <v>-44539326.68</v>
          </cell>
        </row>
        <row r="321">
          <cell r="A321">
            <v>2161101</v>
          </cell>
          <cell r="B321" t="str">
            <v>Salários a Pagar</v>
          </cell>
          <cell r="C321">
            <v>480504.7</v>
          </cell>
        </row>
        <row r="322">
          <cell r="A322">
            <v>2161102</v>
          </cell>
          <cell r="B322" t="str">
            <v>Banco de horas a pagar</v>
          </cell>
          <cell r="C322">
            <v>-125846.13</v>
          </cell>
        </row>
        <row r="323">
          <cell r="A323">
            <v>2162101</v>
          </cell>
          <cell r="B323" t="str">
            <v>INSS</v>
          </cell>
          <cell r="C323">
            <v>-504158.7</v>
          </cell>
        </row>
        <row r="324">
          <cell r="A324">
            <v>2162102</v>
          </cell>
          <cell r="B324" t="str">
            <v>Senai</v>
          </cell>
          <cell r="C324">
            <v>-25721.11</v>
          </cell>
        </row>
        <row r="325">
          <cell r="A325">
            <v>2162103</v>
          </cell>
          <cell r="B325" t="str">
            <v>Salario Educação</v>
          </cell>
          <cell r="C325">
            <v>8740.32</v>
          </cell>
        </row>
        <row r="326">
          <cell r="A326">
            <v>2162104</v>
          </cell>
          <cell r="B326" t="str">
            <v>FGTS a Recolher</v>
          </cell>
          <cell r="C326">
            <v>-1235812.46</v>
          </cell>
        </row>
        <row r="327">
          <cell r="A327">
            <v>2162106</v>
          </cell>
          <cell r="B327" t="str">
            <v>Liminar FGTS</v>
          </cell>
          <cell r="C327">
            <v>-53510.26</v>
          </cell>
        </row>
        <row r="328">
          <cell r="A328">
            <v>2163102</v>
          </cell>
          <cell r="B328" t="str">
            <v>Contrib. Sindical</v>
          </cell>
          <cell r="C328">
            <v>-7093.47</v>
          </cell>
        </row>
        <row r="329">
          <cell r="A329">
            <v>2163103</v>
          </cell>
          <cell r="B329" t="str">
            <v>Cta.Pg.REFER</v>
          </cell>
          <cell r="C329">
            <v>12577.02</v>
          </cell>
        </row>
        <row r="330">
          <cell r="A330">
            <v>2163104</v>
          </cell>
          <cell r="B330" t="str">
            <v>Pensão Alimentícia</v>
          </cell>
          <cell r="C330">
            <v>6504.29</v>
          </cell>
        </row>
        <row r="331">
          <cell r="A331">
            <v>2163105</v>
          </cell>
          <cell r="B331" t="str">
            <v>Sindifer</v>
          </cell>
          <cell r="C331">
            <v>33600.53</v>
          </cell>
        </row>
        <row r="332">
          <cell r="A332">
            <v>2163106</v>
          </cell>
          <cell r="B332" t="str">
            <v>Assistência Odontológica</v>
          </cell>
          <cell r="C332">
            <v>10067.92</v>
          </cell>
        </row>
        <row r="333">
          <cell r="A333">
            <v>2171209</v>
          </cell>
          <cell r="B333" t="str">
            <v>Parcelamento INSS/SAT</v>
          </cell>
          <cell r="C333">
            <v>-1934235.04</v>
          </cell>
        </row>
        <row r="334">
          <cell r="A334">
            <v>2261203</v>
          </cell>
          <cell r="B334" t="str">
            <v>Parcelamento INSS/SAT</v>
          </cell>
          <cell r="C334">
            <v>-4513215.08</v>
          </cell>
        </row>
        <row r="335">
          <cell r="A335" t="str">
            <v>Salários e encargos sociais</v>
          </cell>
          <cell r="C335">
            <v>-7847597.4699999997</v>
          </cell>
        </row>
        <row r="337">
          <cell r="A337">
            <v>2171101</v>
          </cell>
          <cell r="B337" t="str">
            <v>IRRF - Empregados</v>
          </cell>
          <cell r="C337">
            <v>-2438733.5299999998</v>
          </cell>
        </row>
        <row r="338">
          <cell r="A338">
            <v>2171102</v>
          </cell>
          <cell r="B338" t="str">
            <v>IRRF - Terceiros</v>
          </cell>
          <cell r="C338">
            <v>-7079.29</v>
          </cell>
        </row>
        <row r="339">
          <cell r="A339">
            <v>2171201</v>
          </cell>
          <cell r="B339" t="str">
            <v>PIS-Prog.Int.Social</v>
          </cell>
          <cell r="C339">
            <v>-281481.26</v>
          </cell>
        </row>
        <row r="340">
          <cell r="A340">
            <v>2171202</v>
          </cell>
          <cell r="B340" t="str">
            <v>Cofins</v>
          </cell>
          <cell r="C340">
            <v>-1059601.9099999999</v>
          </cell>
        </row>
        <row r="341">
          <cell r="A341">
            <v>2171203</v>
          </cell>
          <cell r="B341" t="str">
            <v>Imposto S/Serviço</v>
          </cell>
          <cell r="C341">
            <v>-224.71</v>
          </cell>
        </row>
        <row r="342">
          <cell r="A342">
            <v>2171204</v>
          </cell>
          <cell r="B342" t="str">
            <v>Cofins-Diferença Base Calculo</v>
          </cell>
          <cell r="C342">
            <v>-1740363.92</v>
          </cell>
        </row>
        <row r="343">
          <cell r="A343">
            <v>2171206</v>
          </cell>
          <cell r="B343" t="str">
            <v>PIS-parcelamento</v>
          </cell>
          <cell r="C343">
            <v>-2086599.14</v>
          </cell>
        </row>
        <row r="344">
          <cell r="A344">
            <v>2171208</v>
          </cell>
          <cell r="B344" t="str">
            <v>Fundaf</v>
          </cell>
          <cell r="C344">
            <v>-4710.71</v>
          </cell>
        </row>
        <row r="345">
          <cell r="A345">
            <v>2171210</v>
          </cell>
          <cell r="B345" t="str">
            <v>Ganhos c/ tributos a realizar</v>
          </cell>
          <cell r="C345">
            <v>-2155067.9900000002</v>
          </cell>
        </row>
        <row r="346">
          <cell r="A346">
            <v>2171304</v>
          </cell>
          <cell r="B346" t="str">
            <v>ICMS - São Paulo</v>
          </cell>
          <cell r="C346">
            <v>-343918.22</v>
          </cell>
        </row>
        <row r="347">
          <cell r="A347">
            <v>2171306</v>
          </cell>
          <cell r="B347" t="str">
            <v>ICMS - Minas Gerais</v>
          </cell>
          <cell r="C347">
            <v>-969.4</v>
          </cell>
        </row>
        <row r="348">
          <cell r="A348">
            <v>2171503</v>
          </cell>
          <cell r="B348" t="str">
            <v>Taxas e Serviços</v>
          </cell>
          <cell r="C348">
            <v>40000</v>
          </cell>
        </row>
        <row r="349">
          <cell r="A349">
            <v>2171504</v>
          </cell>
          <cell r="B349" t="str">
            <v>ISS - RETENÇAÕ TERCEIROS</v>
          </cell>
          <cell r="C349">
            <v>-980.18</v>
          </cell>
        </row>
        <row r="350">
          <cell r="A350">
            <v>2171505</v>
          </cell>
          <cell r="B350" t="str">
            <v>INSS</v>
          </cell>
          <cell r="C350">
            <v>-237148.46</v>
          </cell>
        </row>
        <row r="351">
          <cell r="A351">
            <v>2171507</v>
          </cell>
          <cell r="B351" t="str">
            <v>INSS - retenção s/ cooperativas</v>
          </cell>
          <cell r="C351">
            <v>-691704.9</v>
          </cell>
        </row>
        <row r="352">
          <cell r="A352">
            <v>2171508</v>
          </cell>
          <cell r="B352" t="str">
            <v>SEST/SENAT - Retido caminhoneiros</v>
          </cell>
          <cell r="C352">
            <v>-11916.88</v>
          </cell>
        </row>
        <row r="353">
          <cell r="A353" t="str">
            <v>Impostos</v>
          </cell>
          <cell r="C353">
            <v>-11020500.5</v>
          </cell>
        </row>
        <row r="355">
          <cell r="A355">
            <v>2184101</v>
          </cell>
          <cell r="B355" t="str">
            <v>Obrigações c/Concessionaria</v>
          </cell>
          <cell r="C355">
            <v>-1359301.61</v>
          </cell>
        </row>
        <row r="356">
          <cell r="A356" t="str">
            <v>Obrigações com a RFFSA</v>
          </cell>
          <cell r="C356">
            <v>-1359301.61</v>
          </cell>
        </row>
        <row r="358">
          <cell r="A358">
            <v>2164101</v>
          </cell>
          <cell r="B358" t="str">
            <v>13 Salario</v>
          </cell>
          <cell r="C358">
            <v>-670027.14</v>
          </cell>
        </row>
        <row r="359">
          <cell r="A359">
            <v>2164102</v>
          </cell>
          <cell r="B359" t="str">
            <v>Ferias</v>
          </cell>
          <cell r="C359">
            <v>-4627748.9400000004</v>
          </cell>
        </row>
        <row r="360">
          <cell r="A360" t="str">
            <v>Provisões de férias e 13º salário</v>
          </cell>
          <cell r="C360">
            <v>-5297776.08</v>
          </cell>
        </row>
        <row r="362">
          <cell r="A362">
            <v>2183602</v>
          </cell>
          <cell r="B362" t="str">
            <v>Prov.p/Remun. Variavel</v>
          </cell>
          <cell r="C362">
            <v>-3296084.87</v>
          </cell>
        </row>
        <row r="363">
          <cell r="A363" t="str">
            <v>Provisão para remuneração variável</v>
          </cell>
          <cell r="C363">
            <v>-3296084.87</v>
          </cell>
        </row>
        <row r="365">
          <cell r="A365">
            <v>2151103</v>
          </cell>
          <cell r="B365" t="str">
            <v>Part.Pg. MRS Logistica</v>
          </cell>
          <cell r="C365">
            <v>245731.7</v>
          </cell>
        </row>
        <row r="366">
          <cell r="A366">
            <v>2151107</v>
          </cell>
          <cell r="B366" t="str">
            <v>Part.Pg. Ferropar</v>
          </cell>
          <cell r="C366">
            <v>-995237.88</v>
          </cell>
        </row>
        <row r="367">
          <cell r="A367">
            <v>2151109</v>
          </cell>
          <cell r="B367" t="str">
            <v>Part.Pg.Mesopotâmico/BAP</v>
          </cell>
          <cell r="C367">
            <v>-15514855.41</v>
          </cell>
        </row>
        <row r="368">
          <cell r="A368">
            <v>2151110</v>
          </cell>
          <cell r="B368" t="str">
            <v>Part.Pg. Ferroban</v>
          </cell>
          <cell r="C368">
            <v>-335997.06</v>
          </cell>
        </row>
        <row r="369">
          <cell r="A369">
            <v>2151112</v>
          </cell>
          <cell r="B369" t="str">
            <v>Partilha a pagar AFE</v>
          </cell>
          <cell r="C369">
            <v>-447432.71</v>
          </cell>
        </row>
        <row r="370">
          <cell r="A370">
            <v>2171509</v>
          </cell>
          <cell r="B370" t="str">
            <v>Retenção Repom</v>
          </cell>
          <cell r="C370">
            <v>361812.34</v>
          </cell>
        </row>
        <row r="371">
          <cell r="A371">
            <v>2181101</v>
          </cell>
          <cell r="B371" t="str">
            <v>Adubos Trevo - Adto.</v>
          </cell>
          <cell r="C371">
            <v>0</v>
          </cell>
        </row>
        <row r="372">
          <cell r="A372">
            <v>2181108</v>
          </cell>
          <cell r="B372" t="str">
            <v>Cargil Agrícola-Adiantam.</v>
          </cell>
          <cell r="C372">
            <v>-14763855.529999999</v>
          </cell>
        </row>
        <row r="373">
          <cell r="A373">
            <v>2181109</v>
          </cell>
          <cell r="B373" t="str">
            <v>Agipliquigas - Adiantam.</v>
          </cell>
          <cell r="C373">
            <v>-38407.199999999997</v>
          </cell>
        </row>
        <row r="374">
          <cell r="A374">
            <v>2181110</v>
          </cell>
          <cell r="B374" t="str">
            <v>Seguradoras - Adiantamento</v>
          </cell>
          <cell r="C374">
            <v>-8339.8700000000008</v>
          </cell>
        </row>
        <row r="375">
          <cell r="A375">
            <v>2181118</v>
          </cell>
          <cell r="B375" t="str">
            <v>Refin.Óleos Brasil-Adto.</v>
          </cell>
          <cell r="C375">
            <v>-7643.89</v>
          </cell>
        </row>
        <row r="376">
          <cell r="A376">
            <v>2181120</v>
          </cell>
          <cell r="B376" t="str">
            <v>Coinbra S/A - Adiantamento</v>
          </cell>
          <cell r="C376">
            <v>-2400000</v>
          </cell>
        </row>
        <row r="377">
          <cell r="A377">
            <v>2181125</v>
          </cell>
          <cell r="B377" t="str">
            <v>Adiantamento de Clientes</v>
          </cell>
          <cell r="C377">
            <v>363739.16</v>
          </cell>
        </row>
        <row r="378">
          <cell r="A378">
            <v>2181136</v>
          </cell>
          <cell r="B378" t="str">
            <v>Crédito- Unimed</v>
          </cell>
          <cell r="C378">
            <v>62943.360000000001</v>
          </cell>
        </row>
        <row r="379">
          <cell r="A379">
            <v>2181137</v>
          </cell>
          <cell r="B379" t="str">
            <v>Adto. Camargo Correa S/A</v>
          </cell>
          <cell r="C379">
            <v>-333890.36</v>
          </cell>
        </row>
        <row r="380">
          <cell r="A380">
            <v>2181143</v>
          </cell>
          <cell r="B380" t="str">
            <v>Cimento Ribeirão-VG oii 6000673</v>
          </cell>
          <cell r="C380">
            <v>-250428.05</v>
          </cell>
        </row>
        <row r="381">
          <cell r="A381">
            <v>2181146</v>
          </cell>
          <cell r="B381" t="str">
            <v>Adto. Bunge Alimentos</v>
          </cell>
          <cell r="C381">
            <v>-16000000.02</v>
          </cell>
        </row>
        <row r="382">
          <cell r="A382">
            <v>2181150</v>
          </cell>
          <cell r="B382" t="str">
            <v>Adiantamento de Clientes - Recon</v>
          </cell>
          <cell r="C382">
            <v>-554549.66</v>
          </cell>
        </row>
        <row r="383">
          <cell r="A383">
            <v>2182101</v>
          </cell>
          <cell r="B383" t="str">
            <v>Seguros a pagar</v>
          </cell>
          <cell r="C383">
            <v>-135849.60000000001</v>
          </cell>
        </row>
        <row r="384">
          <cell r="A384">
            <v>2183501</v>
          </cell>
          <cell r="B384" t="str">
            <v>Prov.Franquia Acid.a Pg.</v>
          </cell>
          <cell r="C384">
            <v>-2900843.82</v>
          </cell>
        </row>
        <row r="385">
          <cell r="A385">
            <v>2187105</v>
          </cell>
          <cell r="B385" t="str">
            <v>Outros</v>
          </cell>
          <cell r="C385">
            <v>0</v>
          </cell>
        </row>
        <row r="386">
          <cell r="A386" t="str">
            <v>Outros</v>
          </cell>
          <cell r="C386">
            <v>-53653104.5</v>
          </cell>
        </row>
        <row r="388">
          <cell r="A388" t="str">
            <v>Circulante</v>
          </cell>
          <cell r="C388">
            <v>-268346338.59</v>
          </cell>
        </row>
        <row r="390">
          <cell r="A390">
            <v>2211101</v>
          </cell>
          <cell r="B390" t="str">
            <v>Fornec. Materiais Nac.LP</v>
          </cell>
          <cell r="C390">
            <v>-420</v>
          </cell>
        </row>
        <row r="391">
          <cell r="A391" t="str">
            <v>Fornecedores</v>
          </cell>
          <cell r="C391">
            <v>-420</v>
          </cell>
        </row>
        <row r="393">
          <cell r="A393">
            <v>2221301</v>
          </cell>
          <cell r="B393" t="str">
            <v>Emprést.BNDES  LP</v>
          </cell>
          <cell r="C393">
            <v>-156622857.06999999</v>
          </cell>
        </row>
        <row r="394">
          <cell r="A394" t="str">
            <v>BNDES</v>
          </cell>
          <cell r="C394">
            <v>-156622857.06999999</v>
          </cell>
        </row>
        <row r="396">
          <cell r="A396">
            <v>2221302</v>
          </cell>
          <cell r="B396" t="str">
            <v>Debentures 1ª emissão - 1ª série LP</v>
          </cell>
          <cell r="C396">
            <v>-37948206.270000003</v>
          </cell>
        </row>
        <row r="397">
          <cell r="A397" t="str">
            <v>Debêntures</v>
          </cell>
          <cell r="C397">
            <v>-37948206.270000003</v>
          </cell>
        </row>
        <row r="399">
          <cell r="A399">
            <v>2221101</v>
          </cell>
          <cell r="B399" t="str">
            <v>Emprest.Cap.Giro Nac. LP</v>
          </cell>
          <cell r="C399">
            <v>-87953600</v>
          </cell>
        </row>
        <row r="400">
          <cell r="A400" t="str">
            <v>Capital de giro</v>
          </cell>
          <cell r="C400">
            <v>-87953600</v>
          </cell>
        </row>
        <row r="402">
          <cell r="A402">
            <v>2221603</v>
          </cell>
          <cell r="B402" t="str">
            <v>Fin.Locomotiva Af.Sul LP</v>
          </cell>
          <cell r="C402">
            <v>-21633837.780000001</v>
          </cell>
        </row>
        <row r="403">
          <cell r="A403" t="str">
            <v>Financiamento de lococomotivas</v>
          </cell>
          <cell r="C403">
            <v>-21633837.780000001</v>
          </cell>
        </row>
        <row r="405">
          <cell r="A405">
            <v>2231104</v>
          </cell>
          <cell r="B405" t="str">
            <v>Arrend. a Pagar RFFSA LP</v>
          </cell>
          <cell r="C405">
            <v>-13064481.130000001</v>
          </cell>
        </row>
        <row r="406">
          <cell r="A406">
            <v>2231105</v>
          </cell>
          <cell r="B406" t="str">
            <v>Arrend.Pagar Ferroban LP</v>
          </cell>
          <cell r="C406">
            <v>-3778072.95</v>
          </cell>
        </row>
        <row r="407">
          <cell r="A407">
            <v>2232203</v>
          </cell>
          <cell r="B407" t="str">
            <v>Concessão Pagar RFFSA LP</v>
          </cell>
          <cell r="C407">
            <v>-687604.27</v>
          </cell>
        </row>
        <row r="408">
          <cell r="A408">
            <v>2232204</v>
          </cell>
          <cell r="B408" t="str">
            <v>Conc.a Pagar Ferroban LP</v>
          </cell>
          <cell r="C408">
            <v>-188903.67999999999</v>
          </cell>
        </row>
        <row r="409">
          <cell r="A409" t="str">
            <v>Arrendamento a pagar</v>
          </cell>
          <cell r="C409">
            <v>-17719062.030000001</v>
          </cell>
        </row>
        <row r="411">
          <cell r="A411">
            <v>2251101</v>
          </cell>
          <cell r="B411" t="str">
            <v>Provisões Ações Trabal.LP</v>
          </cell>
          <cell r="C411">
            <v>-9461723.8900000006</v>
          </cell>
        </row>
        <row r="412">
          <cell r="A412" t="str">
            <v>Provisão para contingencias trabalhistas</v>
          </cell>
          <cell r="C412">
            <v>-9461723.8900000006</v>
          </cell>
        </row>
        <row r="414">
          <cell r="A414" t="str">
            <v>Exigível a longo prazo</v>
          </cell>
          <cell r="C414">
            <v>-331339707.04000002</v>
          </cell>
        </row>
        <row r="416">
          <cell r="A416">
            <v>2311102</v>
          </cell>
          <cell r="B416" t="str">
            <v>Receita Direito passagem</v>
          </cell>
          <cell r="C416">
            <v>-9088050.3399999999</v>
          </cell>
        </row>
        <row r="417">
          <cell r="C417">
            <v>-9088050.3399999999</v>
          </cell>
        </row>
        <row r="418">
          <cell r="A418">
            <v>2411101</v>
          </cell>
          <cell r="B418" t="str">
            <v>Capital Social Subscrito</v>
          </cell>
          <cell r="C418">
            <v>-233587553.77000001</v>
          </cell>
        </row>
        <row r="419">
          <cell r="A419" t="str">
            <v>Capital social</v>
          </cell>
          <cell r="C419">
            <v>-233587553.77000001</v>
          </cell>
        </row>
        <row r="421">
          <cell r="A421">
            <v>2431101</v>
          </cell>
          <cell r="B421" t="str">
            <v>Lucro/Prej.Exerc.Anteriores</v>
          </cell>
          <cell r="C421">
            <v>41216595.119999997</v>
          </cell>
        </row>
        <row r="422">
          <cell r="A422" t="str">
            <v>Prejuízo acumulado</v>
          </cell>
          <cell r="C422">
            <v>41216595.119999997</v>
          </cell>
        </row>
        <row r="424">
          <cell r="A424" t="str">
            <v>Patrimônio líquido</v>
          </cell>
          <cell r="C424">
            <v>-192370958.65000001</v>
          </cell>
        </row>
        <row r="426">
          <cell r="A426" t="str">
            <v>Passivo</v>
          </cell>
          <cell r="C426">
            <v>-801145054.62</v>
          </cell>
        </row>
        <row r="435">
          <cell r="A435" t="str">
            <v>Texto.............................................</v>
          </cell>
        </row>
        <row r="436">
          <cell r="A436" t="str">
            <v>..................................................</v>
          </cell>
        </row>
        <row r="438">
          <cell r="A438">
            <v>5111101</v>
          </cell>
          <cell r="B438" t="str">
            <v>Receita Transporte Ferrov.</v>
          </cell>
          <cell r="C438">
            <v>-49364620.359999999</v>
          </cell>
        </row>
        <row r="439">
          <cell r="A439">
            <v>5111102</v>
          </cell>
          <cell r="B439" t="str">
            <v>Rec. Malha Paulista</v>
          </cell>
          <cell r="C439">
            <v>-2710751.83</v>
          </cell>
        </row>
        <row r="440">
          <cell r="A440">
            <v>5111103</v>
          </cell>
          <cell r="B440" t="str">
            <v>Receita ferroviárias acessórias</v>
          </cell>
          <cell r="C440">
            <v>-4162270.33</v>
          </cell>
        </row>
        <row r="441">
          <cell r="A441">
            <v>5111104</v>
          </cell>
          <cell r="B441" t="str">
            <v>Rec.Ferrov.p/UNPI</v>
          </cell>
          <cell r="C441">
            <v>-1707431.53</v>
          </cell>
        </row>
        <row r="442">
          <cell r="A442">
            <v>5111105</v>
          </cell>
          <cell r="B442" t="str">
            <v>Rec.Ferrov.Malh Paulista p/UNPI</v>
          </cell>
          <cell r="C442">
            <v>-119198.47</v>
          </cell>
        </row>
        <row r="443">
          <cell r="A443">
            <v>5111106</v>
          </cell>
          <cell r="B443" t="str">
            <v>Rec.Ferrov.Acess.p/UNPI</v>
          </cell>
          <cell r="C443">
            <v>-148002.59</v>
          </cell>
        </row>
        <row r="444">
          <cell r="A444">
            <v>5112103</v>
          </cell>
          <cell r="B444" t="str">
            <v>MRS-Logística Part.Rec.</v>
          </cell>
          <cell r="C444">
            <v>-162761.82</v>
          </cell>
        </row>
        <row r="445">
          <cell r="A445">
            <v>5112106</v>
          </cell>
          <cell r="B445" t="str">
            <v>Ferropar Part.Rec.</v>
          </cell>
          <cell r="C445">
            <v>-1524442.53</v>
          </cell>
        </row>
        <row r="446">
          <cell r="A446">
            <v>5112110</v>
          </cell>
          <cell r="B446" t="str">
            <v>Mesopotâmico/BAP Part.Rec.</v>
          </cell>
          <cell r="C446">
            <v>-857016.07</v>
          </cell>
        </row>
        <row r="447">
          <cell r="A447">
            <v>5112111</v>
          </cell>
          <cell r="B447" t="str">
            <v>Ferroban Part.Rec.</v>
          </cell>
          <cell r="C447">
            <v>-13640.78</v>
          </cell>
        </row>
        <row r="448">
          <cell r="A448">
            <v>5113103</v>
          </cell>
          <cell r="B448" t="str">
            <v>MRS-Logística Part.Pg.</v>
          </cell>
          <cell r="C448">
            <v>70710.759999999995</v>
          </cell>
        </row>
        <row r="449">
          <cell r="A449">
            <v>5113106</v>
          </cell>
          <cell r="B449" t="str">
            <v>FERROPAR Part.Pg.</v>
          </cell>
          <cell r="C449">
            <v>347705.12</v>
          </cell>
        </row>
        <row r="450">
          <cell r="A450">
            <v>5113110</v>
          </cell>
          <cell r="B450" t="str">
            <v>Mesopotanea Part.Pg.</v>
          </cell>
          <cell r="C450">
            <v>1183223.22</v>
          </cell>
        </row>
        <row r="451">
          <cell r="A451">
            <v>5113111</v>
          </cell>
          <cell r="B451" t="str">
            <v>Ferroban Part.Pg.</v>
          </cell>
          <cell r="C451">
            <v>426744.59</v>
          </cell>
        </row>
        <row r="452">
          <cell r="A452">
            <v>5113117</v>
          </cell>
          <cell r="B452" t="str">
            <v>AFE-partilha a pagar</v>
          </cell>
          <cell r="C452">
            <v>341127.58</v>
          </cell>
        </row>
        <row r="453">
          <cell r="A453">
            <v>5114101</v>
          </cell>
          <cell r="B453" t="str">
            <v>Desconto de Frete</v>
          </cell>
          <cell r="C453">
            <v>441228.26</v>
          </cell>
        </row>
        <row r="454">
          <cell r="A454" t="str">
            <v>Receita Ferroviária</v>
          </cell>
          <cell r="C454">
            <v>-57959396.780000001</v>
          </cell>
        </row>
        <row r="455">
          <cell r="A455">
            <v>5114305</v>
          </cell>
          <cell r="B455" t="str">
            <v>Cancelamento de Frete - Terceiros</v>
          </cell>
          <cell r="C455">
            <v>20335.2</v>
          </cell>
        </row>
        <row r="456">
          <cell r="A456">
            <v>5118104</v>
          </cell>
          <cell r="B456" t="str">
            <v>Transp. Rod. Ponta</v>
          </cell>
          <cell r="C456">
            <v>-5104443.1900000004</v>
          </cell>
        </row>
        <row r="457">
          <cell r="A457" t="str">
            <v>Receita Rodoviária</v>
          </cell>
          <cell r="C457">
            <v>-5084107.99</v>
          </cell>
        </row>
        <row r="458">
          <cell r="A458">
            <v>5116101</v>
          </cell>
          <cell r="B458" t="str">
            <v>Taxas Transp.Ferroviários</v>
          </cell>
          <cell r="C458">
            <v>-1569.94</v>
          </cell>
        </row>
        <row r="459">
          <cell r="A459">
            <v>5117103</v>
          </cell>
          <cell r="B459" t="str">
            <v>Limpeza de Vagões</v>
          </cell>
          <cell r="C459">
            <v>-6398.17</v>
          </cell>
        </row>
        <row r="460">
          <cell r="A460">
            <v>5117104</v>
          </cell>
          <cell r="B460" t="str">
            <v>Enlonamento</v>
          </cell>
          <cell r="C460">
            <v>-115563</v>
          </cell>
        </row>
        <row r="461">
          <cell r="A461">
            <v>5117105</v>
          </cell>
          <cell r="B461" t="str">
            <v>Transbordo</v>
          </cell>
          <cell r="C461">
            <v>-475537.1</v>
          </cell>
        </row>
        <row r="462">
          <cell r="A462">
            <v>5117109</v>
          </cell>
          <cell r="B462" t="str">
            <v>Custo adm.+marg Intermodal</v>
          </cell>
          <cell r="C462">
            <v>0</v>
          </cell>
        </row>
        <row r="463">
          <cell r="A463">
            <v>5117119</v>
          </cell>
          <cell r="B463" t="str">
            <v>Custo equipto.-Unit</v>
          </cell>
          <cell r="C463">
            <v>-184595.83</v>
          </cell>
        </row>
        <row r="464">
          <cell r="A464">
            <v>5117124</v>
          </cell>
          <cell r="B464" t="str">
            <v>Operação terminais UNIT - Joinville</v>
          </cell>
          <cell r="C464">
            <v>-26957.08</v>
          </cell>
        </row>
        <row r="465">
          <cell r="A465">
            <v>5117125</v>
          </cell>
          <cell r="B465" t="str">
            <v>Operação terminais UNIT - Diretor Pesta</v>
          </cell>
          <cell r="C465">
            <v>-94219.17</v>
          </cell>
        </row>
        <row r="466">
          <cell r="A466">
            <v>5117126</v>
          </cell>
          <cell r="B466" t="str">
            <v>Operação terminais UNIT - Tatuí</v>
          </cell>
          <cell r="C466">
            <v>-376606.51</v>
          </cell>
        </row>
        <row r="467">
          <cell r="A467">
            <v>5117127</v>
          </cell>
          <cell r="B467" t="str">
            <v>Operação terminais UNIT - Livramento</v>
          </cell>
          <cell r="C467">
            <v>-50998</v>
          </cell>
        </row>
        <row r="468">
          <cell r="A468">
            <v>5117128</v>
          </cell>
          <cell r="B468" t="str">
            <v>Operação terminais UNIT - Uruguaiana</v>
          </cell>
          <cell r="C468">
            <v>-413875.06</v>
          </cell>
        </row>
        <row r="469">
          <cell r="A469">
            <v>5117129</v>
          </cell>
          <cell r="B469" t="str">
            <v>Rec. Log. Terminal Araucárias</v>
          </cell>
          <cell r="C469">
            <v>-19496.240000000002</v>
          </cell>
        </row>
        <row r="470">
          <cell r="A470">
            <v>5124108</v>
          </cell>
          <cell r="B470" t="str">
            <v>Comissões s/Seguros</v>
          </cell>
          <cell r="C470">
            <v>-424687.96</v>
          </cell>
        </row>
        <row r="471">
          <cell r="A471">
            <v>5124111</v>
          </cell>
          <cell r="B471" t="str">
            <v>Comissões s/seguros p/UNPI</v>
          </cell>
          <cell r="C471">
            <v>-104285.84</v>
          </cell>
        </row>
        <row r="472">
          <cell r="A472" t="str">
            <v>Receita de Logística</v>
          </cell>
          <cell r="C472">
            <v>-2294789.9</v>
          </cell>
        </row>
        <row r="473">
          <cell r="A473">
            <v>5114201</v>
          </cell>
          <cell r="B473" t="str">
            <v>Deduções Outras Receitas</v>
          </cell>
          <cell r="C473">
            <v>247037.19</v>
          </cell>
        </row>
        <row r="474">
          <cell r="A474">
            <v>5114202</v>
          </cell>
          <cell r="B474" t="str">
            <v>Cancelamentos Out.Receitas</v>
          </cell>
          <cell r="C474">
            <v>105956.62</v>
          </cell>
        </row>
        <row r="475">
          <cell r="A475">
            <v>5116103</v>
          </cell>
          <cell r="B475" t="str">
            <v>Taxa Adm.Operac.Ferropar</v>
          </cell>
          <cell r="C475">
            <v>-17331.099999999999</v>
          </cell>
        </row>
        <row r="476">
          <cell r="A476">
            <v>5121101</v>
          </cell>
          <cell r="B476" t="str">
            <v>Rec.Patrim.Linhas Férreas</v>
          </cell>
          <cell r="C476">
            <v>-16983.29</v>
          </cell>
        </row>
        <row r="477">
          <cell r="A477">
            <v>5122102</v>
          </cell>
          <cell r="B477" t="str">
            <v>Rec.Public.e Propaganda</v>
          </cell>
          <cell r="C477">
            <v>-12810</v>
          </cell>
        </row>
        <row r="478">
          <cell r="A478">
            <v>5122103</v>
          </cell>
          <cell r="B478" t="str">
            <v>Alugueis Locomot. Vagões</v>
          </cell>
          <cell r="C478">
            <v>-152511.01</v>
          </cell>
        </row>
        <row r="479">
          <cell r="A479">
            <v>5122104</v>
          </cell>
          <cell r="B479" t="str">
            <v>Recup.Desp.Imóvel Alugado</v>
          </cell>
          <cell r="C479">
            <v>-41303.29</v>
          </cell>
        </row>
        <row r="480">
          <cell r="A480">
            <v>5122105</v>
          </cell>
          <cell r="B480" t="str">
            <v>Área Domínio - Fibra Ótica</v>
          </cell>
          <cell r="C480">
            <v>-62893.08</v>
          </cell>
        </row>
        <row r="481">
          <cell r="A481">
            <v>5123101</v>
          </cell>
          <cell r="B481" t="str">
            <v>Venda Inservíveis Sucatas</v>
          </cell>
          <cell r="C481">
            <v>-148754.9</v>
          </cell>
        </row>
        <row r="482">
          <cell r="A482">
            <v>5123102</v>
          </cell>
          <cell r="B482" t="str">
            <v>Venda Mat. Estocados</v>
          </cell>
          <cell r="C482">
            <v>-921431.02</v>
          </cell>
        </row>
        <row r="483">
          <cell r="A483">
            <v>5124103</v>
          </cell>
          <cell r="B483" t="str">
            <v>Receitas Eventuais</v>
          </cell>
          <cell r="C483">
            <v>-53500.15</v>
          </cell>
        </row>
        <row r="484">
          <cell r="A484">
            <v>5124104</v>
          </cell>
          <cell r="B484" t="str">
            <v>Receitas a Classificar</v>
          </cell>
          <cell r="C484">
            <v>-35702.629999999997</v>
          </cell>
        </row>
        <row r="485">
          <cell r="A485" t="str">
            <v>Outras Receitas</v>
          </cell>
          <cell r="C485">
            <v>-1110226.6599999999</v>
          </cell>
        </row>
        <row r="486">
          <cell r="A486" t="str">
            <v>Receita Bruta Total</v>
          </cell>
          <cell r="C486">
            <v>-66448521.329999998</v>
          </cell>
        </row>
        <row r="487">
          <cell r="A487">
            <v>5411102</v>
          </cell>
          <cell r="B487" t="str">
            <v>PIS</v>
          </cell>
          <cell r="C487">
            <v>1001996.55</v>
          </cell>
        </row>
        <row r="488">
          <cell r="A488">
            <v>5411103</v>
          </cell>
          <cell r="B488" t="str">
            <v>COFINS</v>
          </cell>
          <cell r="C488">
            <v>1762467.69</v>
          </cell>
        </row>
        <row r="489">
          <cell r="A489">
            <v>5411104</v>
          </cell>
          <cell r="B489" t="str">
            <v>Imposto s/ serviço</v>
          </cell>
          <cell r="C489">
            <v>2383.86</v>
          </cell>
        </row>
        <row r="490">
          <cell r="A490">
            <v>5411123</v>
          </cell>
          <cell r="B490" t="str">
            <v>PIS s/ponta rodoviaria</v>
          </cell>
          <cell r="C490">
            <v>69987.240000000005</v>
          </cell>
        </row>
        <row r="491">
          <cell r="A491">
            <v>5411124</v>
          </cell>
          <cell r="B491" t="str">
            <v>PIS s/novos negócios</v>
          </cell>
          <cell r="C491">
            <v>739.77</v>
          </cell>
        </row>
        <row r="492">
          <cell r="A492">
            <v>5411125</v>
          </cell>
          <cell r="B492" t="str">
            <v>COFINS s/ponta rodoviaria</v>
          </cell>
          <cell r="C492">
            <v>153133.29999999999</v>
          </cell>
        </row>
        <row r="493">
          <cell r="A493">
            <v>5411126</v>
          </cell>
          <cell r="B493" t="str">
            <v>COFINS s/novos negócios</v>
          </cell>
          <cell r="C493">
            <v>1916.8</v>
          </cell>
        </row>
        <row r="494">
          <cell r="A494">
            <v>5411128</v>
          </cell>
          <cell r="B494" t="str">
            <v>COFINS s/logística</v>
          </cell>
          <cell r="C494">
            <v>23509.919999999998</v>
          </cell>
        </row>
        <row r="495">
          <cell r="A495">
            <v>5411129</v>
          </cell>
          <cell r="B495" t="str">
            <v>PIS s/logística</v>
          </cell>
          <cell r="C495">
            <v>9276.92</v>
          </cell>
        </row>
        <row r="496">
          <cell r="A496">
            <v>5411167</v>
          </cell>
          <cell r="B496" t="str">
            <v>PIS-Joinville</v>
          </cell>
          <cell r="C496">
            <v>314.60000000000002</v>
          </cell>
        </row>
        <row r="497">
          <cell r="A497">
            <v>5411168</v>
          </cell>
          <cell r="B497" t="str">
            <v>PIS-Diretor Pestana</v>
          </cell>
          <cell r="C497">
            <v>1037.42</v>
          </cell>
        </row>
        <row r="498">
          <cell r="A498">
            <v>5411169</v>
          </cell>
          <cell r="B498" t="str">
            <v>PIS-Tatuí</v>
          </cell>
          <cell r="C498">
            <v>4205.12</v>
          </cell>
        </row>
        <row r="499">
          <cell r="A499">
            <v>5411170</v>
          </cell>
          <cell r="B499" t="str">
            <v>PIS-Livramento</v>
          </cell>
          <cell r="C499">
            <v>596.01</v>
          </cell>
        </row>
        <row r="500">
          <cell r="A500">
            <v>5411171</v>
          </cell>
          <cell r="B500" t="str">
            <v>PIS-Uruguaiana</v>
          </cell>
          <cell r="C500">
            <v>4426.74</v>
          </cell>
        </row>
        <row r="501">
          <cell r="A501">
            <v>5411172</v>
          </cell>
          <cell r="B501" t="str">
            <v>PIS-Araucária</v>
          </cell>
          <cell r="C501">
            <v>188.25</v>
          </cell>
        </row>
        <row r="502">
          <cell r="A502">
            <v>5411173</v>
          </cell>
          <cell r="B502" t="str">
            <v>COFINS-Joinville</v>
          </cell>
          <cell r="C502">
            <v>808.71</v>
          </cell>
        </row>
        <row r="503">
          <cell r="A503">
            <v>5411174</v>
          </cell>
          <cell r="B503" t="str">
            <v>COFINS-Diretor Pestana</v>
          </cell>
          <cell r="C503">
            <v>2826.57</v>
          </cell>
        </row>
        <row r="504">
          <cell r="A504">
            <v>5411175</v>
          </cell>
          <cell r="B504" t="str">
            <v>COFINS-Tatuí</v>
          </cell>
          <cell r="C504">
            <v>11298.2</v>
          </cell>
        </row>
        <row r="505">
          <cell r="A505">
            <v>5411176</v>
          </cell>
          <cell r="B505" t="str">
            <v>COFINS-Livramento</v>
          </cell>
          <cell r="C505">
            <v>1529.94</v>
          </cell>
        </row>
        <row r="506">
          <cell r="A506">
            <v>5411177</v>
          </cell>
          <cell r="B506" t="str">
            <v>COFINS-Uruguaiana</v>
          </cell>
          <cell r="C506">
            <v>12416.25</v>
          </cell>
        </row>
        <row r="507">
          <cell r="A507">
            <v>5411178</v>
          </cell>
          <cell r="B507" t="str">
            <v>COFINS-Araucária</v>
          </cell>
          <cell r="C507">
            <v>584.89</v>
          </cell>
        </row>
        <row r="508">
          <cell r="A508" t="str">
            <v>PIS/COFINS/ISS/INSS</v>
          </cell>
          <cell r="C508">
            <v>3065644.75</v>
          </cell>
        </row>
        <row r="509">
          <cell r="A509">
            <v>5125110</v>
          </cell>
          <cell r="B509" t="str">
            <v>ICMS s/ Outras Receitas</v>
          </cell>
          <cell r="C509">
            <v>25521.35</v>
          </cell>
        </row>
        <row r="510">
          <cell r="A510">
            <v>5411106</v>
          </cell>
          <cell r="B510" t="str">
            <v>ICMS s/seguro agricultura</v>
          </cell>
          <cell r="C510">
            <v>16206.53</v>
          </cell>
        </row>
        <row r="511">
          <cell r="A511">
            <v>5411108</v>
          </cell>
          <cell r="B511" t="str">
            <v>ICMS s/seguro indústria</v>
          </cell>
          <cell r="C511">
            <v>8334.2099999999991</v>
          </cell>
        </row>
        <row r="512">
          <cell r="A512">
            <v>5411110</v>
          </cell>
          <cell r="B512" t="str">
            <v>ICMS s/seguro Sul</v>
          </cell>
          <cell r="C512">
            <v>4237.3999999999996</v>
          </cell>
        </row>
        <row r="513">
          <cell r="A513">
            <v>5411111</v>
          </cell>
          <cell r="B513" t="str">
            <v>ICMS s/frete agricultura</v>
          </cell>
          <cell r="C513">
            <v>876630.44</v>
          </cell>
        </row>
        <row r="514">
          <cell r="A514">
            <v>5411112</v>
          </cell>
          <cell r="B514" t="str">
            <v>ICMS s/frete energia</v>
          </cell>
          <cell r="C514">
            <v>1790663.72</v>
          </cell>
        </row>
        <row r="515">
          <cell r="A515">
            <v>5411113</v>
          </cell>
          <cell r="B515" t="str">
            <v>ICMS s/frete industrialização</v>
          </cell>
          <cell r="C515">
            <v>543600.07999999996</v>
          </cell>
        </row>
        <row r="516">
          <cell r="A516">
            <v>5411115</v>
          </cell>
          <cell r="B516" t="str">
            <v>ICMS s/frete Sul</v>
          </cell>
          <cell r="C516">
            <v>520736.4</v>
          </cell>
        </row>
        <row r="517">
          <cell r="A517">
            <v>5411117</v>
          </cell>
          <cell r="B517" t="str">
            <v>ICMS s/ sucata</v>
          </cell>
          <cell r="C517">
            <v>4135.26</v>
          </cell>
        </row>
        <row r="518">
          <cell r="A518">
            <v>5411118</v>
          </cell>
          <cell r="B518" t="str">
            <v>ICMS s/ponta rodoviaria - UNGN</v>
          </cell>
          <cell r="C518">
            <v>376446.27</v>
          </cell>
        </row>
        <row r="519">
          <cell r="A519">
            <v>5411131</v>
          </cell>
          <cell r="B519" t="str">
            <v>ICMS s/logistica</v>
          </cell>
          <cell r="C519">
            <v>41544.28</v>
          </cell>
        </row>
        <row r="520">
          <cell r="A520">
            <v>5411132</v>
          </cell>
          <cell r="B520" t="str">
            <v>ICMS s/seguros-Centro-Oeste</v>
          </cell>
          <cell r="C520">
            <v>5904.82</v>
          </cell>
        </row>
        <row r="521">
          <cell r="A521">
            <v>5411133</v>
          </cell>
          <cell r="B521" t="str">
            <v>ICMS s/frete Centro-Oeste</v>
          </cell>
          <cell r="C521">
            <v>366433.84</v>
          </cell>
        </row>
        <row r="522">
          <cell r="A522">
            <v>5411134</v>
          </cell>
          <cell r="B522" t="str">
            <v>ICMS s/seguros p/UNPI</v>
          </cell>
          <cell r="C522">
            <v>386.17</v>
          </cell>
        </row>
        <row r="523">
          <cell r="A523">
            <v>5411135</v>
          </cell>
          <cell r="B523" t="str">
            <v>ICMS s/frete p/UNPI</v>
          </cell>
          <cell r="C523">
            <v>9226.86</v>
          </cell>
        </row>
        <row r="524">
          <cell r="A524">
            <v>5411136</v>
          </cell>
          <cell r="B524" t="str">
            <v>ICMS s/logistica-Unit</v>
          </cell>
          <cell r="C524">
            <v>2607.58</v>
          </cell>
        </row>
        <row r="525">
          <cell r="A525">
            <v>5411141</v>
          </cell>
          <cell r="B525" t="str">
            <v>Estorno Crédito ICMS</v>
          </cell>
          <cell r="C525">
            <v>98779.46</v>
          </cell>
        </row>
        <row r="526">
          <cell r="A526">
            <v>5411162</v>
          </cell>
          <cell r="B526" t="str">
            <v>ICMS-Diretor Pestana</v>
          </cell>
          <cell r="C526">
            <v>4605.54</v>
          </cell>
        </row>
        <row r="527">
          <cell r="A527">
            <v>5411163</v>
          </cell>
          <cell r="B527" t="str">
            <v>ICMS-Tatuí</v>
          </cell>
          <cell r="C527">
            <v>3479.16</v>
          </cell>
        </row>
        <row r="528">
          <cell r="A528">
            <v>5411164</v>
          </cell>
          <cell r="B528" t="str">
            <v>ICMS-Livramento</v>
          </cell>
          <cell r="C528">
            <v>1178.19</v>
          </cell>
        </row>
        <row r="529">
          <cell r="A529">
            <v>5411166</v>
          </cell>
          <cell r="B529" t="str">
            <v>ICMS-Araucária</v>
          </cell>
          <cell r="C529">
            <v>1320.32</v>
          </cell>
        </row>
        <row r="530">
          <cell r="A530" t="str">
            <v>ICMS</v>
          </cell>
          <cell r="C530">
            <v>4701977.88</v>
          </cell>
        </row>
        <row r="531">
          <cell r="A531" t="str">
            <v>Impostos s/ Vendas</v>
          </cell>
          <cell r="C531">
            <v>7767622.6299999999</v>
          </cell>
        </row>
        <row r="532">
          <cell r="A532" t="str">
            <v>Receita operacional líquida</v>
          </cell>
          <cell r="C532">
            <v>-58680898.700000003</v>
          </cell>
        </row>
        <row r="533">
          <cell r="A533">
            <v>3021101</v>
          </cell>
          <cell r="B533" t="str">
            <v>Diesel Locomotiva</v>
          </cell>
          <cell r="C533">
            <v>17820897.969999999</v>
          </cell>
        </row>
        <row r="534">
          <cell r="A534">
            <v>3021102</v>
          </cell>
          <cell r="B534" t="str">
            <v>Fretes c/ Diesel Locomotivas</v>
          </cell>
          <cell r="C534">
            <v>15687.6</v>
          </cell>
        </row>
        <row r="535">
          <cell r="A535">
            <v>3021103</v>
          </cell>
          <cell r="B535" t="str">
            <v>Lubrificante Locomotivas</v>
          </cell>
          <cell r="C535">
            <v>592174.56000000006</v>
          </cell>
        </row>
        <row r="536">
          <cell r="A536">
            <v>3021105</v>
          </cell>
          <cell r="B536" t="str">
            <v>Areia</v>
          </cell>
          <cell r="C536">
            <v>62684.71</v>
          </cell>
        </row>
        <row r="537">
          <cell r="A537" t="str">
            <v>Combustível</v>
          </cell>
          <cell r="C537">
            <v>18491444.84</v>
          </cell>
        </row>
        <row r="538">
          <cell r="A538">
            <v>3131106</v>
          </cell>
          <cell r="B538" t="str">
            <v>Limpeza de vagões</v>
          </cell>
          <cell r="C538">
            <v>89523.92</v>
          </cell>
        </row>
        <row r="539">
          <cell r="A539">
            <v>3131110</v>
          </cell>
          <cell r="B539" t="str">
            <v>Fechamento de vagões</v>
          </cell>
          <cell r="C539">
            <v>8682.67</v>
          </cell>
        </row>
        <row r="540">
          <cell r="A540">
            <v>3131132</v>
          </cell>
          <cell r="B540" t="str">
            <v>Vedação de vagões</v>
          </cell>
          <cell r="C540">
            <v>16478.07</v>
          </cell>
        </row>
        <row r="541">
          <cell r="A541">
            <v>3131137</v>
          </cell>
          <cell r="B541" t="str">
            <v>Enlonamento Ferroviário</v>
          </cell>
          <cell r="C541">
            <v>155005.16</v>
          </cell>
        </row>
        <row r="542">
          <cell r="A542">
            <v>3131138</v>
          </cell>
          <cell r="B542" t="str">
            <v>Carga e descarga Ferroviária</v>
          </cell>
          <cell r="C542">
            <v>83055.73</v>
          </cell>
        </row>
        <row r="543">
          <cell r="A543">
            <v>3131139</v>
          </cell>
          <cell r="B543" t="str">
            <v>Lacres Ferroviários</v>
          </cell>
          <cell r="C543">
            <v>2134.35</v>
          </cell>
        </row>
        <row r="544">
          <cell r="A544" t="str">
            <v>Enlonamento/Pesagem</v>
          </cell>
          <cell r="C544">
            <v>354879.9</v>
          </cell>
        </row>
        <row r="545">
          <cell r="A545">
            <v>3061105</v>
          </cell>
          <cell r="B545" t="str">
            <v>Aluguel Locomotivas</v>
          </cell>
          <cell r="C545">
            <v>300</v>
          </cell>
        </row>
        <row r="546">
          <cell r="A546">
            <v>3061108</v>
          </cell>
          <cell r="B546" t="str">
            <v>Aluguel Container</v>
          </cell>
          <cell r="C546">
            <v>255318.12</v>
          </cell>
        </row>
        <row r="547">
          <cell r="A547">
            <v>3061112</v>
          </cell>
          <cell r="B547" t="str">
            <v>Locação de Vagões</v>
          </cell>
          <cell r="C547">
            <v>0</v>
          </cell>
        </row>
        <row r="548">
          <cell r="A548">
            <v>4071105</v>
          </cell>
          <cell r="B548" t="str">
            <v>Aluguel Container</v>
          </cell>
          <cell r="C548">
            <v>260719.24</v>
          </cell>
        </row>
        <row r="549">
          <cell r="A549" t="str">
            <v>Aluguel de Material Rodante</v>
          </cell>
          <cell r="C549">
            <v>516337.36</v>
          </cell>
        </row>
        <row r="550">
          <cell r="A550">
            <v>4180101</v>
          </cell>
          <cell r="B550" t="str">
            <v>Crédito Pis - Custo</v>
          </cell>
          <cell r="C550">
            <v>-477599.05</v>
          </cell>
        </row>
        <row r="551">
          <cell r="A551" t="str">
            <v>Crédito PIS</v>
          </cell>
          <cell r="C551">
            <v>-477599.05</v>
          </cell>
        </row>
        <row r="552">
          <cell r="A552" t="str">
            <v>Custos Ferroviários variáveis</v>
          </cell>
          <cell r="C552">
            <v>18885063.050000001</v>
          </cell>
        </row>
        <row r="553">
          <cell r="A553">
            <v>3015101</v>
          </cell>
          <cell r="B553" t="str">
            <v>Salários - Motoristas/Ajudantes</v>
          </cell>
          <cell r="C553">
            <v>26920.240000000002</v>
          </cell>
        </row>
        <row r="554">
          <cell r="A554">
            <v>3015201</v>
          </cell>
          <cell r="B554" t="str">
            <v>Adic. Sal. Mot. Ajudantes</v>
          </cell>
          <cell r="C554">
            <v>2000</v>
          </cell>
        </row>
        <row r="555">
          <cell r="A555">
            <v>3015301</v>
          </cell>
          <cell r="B555" t="str">
            <v>INSS Mot/Ajudantes</v>
          </cell>
          <cell r="C555">
            <v>6391.38</v>
          </cell>
        </row>
        <row r="556">
          <cell r="A556">
            <v>3015302</v>
          </cell>
          <cell r="B556" t="str">
            <v>FGTS Motoristas/Ajud</v>
          </cell>
          <cell r="C556">
            <v>1870.11</v>
          </cell>
        </row>
        <row r="557">
          <cell r="A557">
            <v>3015304</v>
          </cell>
          <cell r="B557" t="str">
            <v>Senai Mot/Ajudantes</v>
          </cell>
          <cell r="C557">
            <v>433.68</v>
          </cell>
        </row>
        <row r="558">
          <cell r="A558">
            <v>3015401</v>
          </cell>
          <cell r="B558" t="str">
            <v>HE Motoristas/Ajudanres</v>
          </cell>
          <cell r="C558">
            <v>6192.24</v>
          </cell>
        </row>
        <row r="559">
          <cell r="A559">
            <v>3015402</v>
          </cell>
          <cell r="B559" t="str">
            <v>Adicional Noturno - Motoristas</v>
          </cell>
          <cell r="C559">
            <v>370.81</v>
          </cell>
        </row>
        <row r="560">
          <cell r="A560">
            <v>3015501</v>
          </cell>
          <cell r="B560" t="str">
            <v>Aviso Previo Recisão CTR Motoristas</v>
          </cell>
          <cell r="C560">
            <v>7189.21</v>
          </cell>
        </row>
        <row r="561">
          <cell r="A561">
            <v>3015701</v>
          </cell>
          <cell r="B561" t="str">
            <v>Férias Motoristas/Ajudantes</v>
          </cell>
          <cell r="C561">
            <v>5431.05</v>
          </cell>
        </row>
        <row r="562">
          <cell r="A562">
            <v>3015702</v>
          </cell>
          <cell r="B562" t="str">
            <v>13º Salário Motoristas/Ajudantes</v>
          </cell>
          <cell r="C562">
            <v>3900.88</v>
          </cell>
        </row>
        <row r="563">
          <cell r="A563">
            <v>3015801</v>
          </cell>
          <cell r="B563" t="str">
            <v>Ticket Alim. Motoristas/Ajudantes</v>
          </cell>
          <cell r="C563">
            <v>2741.63</v>
          </cell>
        </row>
        <row r="564">
          <cell r="A564">
            <v>3015802</v>
          </cell>
          <cell r="B564" t="str">
            <v>Vale Transp. Motoristas/Ajudantes</v>
          </cell>
          <cell r="C564">
            <v>275.55</v>
          </cell>
        </row>
        <row r="565">
          <cell r="A565">
            <v>3015803</v>
          </cell>
          <cell r="B565" t="str">
            <v>Ass. Médica Motoristas/Ajudantes</v>
          </cell>
          <cell r="C565">
            <v>376.77</v>
          </cell>
        </row>
        <row r="566">
          <cell r="A566">
            <v>3015804</v>
          </cell>
          <cell r="B566" t="str">
            <v>Seguro de Vida Motoristas/Ajudantes</v>
          </cell>
          <cell r="C566">
            <v>84.9</v>
          </cell>
        </row>
        <row r="567">
          <cell r="A567">
            <v>3015806</v>
          </cell>
          <cell r="B567" t="str">
            <v>Outros Motoristas/Ajudantes</v>
          </cell>
          <cell r="C567">
            <v>-4</v>
          </cell>
        </row>
        <row r="568">
          <cell r="A568" t="str">
            <v>Motoristas e Ajudantes</v>
          </cell>
          <cell r="C568">
            <v>64174.45</v>
          </cell>
        </row>
        <row r="569">
          <cell r="A569">
            <v>3131102</v>
          </cell>
          <cell r="B569" t="str">
            <v>Fretes com Terceiros</v>
          </cell>
          <cell r="C569">
            <v>228752.57</v>
          </cell>
        </row>
        <row r="570">
          <cell r="A570">
            <v>3131121</v>
          </cell>
          <cell r="B570" t="str">
            <v>Frete Ponta Rodoviaria</v>
          </cell>
          <cell r="C570">
            <v>3497475.05</v>
          </cell>
        </row>
        <row r="571">
          <cell r="A571">
            <v>3131142</v>
          </cell>
          <cell r="B571" t="str">
            <v>Transbordo Rodoviario</v>
          </cell>
          <cell r="C571">
            <v>19800</v>
          </cell>
        </row>
        <row r="572">
          <cell r="A572">
            <v>4131102</v>
          </cell>
          <cell r="B572" t="str">
            <v>Frete com terceiros</v>
          </cell>
          <cell r="C572">
            <v>3801.64</v>
          </cell>
        </row>
        <row r="573">
          <cell r="A573" t="str">
            <v>Terceiros</v>
          </cell>
          <cell r="C573">
            <v>3749829.26</v>
          </cell>
        </row>
        <row r="574">
          <cell r="A574">
            <v>3131105</v>
          </cell>
          <cell r="B574" t="str">
            <v>Enlonamento-Rodoviário</v>
          </cell>
          <cell r="C574">
            <v>648.5</v>
          </cell>
        </row>
        <row r="575">
          <cell r="A575">
            <v>3131130</v>
          </cell>
          <cell r="B575" t="str">
            <v>Carga e descarga</v>
          </cell>
          <cell r="C575">
            <v>2601.77</v>
          </cell>
        </row>
        <row r="576">
          <cell r="A576" t="str">
            <v>Enlonamento de Caminhão</v>
          </cell>
          <cell r="C576">
            <v>3250.27</v>
          </cell>
        </row>
        <row r="577">
          <cell r="A577">
            <v>3131122</v>
          </cell>
          <cell r="B577" t="str">
            <v>Pedágio Freteiros</v>
          </cell>
          <cell r="C577">
            <v>5984.8</v>
          </cell>
        </row>
        <row r="578">
          <cell r="A578">
            <v>3131134</v>
          </cell>
          <cell r="B578" t="str">
            <v>Estacionamento</v>
          </cell>
          <cell r="C578">
            <v>0</v>
          </cell>
        </row>
        <row r="579">
          <cell r="A579">
            <v>4131122</v>
          </cell>
          <cell r="B579" t="str">
            <v>Pedágio Freteiros</v>
          </cell>
          <cell r="C579">
            <v>53794.85</v>
          </cell>
        </row>
        <row r="580">
          <cell r="A580" t="str">
            <v>Estacionamento/pedágio</v>
          </cell>
          <cell r="C580">
            <v>59779.65</v>
          </cell>
        </row>
        <row r="581">
          <cell r="A581">
            <v>3061107</v>
          </cell>
          <cell r="B581" t="str">
            <v>Aluguel Road Railer</v>
          </cell>
          <cell r="C581">
            <v>136000</v>
          </cell>
        </row>
        <row r="582">
          <cell r="A582" t="str">
            <v>Aluguel material rodante</v>
          </cell>
          <cell r="C582">
            <v>136000</v>
          </cell>
        </row>
        <row r="583">
          <cell r="A583">
            <v>3131113</v>
          </cell>
          <cell r="B583" t="str">
            <v>Estadia</v>
          </cell>
          <cell r="C583">
            <v>255.56</v>
          </cell>
        </row>
        <row r="584">
          <cell r="A584">
            <v>3131114</v>
          </cell>
          <cell r="B584" t="str">
            <v>Armazenagem</v>
          </cell>
          <cell r="C584">
            <v>0</v>
          </cell>
        </row>
        <row r="585">
          <cell r="A585" t="str">
            <v>Estadia de Caminhões</v>
          </cell>
          <cell r="C585">
            <v>255.56</v>
          </cell>
        </row>
        <row r="586">
          <cell r="A586">
            <v>3101121</v>
          </cell>
          <cell r="B586" t="str">
            <v>Taxas Variáveis</v>
          </cell>
          <cell r="C586">
            <v>0</v>
          </cell>
        </row>
        <row r="587">
          <cell r="A587" t="str">
            <v>Taxa Adm. Arg.</v>
          </cell>
          <cell r="C587">
            <v>0</v>
          </cell>
        </row>
        <row r="588">
          <cell r="A588">
            <v>3091104</v>
          </cell>
          <cell r="B588" t="str">
            <v>RCF - Seguros com terceiros</v>
          </cell>
          <cell r="C588">
            <v>0</v>
          </cell>
        </row>
        <row r="589">
          <cell r="A589">
            <v>3101231</v>
          </cell>
          <cell r="B589" t="str">
            <v>IPVA  - Caminhões</v>
          </cell>
          <cell r="C589">
            <v>125.81</v>
          </cell>
        </row>
        <row r="590">
          <cell r="A590">
            <v>4101230</v>
          </cell>
          <cell r="B590" t="str">
            <v>DEPVAT/Licenciamento/Seguro Obrigatório</v>
          </cell>
          <cell r="C590">
            <v>6934.4</v>
          </cell>
        </row>
        <row r="591">
          <cell r="A591" t="str">
            <v>IPVA Caminhões</v>
          </cell>
          <cell r="C591">
            <v>7060.21</v>
          </cell>
        </row>
        <row r="592">
          <cell r="A592">
            <v>3131127</v>
          </cell>
          <cell r="B592" t="str">
            <v>Serviço de desembaraço</v>
          </cell>
          <cell r="C592">
            <v>8502.1</v>
          </cell>
        </row>
        <row r="593">
          <cell r="A593" t="str">
            <v>Desembaraço de Mercadorias</v>
          </cell>
          <cell r="C593">
            <v>8502.1</v>
          </cell>
        </row>
        <row r="594">
          <cell r="A594">
            <v>3111105</v>
          </cell>
          <cell r="B594" t="str">
            <v>Vendas de Salvados - PPO</v>
          </cell>
          <cell r="C594">
            <v>-74212.41</v>
          </cell>
        </row>
        <row r="595">
          <cell r="A595">
            <v>3111201</v>
          </cell>
          <cell r="B595" t="str">
            <v>Vales Financeiros - Prest. Contas</v>
          </cell>
          <cell r="C595">
            <v>-11181.31</v>
          </cell>
        </row>
        <row r="596">
          <cell r="C596">
            <v>-85393.72</v>
          </cell>
        </row>
        <row r="597">
          <cell r="A597">
            <v>3021301</v>
          </cell>
          <cell r="B597" t="str">
            <v>Combustiveis e equipamentos para termin</v>
          </cell>
          <cell r="C597">
            <v>3023.43</v>
          </cell>
        </row>
        <row r="598">
          <cell r="A598" t="str">
            <v>Combustíveis Terminais</v>
          </cell>
          <cell r="C598">
            <v>3023.43</v>
          </cell>
        </row>
        <row r="599">
          <cell r="A599">
            <v>3061109</v>
          </cell>
          <cell r="B599" t="str">
            <v>Locação de Armazéns</v>
          </cell>
          <cell r="C599">
            <v>84955.34</v>
          </cell>
        </row>
        <row r="600">
          <cell r="A600" t="str">
            <v>Armazenagem e Aluguéis</v>
          </cell>
          <cell r="C600">
            <v>84955.34</v>
          </cell>
        </row>
        <row r="601">
          <cell r="A601">
            <v>3091101</v>
          </cell>
          <cell r="B601" t="str">
            <v>Ativos - Prêmios</v>
          </cell>
          <cell r="C601">
            <v>32832.800000000003</v>
          </cell>
        </row>
        <row r="602">
          <cell r="A602">
            <v>3091201</v>
          </cell>
          <cell r="B602" t="str">
            <v>Transportes Cargas-Prêmio</v>
          </cell>
          <cell r="C602">
            <v>310865.90000000002</v>
          </cell>
        </row>
        <row r="603">
          <cell r="A603">
            <v>3091202</v>
          </cell>
          <cell r="B603" t="str">
            <v>Carga nacional</v>
          </cell>
          <cell r="C603">
            <v>6000</v>
          </cell>
        </row>
        <row r="604">
          <cell r="A604" t="str">
            <v>Seguro de Carga</v>
          </cell>
          <cell r="C604">
            <v>349698.7</v>
          </cell>
        </row>
        <row r="605">
          <cell r="A605">
            <v>3101120</v>
          </cell>
          <cell r="B605" t="str">
            <v>Taxas Fundaf</v>
          </cell>
          <cell r="C605">
            <v>10164.19</v>
          </cell>
        </row>
        <row r="606">
          <cell r="A606" t="str">
            <v>Taxas Fundaf</v>
          </cell>
          <cell r="C606">
            <v>10164.19</v>
          </cell>
        </row>
        <row r="607">
          <cell r="A607">
            <v>3131104</v>
          </cell>
          <cell r="B607" t="str">
            <v>Transbordo ferroviário</v>
          </cell>
          <cell r="C607">
            <v>750636.16</v>
          </cell>
        </row>
        <row r="608">
          <cell r="A608">
            <v>3131111</v>
          </cell>
          <cell r="B608" t="str">
            <v>Pesagem de vagões</v>
          </cell>
          <cell r="C608">
            <v>573.80999999999995</v>
          </cell>
        </row>
        <row r="609">
          <cell r="A609">
            <v>4131104</v>
          </cell>
          <cell r="B609" t="str">
            <v>Transbordo</v>
          </cell>
          <cell r="C609">
            <v>100</v>
          </cell>
        </row>
        <row r="610">
          <cell r="A610">
            <v>4131112</v>
          </cell>
          <cell r="B610" t="str">
            <v>Agenciam.cargas comissões</v>
          </cell>
          <cell r="C610">
            <v>4659.68</v>
          </cell>
        </row>
        <row r="611">
          <cell r="A611" t="str">
            <v>Transbordo</v>
          </cell>
          <cell r="C611">
            <v>755969.65</v>
          </cell>
        </row>
        <row r="612">
          <cell r="A612">
            <v>3036104</v>
          </cell>
          <cell r="B612" t="str">
            <v>Pç Manut. Maquinas e Terminais Logístic</v>
          </cell>
          <cell r="C612">
            <v>12746.13</v>
          </cell>
        </row>
        <row r="613">
          <cell r="A613">
            <v>3036105</v>
          </cell>
          <cell r="B613" t="str">
            <v>Serv. Manut. Maquinas e Terminais Logís</v>
          </cell>
          <cell r="C613">
            <v>0</v>
          </cell>
        </row>
        <row r="614">
          <cell r="A614">
            <v>3036106</v>
          </cell>
          <cell r="B614" t="str">
            <v>Fretes Manut. Maquinas e Terminais Logí</v>
          </cell>
          <cell r="C614">
            <v>32.659999999999997</v>
          </cell>
        </row>
        <row r="615">
          <cell r="A615">
            <v>3036107</v>
          </cell>
          <cell r="B615" t="str">
            <v>Peças e Maut. Containers</v>
          </cell>
          <cell r="C615">
            <v>0</v>
          </cell>
        </row>
        <row r="616">
          <cell r="A616">
            <v>3036108</v>
          </cell>
          <cell r="B616" t="str">
            <v>Serv. Manut de Containers</v>
          </cell>
          <cell r="C616">
            <v>0</v>
          </cell>
        </row>
        <row r="617">
          <cell r="A617">
            <v>3036110</v>
          </cell>
          <cell r="B617" t="str">
            <v>Pç Manut. de Lonas</v>
          </cell>
          <cell r="C617">
            <v>0</v>
          </cell>
        </row>
        <row r="618">
          <cell r="A618">
            <v>3036112</v>
          </cell>
          <cell r="B618" t="str">
            <v>Fretes Manut. de Lonas</v>
          </cell>
          <cell r="C618">
            <v>0</v>
          </cell>
        </row>
        <row r="619">
          <cell r="A619" t="str">
            <v>Manutenção Máquinas</v>
          </cell>
          <cell r="C619">
            <v>12778.79</v>
          </cell>
        </row>
        <row r="620">
          <cell r="A620">
            <v>3131112</v>
          </cell>
          <cell r="B620" t="str">
            <v>Agenciamento cargas/comissões</v>
          </cell>
          <cell r="C620">
            <v>12140.47</v>
          </cell>
        </row>
        <row r="621">
          <cell r="A621">
            <v>3131120</v>
          </cell>
          <cell r="B621" t="str">
            <v>Outros Modais</v>
          </cell>
          <cell r="C621">
            <v>12003.7</v>
          </cell>
        </row>
        <row r="622">
          <cell r="A622" t="str">
            <v>Outros Modais</v>
          </cell>
          <cell r="C622">
            <v>24144.17</v>
          </cell>
        </row>
        <row r="623">
          <cell r="A623">
            <v>3131103</v>
          </cell>
          <cell r="B623" t="str">
            <v>Coleta e entrega</v>
          </cell>
          <cell r="C623">
            <v>0</v>
          </cell>
        </row>
        <row r="624">
          <cell r="A624" t="str">
            <v>Coleta e Entrega</v>
          </cell>
          <cell r="C624">
            <v>0</v>
          </cell>
        </row>
        <row r="625">
          <cell r="A625" t="str">
            <v>Custos de Logística Variáveis</v>
          </cell>
          <cell r="C625">
            <v>1240734.27</v>
          </cell>
        </row>
        <row r="626">
          <cell r="A626" t="str">
            <v>outros</v>
          </cell>
          <cell r="C626">
            <v>1370188.34</v>
          </cell>
        </row>
        <row r="627">
          <cell r="A627" t="str">
            <v>Custos Rodoviários Variáveis</v>
          </cell>
          <cell r="C627">
            <v>5184192.05</v>
          </cell>
        </row>
        <row r="628">
          <cell r="A628" t="str">
            <v>Custos dos Serviços Prestados Variáveis</v>
          </cell>
          <cell r="C628">
            <v>24069255.100000001</v>
          </cell>
        </row>
        <row r="629">
          <cell r="A629" t="str">
            <v>Margem de Contribuição</v>
          </cell>
          <cell r="C629">
            <v>-34611643.600000001</v>
          </cell>
        </row>
        <row r="630">
          <cell r="A630">
            <v>3014101</v>
          </cell>
          <cell r="B630" t="str">
            <v>Salários Temp.</v>
          </cell>
          <cell r="C630">
            <v>0</v>
          </cell>
        </row>
        <row r="631">
          <cell r="A631">
            <v>3014301</v>
          </cell>
          <cell r="B631" t="str">
            <v>INSS Temp.</v>
          </cell>
          <cell r="C631">
            <v>171165.1</v>
          </cell>
        </row>
        <row r="632">
          <cell r="A632">
            <v>3014803</v>
          </cell>
          <cell r="B632" t="str">
            <v>Ass.Méd.-UNI./PLANS.Temp.</v>
          </cell>
          <cell r="C632">
            <v>199.04</v>
          </cell>
        </row>
        <row r="633">
          <cell r="A633">
            <v>3014806</v>
          </cell>
          <cell r="B633" t="str">
            <v>Outros Temp.</v>
          </cell>
          <cell r="C633">
            <v>0</v>
          </cell>
        </row>
        <row r="634">
          <cell r="A634">
            <v>4011101</v>
          </cell>
          <cell r="B634" t="str">
            <v>Salários Vendas</v>
          </cell>
          <cell r="C634">
            <v>311117.62</v>
          </cell>
        </row>
        <row r="635">
          <cell r="A635">
            <v>4011201</v>
          </cell>
          <cell r="B635" t="str">
            <v>Adic.de Salários Vendas</v>
          </cell>
          <cell r="C635">
            <v>10800</v>
          </cell>
        </row>
        <row r="636">
          <cell r="A636">
            <v>4011204</v>
          </cell>
          <cell r="B636" t="str">
            <v>Adicional noturno - Vendas</v>
          </cell>
          <cell r="C636">
            <v>571.09</v>
          </cell>
        </row>
        <row r="637">
          <cell r="A637">
            <v>4011301</v>
          </cell>
          <cell r="B637" t="str">
            <v>INSS Vendas</v>
          </cell>
          <cell r="C637">
            <v>78325.75</v>
          </cell>
        </row>
        <row r="638">
          <cell r="A638">
            <v>4011302</v>
          </cell>
          <cell r="B638" t="str">
            <v>FGTS Vendas</v>
          </cell>
          <cell r="C638">
            <v>25269.33</v>
          </cell>
        </row>
        <row r="639">
          <cell r="A639">
            <v>4011304</v>
          </cell>
          <cell r="B639" t="str">
            <v>SENAI Vendas</v>
          </cell>
          <cell r="C639">
            <v>4133.3999999999996</v>
          </cell>
        </row>
        <row r="640">
          <cell r="A640">
            <v>4011401</v>
          </cell>
          <cell r="B640" t="str">
            <v>Horas Extras Vendas</v>
          </cell>
          <cell r="C640">
            <v>138.29</v>
          </cell>
        </row>
        <row r="641">
          <cell r="A641">
            <v>4011501</v>
          </cell>
          <cell r="B641" t="str">
            <v>Av.Prev.Resc.Contr.Vendas</v>
          </cell>
          <cell r="C641">
            <v>5080.25</v>
          </cell>
        </row>
        <row r="642">
          <cell r="A642">
            <v>4011701</v>
          </cell>
          <cell r="B642" t="str">
            <v>Férias Vendas</v>
          </cell>
          <cell r="C642">
            <v>60958.52</v>
          </cell>
        </row>
        <row r="643">
          <cell r="A643">
            <v>4011702</v>
          </cell>
          <cell r="B643" t="str">
            <v>13º Salário Vendas</v>
          </cell>
          <cell r="C643">
            <v>37413.769999999997</v>
          </cell>
        </row>
        <row r="644">
          <cell r="A644">
            <v>4011801</v>
          </cell>
          <cell r="B644" t="str">
            <v>Ticket Alimentação Vendas</v>
          </cell>
          <cell r="C644">
            <v>15343.23</v>
          </cell>
        </row>
        <row r="645">
          <cell r="A645">
            <v>4011802</v>
          </cell>
          <cell r="B645" t="str">
            <v>Vale Transporte Vendas</v>
          </cell>
          <cell r="C645">
            <v>973.46</v>
          </cell>
        </row>
        <row r="646">
          <cell r="A646">
            <v>4011803</v>
          </cell>
          <cell r="B646" t="str">
            <v>Ass.Méd.-UNI./PLANS.Vendas</v>
          </cell>
          <cell r="C646">
            <v>1453.3</v>
          </cell>
        </row>
        <row r="647">
          <cell r="A647">
            <v>4011804</v>
          </cell>
          <cell r="B647" t="str">
            <v>Seguro de Vida Vendas</v>
          </cell>
          <cell r="C647">
            <v>809.92</v>
          </cell>
        </row>
        <row r="648">
          <cell r="A648">
            <v>4011806</v>
          </cell>
          <cell r="B648" t="str">
            <v>Outros Vendas</v>
          </cell>
          <cell r="C648">
            <v>-4</v>
          </cell>
        </row>
        <row r="649">
          <cell r="A649">
            <v>4011901</v>
          </cell>
          <cell r="B649" t="str">
            <v>Contrat./Transf.Vendas</v>
          </cell>
          <cell r="C649">
            <v>-1129.72</v>
          </cell>
        </row>
        <row r="650">
          <cell r="A650">
            <v>4012101</v>
          </cell>
          <cell r="B650" t="str">
            <v>Salários Adm.</v>
          </cell>
          <cell r="C650">
            <v>802943.89</v>
          </cell>
        </row>
        <row r="651">
          <cell r="A651">
            <v>4012201</v>
          </cell>
          <cell r="B651" t="str">
            <v>Adic.de salários Adm.</v>
          </cell>
          <cell r="C651">
            <v>15424.63</v>
          </cell>
        </row>
        <row r="652">
          <cell r="A652">
            <v>4012204</v>
          </cell>
          <cell r="B652" t="str">
            <v>Adicional noturno - Adm.</v>
          </cell>
          <cell r="C652">
            <v>809.77</v>
          </cell>
        </row>
        <row r="653">
          <cell r="A653">
            <v>4012301</v>
          </cell>
          <cell r="B653" t="str">
            <v>INSS Adm.</v>
          </cell>
          <cell r="C653">
            <v>259234.74</v>
          </cell>
        </row>
        <row r="654">
          <cell r="A654">
            <v>4012302</v>
          </cell>
          <cell r="B654" t="str">
            <v>FGTS Adm.</v>
          </cell>
          <cell r="C654">
            <v>83417.83</v>
          </cell>
        </row>
        <row r="655">
          <cell r="A655">
            <v>4012303</v>
          </cell>
          <cell r="B655" t="str">
            <v>REFER/Pl.Prev.Priv.Adm.</v>
          </cell>
          <cell r="C655">
            <v>662.42</v>
          </cell>
        </row>
        <row r="656">
          <cell r="A656">
            <v>4012304</v>
          </cell>
          <cell r="B656" t="str">
            <v>SENAI Adm.</v>
          </cell>
          <cell r="C656">
            <v>9772.2199999999993</v>
          </cell>
        </row>
        <row r="657">
          <cell r="A657">
            <v>4012305</v>
          </cell>
          <cell r="B657" t="str">
            <v>Contribuição Patronal Adm.</v>
          </cell>
          <cell r="C657">
            <v>0</v>
          </cell>
        </row>
        <row r="658">
          <cell r="A658">
            <v>4012401</v>
          </cell>
          <cell r="B658" t="str">
            <v>Horas Extras Adm.</v>
          </cell>
          <cell r="C658">
            <v>-1407.02</v>
          </cell>
        </row>
        <row r="659">
          <cell r="A659">
            <v>4012501</v>
          </cell>
          <cell r="B659" t="str">
            <v>Av.Prev.Resc.Contrat.Adm.</v>
          </cell>
          <cell r="C659">
            <v>5770.08</v>
          </cell>
        </row>
        <row r="660">
          <cell r="A660">
            <v>4012601</v>
          </cell>
          <cell r="B660" t="str">
            <v>Honorários Diretoria Adm.</v>
          </cell>
          <cell r="C660">
            <v>492134</v>
          </cell>
        </row>
        <row r="661">
          <cell r="A661">
            <v>4012701</v>
          </cell>
          <cell r="B661" t="str">
            <v>Férias Adm.</v>
          </cell>
          <cell r="C661">
            <v>183875.41</v>
          </cell>
        </row>
        <row r="662">
          <cell r="A662">
            <v>4012702</v>
          </cell>
          <cell r="B662" t="str">
            <v>13º Salário Adm.</v>
          </cell>
          <cell r="C662">
            <v>89723.23</v>
          </cell>
        </row>
        <row r="663">
          <cell r="A663">
            <v>4012801</v>
          </cell>
          <cell r="B663" t="str">
            <v>Ticket Alimentação Adm.</v>
          </cell>
          <cell r="C663">
            <v>49448.51</v>
          </cell>
        </row>
        <row r="664">
          <cell r="A664">
            <v>4012802</v>
          </cell>
          <cell r="B664" t="str">
            <v>Vale Transporte Adm.</v>
          </cell>
          <cell r="C664">
            <v>3519.48</v>
          </cell>
        </row>
        <row r="665">
          <cell r="A665">
            <v>4012803</v>
          </cell>
          <cell r="B665" t="str">
            <v>Ass.Méd.-UNI./PLANS.Adm.</v>
          </cell>
          <cell r="C665">
            <v>7800.23</v>
          </cell>
        </row>
        <row r="666">
          <cell r="A666">
            <v>4012804</v>
          </cell>
          <cell r="B666" t="str">
            <v>Seguro de Vida Adm.</v>
          </cell>
          <cell r="C666">
            <v>2261.11</v>
          </cell>
        </row>
        <row r="667">
          <cell r="A667">
            <v>4012806</v>
          </cell>
          <cell r="B667" t="str">
            <v>Outros Adm.</v>
          </cell>
          <cell r="C667">
            <v>-8</v>
          </cell>
        </row>
        <row r="668">
          <cell r="A668">
            <v>4012901</v>
          </cell>
          <cell r="B668" t="str">
            <v>Contrat./Transf.Adm.</v>
          </cell>
          <cell r="C668">
            <v>3388.47</v>
          </cell>
        </row>
        <row r="669">
          <cell r="A669">
            <v>4013901</v>
          </cell>
          <cell r="B669" t="str">
            <v>Contrat./Transfer.Terc.</v>
          </cell>
          <cell r="C669">
            <v>4361.58</v>
          </cell>
        </row>
        <row r="670">
          <cell r="A670">
            <v>4014802</v>
          </cell>
          <cell r="B670" t="str">
            <v>Vale Transporte Q.Estável</v>
          </cell>
          <cell r="C670">
            <v>75</v>
          </cell>
        </row>
        <row r="671">
          <cell r="A671">
            <v>4014806</v>
          </cell>
          <cell r="B671" t="str">
            <v>Outros Quadro Estável</v>
          </cell>
          <cell r="C671">
            <v>124.9</v>
          </cell>
        </row>
        <row r="672">
          <cell r="A672" t="str">
            <v>Pessoal</v>
          </cell>
          <cell r="C672">
            <v>2735950.83</v>
          </cell>
        </row>
        <row r="673">
          <cell r="A673">
            <v>3011101</v>
          </cell>
          <cell r="B673" t="str">
            <v>Salários Equipagem</v>
          </cell>
          <cell r="C673">
            <v>756936.25</v>
          </cell>
        </row>
        <row r="674">
          <cell r="A674">
            <v>3011201</v>
          </cell>
          <cell r="B674" t="str">
            <v>Adic.Salários Equipagem</v>
          </cell>
          <cell r="C674">
            <v>229858.86</v>
          </cell>
        </row>
        <row r="675">
          <cell r="A675">
            <v>3011204</v>
          </cell>
          <cell r="B675" t="str">
            <v>Adicional noturno -Equipagem</v>
          </cell>
          <cell r="C675">
            <v>62763.3</v>
          </cell>
        </row>
        <row r="676">
          <cell r="A676">
            <v>3011301</v>
          </cell>
          <cell r="B676" t="str">
            <v>INSS Equipagem</v>
          </cell>
          <cell r="C676">
            <v>322496.40999999997</v>
          </cell>
        </row>
        <row r="677">
          <cell r="A677">
            <v>3011302</v>
          </cell>
          <cell r="B677" t="str">
            <v>FGTS Equipagem</v>
          </cell>
          <cell r="C677">
            <v>105988.94</v>
          </cell>
        </row>
        <row r="678">
          <cell r="A678">
            <v>3011303</v>
          </cell>
          <cell r="B678" t="str">
            <v>REFER/Pl.Pr.Priv.Equipagem</v>
          </cell>
          <cell r="C678">
            <v>869.2</v>
          </cell>
        </row>
        <row r="679">
          <cell r="A679">
            <v>3011304</v>
          </cell>
          <cell r="B679" t="str">
            <v>SENAI Equipagem</v>
          </cell>
          <cell r="C679">
            <v>18651</v>
          </cell>
        </row>
        <row r="680">
          <cell r="A680">
            <v>3011401</v>
          </cell>
          <cell r="B680" t="str">
            <v>Horas Extras Equipagem</v>
          </cell>
          <cell r="C680">
            <v>210081.73</v>
          </cell>
        </row>
        <row r="681">
          <cell r="A681">
            <v>3011501</v>
          </cell>
          <cell r="B681" t="str">
            <v>Av.Prev.Resc.Contr.Equip.</v>
          </cell>
          <cell r="C681">
            <v>65872.100000000006</v>
          </cell>
        </row>
        <row r="682">
          <cell r="A682">
            <v>3011701</v>
          </cell>
          <cell r="B682" t="str">
            <v>Férias Equipagem</v>
          </cell>
          <cell r="C682">
            <v>222735.15</v>
          </cell>
        </row>
        <row r="683">
          <cell r="A683">
            <v>3011702</v>
          </cell>
          <cell r="B683" t="str">
            <v>13 Salário Equipagem</v>
          </cell>
          <cell r="C683">
            <v>160083.81</v>
          </cell>
        </row>
        <row r="684">
          <cell r="A684">
            <v>3011801</v>
          </cell>
          <cell r="B684" t="str">
            <v>Ticket Alimentação Equipagem</v>
          </cell>
          <cell r="C684">
            <v>207833.78</v>
          </cell>
        </row>
        <row r="685">
          <cell r="A685">
            <v>3011802</v>
          </cell>
          <cell r="B685" t="str">
            <v>Vale Transporte Equipagem</v>
          </cell>
          <cell r="C685">
            <v>16825.419999999998</v>
          </cell>
        </row>
        <row r="686">
          <cell r="A686">
            <v>3011803</v>
          </cell>
          <cell r="B686" t="str">
            <v>Ass.Méd.-UNI./PLANS.Equip.</v>
          </cell>
          <cell r="C686">
            <v>84523.8</v>
          </cell>
        </row>
        <row r="687">
          <cell r="A687">
            <v>3011804</v>
          </cell>
          <cell r="B687" t="str">
            <v>Seguro de Vida Equipagem</v>
          </cell>
          <cell r="C687">
            <v>3530.47</v>
          </cell>
        </row>
        <row r="688">
          <cell r="A688">
            <v>3011806</v>
          </cell>
          <cell r="B688" t="str">
            <v>Outros Equipagem</v>
          </cell>
          <cell r="C688">
            <v>-84.61</v>
          </cell>
        </row>
        <row r="689">
          <cell r="A689">
            <v>3011901</v>
          </cell>
          <cell r="B689" t="str">
            <v>Contr./Transfer.Equipagem</v>
          </cell>
          <cell r="C689">
            <v>5041</v>
          </cell>
        </row>
        <row r="690">
          <cell r="A690">
            <v>3012101</v>
          </cell>
          <cell r="B690" t="str">
            <v>Salários Operacional</v>
          </cell>
          <cell r="C690">
            <v>2025166.51</v>
          </cell>
        </row>
        <row r="691">
          <cell r="A691">
            <v>3012201</v>
          </cell>
          <cell r="B691" t="str">
            <v>Adic.Salários Operacional</v>
          </cell>
          <cell r="C691">
            <v>214533.04</v>
          </cell>
        </row>
        <row r="692">
          <cell r="A692">
            <v>3012204</v>
          </cell>
          <cell r="B692" t="str">
            <v>Adicional noturno - Operacional</v>
          </cell>
          <cell r="C692">
            <v>24692.39</v>
          </cell>
        </row>
        <row r="693">
          <cell r="A693">
            <v>3012301</v>
          </cell>
          <cell r="B693" t="str">
            <v>INSS Operacional</v>
          </cell>
          <cell r="C693">
            <v>539965.80000000005</v>
          </cell>
        </row>
        <row r="694">
          <cell r="A694">
            <v>3012302</v>
          </cell>
          <cell r="B694" t="str">
            <v>FGTS Operacional</v>
          </cell>
          <cell r="C694">
            <v>176981.18</v>
          </cell>
        </row>
        <row r="695">
          <cell r="A695">
            <v>3012303</v>
          </cell>
          <cell r="B695" t="str">
            <v>REFER/Pl.Pr.Priv.Operac.</v>
          </cell>
          <cell r="C695">
            <v>6569.06</v>
          </cell>
        </row>
        <row r="696">
          <cell r="A696">
            <v>3012304</v>
          </cell>
          <cell r="B696" t="str">
            <v>SENAI Operacional</v>
          </cell>
          <cell r="C696">
            <v>33425.46</v>
          </cell>
        </row>
        <row r="697">
          <cell r="A697">
            <v>3012401</v>
          </cell>
          <cell r="B697" t="str">
            <v>Horas Extras Operacional</v>
          </cell>
          <cell r="C697">
            <v>79251.240000000005</v>
          </cell>
        </row>
        <row r="698">
          <cell r="A698">
            <v>3012501</v>
          </cell>
          <cell r="B698" t="str">
            <v>Av.Prev.Resc.Contr.Operac.</v>
          </cell>
          <cell r="C698">
            <v>45292.15</v>
          </cell>
        </row>
        <row r="699">
          <cell r="A699">
            <v>3012701</v>
          </cell>
          <cell r="B699" t="str">
            <v>Férias Operacional</v>
          </cell>
          <cell r="C699">
            <v>478423.34</v>
          </cell>
        </row>
        <row r="700">
          <cell r="A700">
            <v>3012702</v>
          </cell>
          <cell r="B700" t="str">
            <v>13 Salário Operacional</v>
          </cell>
          <cell r="C700">
            <v>294232.58</v>
          </cell>
        </row>
        <row r="701">
          <cell r="A701">
            <v>3012801</v>
          </cell>
          <cell r="B701" t="str">
            <v>Ticket Alimentação Operacional</v>
          </cell>
          <cell r="C701">
            <v>249670.68</v>
          </cell>
        </row>
        <row r="702">
          <cell r="A702">
            <v>3012802</v>
          </cell>
          <cell r="B702" t="str">
            <v>Vale Transporte Operacional</v>
          </cell>
          <cell r="C702">
            <v>23535</v>
          </cell>
        </row>
        <row r="703">
          <cell r="A703">
            <v>3012803</v>
          </cell>
          <cell r="B703" t="str">
            <v>Ass.Méd.-UNI./PLANS.Operac.</v>
          </cell>
          <cell r="C703">
            <v>72243.460000000006</v>
          </cell>
        </row>
        <row r="704">
          <cell r="A704">
            <v>3012804</v>
          </cell>
          <cell r="B704" t="str">
            <v>Seguro de Vida Operacional</v>
          </cell>
          <cell r="C704">
            <v>7051.18</v>
          </cell>
        </row>
        <row r="705">
          <cell r="A705">
            <v>3012805</v>
          </cell>
          <cell r="B705" t="str">
            <v>Brindes Operacional</v>
          </cell>
          <cell r="C705">
            <v>4771.58</v>
          </cell>
        </row>
        <row r="706">
          <cell r="A706">
            <v>3012806</v>
          </cell>
          <cell r="B706" t="str">
            <v>Outros Operacional</v>
          </cell>
          <cell r="C706">
            <v>-520.84</v>
          </cell>
        </row>
        <row r="707">
          <cell r="A707">
            <v>3012901</v>
          </cell>
          <cell r="B707" t="str">
            <v>Contr./Transf.Operacional</v>
          </cell>
          <cell r="C707">
            <v>16893.14</v>
          </cell>
        </row>
        <row r="708">
          <cell r="A708">
            <v>3013101</v>
          </cell>
          <cell r="B708" t="str">
            <v>Salários Pátio</v>
          </cell>
          <cell r="C708">
            <v>415532.38</v>
          </cell>
        </row>
        <row r="709">
          <cell r="A709">
            <v>3013201</v>
          </cell>
          <cell r="B709" t="str">
            <v>Adic.de Salários Pátio</v>
          </cell>
          <cell r="C709">
            <v>135901.01</v>
          </cell>
        </row>
        <row r="710">
          <cell r="A710">
            <v>3013204</v>
          </cell>
          <cell r="B710" t="str">
            <v>Adicional noturno - Pátio</v>
          </cell>
          <cell r="C710">
            <v>29587.65</v>
          </cell>
        </row>
        <row r="711">
          <cell r="A711">
            <v>3013301</v>
          </cell>
          <cell r="B711" t="str">
            <v>INSS Pátio</v>
          </cell>
          <cell r="C711">
            <v>152825.72</v>
          </cell>
        </row>
        <row r="712">
          <cell r="A712">
            <v>3013302</v>
          </cell>
          <cell r="B712" t="str">
            <v>FGTS Pátio</v>
          </cell>
          <cell r="C712">
            <v>49845.97</v>
          </cell>
        </row>
        <row r="713">
          <cell r="A713">
            <v>3013303</v>
          </cell>
          <cell r="B713" t="str">
            <v>REFER/Pl.Prev.Priv.Pátio</v>
          </cell>
          <cell r="C713">
            <v>102.16</v>
          </cell>
        </row>
        <row r="714">
          <cell r="A714">
            <v>3013304</v>
          </cell>
          <cell r="B714" t="str">
            <v>SENAI Pátio</v>
          </cell>
          <cell r="C714">
            <v>8711.2900000000009</v>
          </cell>
        </row>
        <row r="715">
          <cell r="A715">
            <v>3013401</v>
          </cell>
          <cell r="B715" t="str">
            <v>Horas Extras Pátio</v>
          </cell>
          <cell r="C715">
            <v>24244.04</v>
          </cell>
        </row>
        <row r="716">
          <cell r="A716">
            <v>3013501</v>
          </cell>
          <cell r="B716" t="str">
            <v>Av.Prev.Resc.Contrat.Pátio</v>
          </cell>
          <cell r="C716">
            <v>26352.94</v>
          </cell>
        </row>
        <row r="717">
          <cell r="A717">
            <v>3013701</v>
          </cell>
          <cell r="B717" t="str">
            <v>Férias Pátio</v>
          </cell>
          <cell r="C717">
            <v>88681.85</v>
          </cell>
        </row>
        <row r="718">
          <cell r="A718">
            <v>3013702</v>
          </cell>
          <cell r="B718" t="str">
            <v>13 Salário Pátio</v>
          </cell>
          <cell r="C718">
            <v>65347.76</v>
          </cell>
        </row>
        <row r="719">
          <cell r="A719">
            <v>3013801</v>
          </cell>
          <cell r="B719" t="str">
            <v>Ticket Alimentação Pátio</v>
          </cell>
          <cell r="C719">
            <v>140235.32999999999</v>
          </cell>
        </row>
        <row r="720">
          <cell r="A720">
            <v>3013802</v>
          </cell>
          <cell r="B720" t="str">
            <v>Vale Transporte Pátio</v>
          </cell>
          <cell r="C720">
            <v>22385.279999999999</v>
          </cell>
        </row>
        <row r="721">
          <cell r="A721">
            <v>3013803</v>
          </cell>
          <cell r="B721" t="str">
            <v>Ass.Méd.-UNI./PLANS.Pátio</v>
          </cell>
          <cell r="C721">
            <v>43289.78</v>
          </cell>
        </row>
        <row r="722">
          <cell r="A722">
            <v>3013804</v>
          </cell>
          <cell r="B722" t="str">
            <v>Seguro de Vida Pátio</v>
          </cell>
          <cell r="C722">
            <v>2066.2399999999998</v>
          </cell>
        </row>
        <row r="723">
          <cell r="A723">
            <v>3013806</v>
          </cell>
          <cell r="B723" t="str">
            <v>Outros Pátio</v>
          </cell>
          <cell r="C723">
            <v>-147.07</v>
          </cell>
        </row>
        <row r="724">
          <cell r="A724">
            <v>3013901</v>
          </cell>
          <cell r="B724" t="str">
            <v>Contrat./Transfer.Pátio</v>
          </cell>
          <cell r="C724">
            <v>601.94000000000005</v>
          </cell>
        </row>
        <row r="725">
          <cell r="A725" t="str">
            <v>Maquinistas/Pátio e Colab. Operacional</v>
          </cell>
          <cell r="C725">
            <v>7971747.8300000001</v>
          </cell>
        </row>
        <row r="726">
          <cell r="C726">
            <v>10707698.66</v>
          </cell>
        </row>
        <row r="727">
          <cell r="A727">
            <v>3031101</v>
          </cell>
          <cell r="B727" t="str">
            <v>Peças/Compon.p/Locomotivas</v>
          </cell>
          <cell r="C727">
            <v>20808.310000000001</v>
          </cell>
        </row>
        <row r="728">
          <cell r="A728">
            <v>3031102</v>
          </cell>
          <cell r="B728" t="str">
            <v>Serviço Manut.Locomotivas</v>
          </cell>
          <cell r="C728">
            <v>862213.95</v>
          </cell>
        </row>
        <row r="729">
          <cell r="A729">
            <v>3031103</v>
          </cell>
          <cell r="B729" t="str">
            <v>Fretes Locomotivas</v>
          </cell>
          <cell r="C729">
            <v>36564.559999999998</v>
          </cell>
        </row>
        <row r="730">
          <cell r="A730">
            <v>3031201</v>
          </cell>
          <cell r="B730" t="str">
            <v>Peças/Componentes p/Vagões</v>
          </cell>
          <cell r="C730">
            <v>61754.76</v>
          </cell>
        </row>
        <row r="731">
          <cell r="A731">
            <v>3031202</v>
          </cell>
          <cell r="B731" t="str">
            <v>Serviço Manutenção Vagões</v>
          </cell>
          <cell r="C731">
            <v>672604.99</v>
          </cell>
        </row>
        <row r="732">
          <cell r="A732">
            <v>3031203</v>
          </cell>
          <cell r="B732" t="str">
            <v>Fretes Vagões</v>
          </cell>
          <cell r="C732">
            <v>9392.8799999999992</v>
          </cell>
        </row>
        <row r="733">
          <cell r="A733" t="str">
            <v>Manutenção Mecânica</v>
          </cell>
          <cell r="C733">
            <v>1663339.45</v>
          </cell>
        </row>
        <row r="734">
          <cell r="A734">
            <v>3032101</v>
          </cell>
          <cell r="B734" t="str">
            <v>Peças/Compon.Super Estrut.</v>
          </cell>
          <cell r="C734">
            <v>23700.57</v>
          </cell>
        </row>
        <row r="735">
          <cell r="A735">
            <v>3032102</v>
          </cell>
          <cell r="B735" t="str">
            <v>Peças/Compon.Infra Estrut.</v>
          </cell>
          <cell r="C735">
            <v>17.420000000000002</v>
          </cell>
        </row>
        <row r="736">
          <cell r="A736">
            <v>3032103</v>
          </cell>
          <cell r="B736" t="str">
            <v>Frete-Pç./Comp.Super Est.</v>
          </cell>
          <cell r="C736">
            <v>4682.2</v>
          </cell>
        </row>
        <row r="737">
          <cell r="A737">
            <v>3032201</v>
          </cell>
          <cell r="B737" t="str">
            <v>Serv.Manut.Super Estrut.</v>
          </cell>
          <cell r="C737">
            <v>693757.36</v>
          </cell>
        </row>
        <row r="738">
          <cell r="A738">
            <v>3032202</v>
          </cell>
          <cell r="B738" t="str">
            <v>Serv.Manut.Infra Estrut.</v>
          </cell>
          <cell r="C738">
            <v>99914.77</v>
          </cell>
        </row>
        <row r="739">
          <cell r="A739">
            <v>3032203</v>
          </cell>
          <cell r="B739" t="str">
            <v>Frete Serv.Manut.Via Perm.</v>
          </cell>
          <cell r="C739">
            <v>3805</v>
          </cell>
        </row>
        <row r="740">
          <cell r="A740" t="str">
            <v>Manutenção de Via Permanente</v>
          </cell>
          <cell r="C740">
            <v>825877.32</v>
          </cell>
        </row>
        <row r="741">
          <cell r="A741">
            <v>3036101</v>
          </cell>
          <cell r="B741" t="str">
            <v>Ferram.Mat.Auxil.Manut.</v>
          </cell>
          <cell r="C741">
            <v>405073.08</v>
          </cell>
        </row>
        <row r="742">
          <cell r="A742">
            <v>3036102</v>
          </cell>
          <cell r="B742" t="str">
            <v>Frete Ferram.Mat.Auxil.</v>
          </cell>
          <cell r="C742">
            <v>433.78</v>
          </cell>
        </row>
        <row r="743">
          <cell r="A743">
            <v>3036113</v>
          </cell>
          <cell r="B743" t="str">
            <v>Mat.Auxil.Manut.</v>
          </cell>
          <cell r="C743">
            <v>89722.559999999998</v>
          </cell>
        </row>
        <row r="744">
          <cell r="A744" t="str">
            <v>Ferramentas</v>
          </cell>
          <cell r="C744">
            <v>495229.42</v>
          </cell>
        </row>
        <row r="745">
          <cell r="A745">
            <v>3031001</v>
          </cell>
          <cell r="B745" t="str">
            <v>Manut.Máquinas e equipamentos</v>
          </cell>
          <cell r="C745">
            <v>47718.77</v>
          </cell>
        </row>
        <row r="746">
          <cell r="A746">
            <v>3036103</v>
          </cell>
          <cell r="B746" t="str">
            <v>Serv.pç.p/Manut.Máquinas</v>
          </cell>
          <cell r="C746">
            <v>6.41</v>
          </cell>
        </row>
        <row r="747">
          <cell r="A747">
            <v>3037101</v>
          </cell>
          <cell r="B747" t="str">
            <v>Manutenção de veiculos rodoviários leve</v>
          </cell>
          <cell r="C747">
            <v>14791.7</v>
          </cell>
        </row>
        <row r="748">
          <cell r="A748">
            <v>3037102</v>
          </cell>
          <cell r="B748" t="str">
            <v>Manut.Equip.Ferrov.Leve</v>
          </cell>
          <cell r="C748">
            <v>1300.1600000000001</v>
          </cell>
        </row>
        <row r="749">
          <cell r="A749">
            <v>3037103</v>
          </cell>
          <cell r="B749" t="str">
            <v>Manut.Equip.Ferrov.Pesados</v>
          </cell>
          <cell r="C749">
            <v>90</v>
          </cell>
        </row>
        <row r="750">
          <cell r="A750">
            <v>3037106</v>
          </cell>
          <cell r="B750" t="str">
            <v>Serv. Manut. Road Raillers</v>
          </cell>
          <cell r="C750">
            <v>0</v>
          </cell>
        </row>
        <row r="751">
          <cell r="A751">
            <v>3038101</v>
          </cell>
          <cell r="B751" t="str">
            <v>Pç.Compon.Man.Auto Linha</v>
          </cell>
          <cell r="C751">
            <v>22333.599999999999</v>
          </cell>
        </row>
        <row r="752">
          <cell r="A752">
            <v>3038102</v>
          </cell>
          <cell r="B752" t="str">
            <v>Serv.Manut.Auto de Linha</v>
          </cell>
          <cell r="C752">
            <v>8147.4</v>
          </cell>
        </row>
        <row r="753">
          <cell r="A753">
            <v>3038201</v>
          </cell>
          <cell r="B753" t="str">
            <v>Pç.Compon.Manut.Plasser</v>
          </cell>
          <cell r="C753">
            <v>19222.47</v>
          </cell>
        </row>
        <row r="754">
          <cell r="A754">
            <v>3038202</v>
          </cell>
          <cell r="B754" t="str">
            <v>Serv.p/Manut.Plasser</v>
          </cell>
          <cell r="C754">
            <v>15304.16</v>
          </cell>
        </row>
        <row r="755">
          <cell r="A755">
            <v>3038203</v>
          </cell>
          <cell r="B755" t="str">
            <v>Fretes Plasser</v>
          </cell>
          <cell r="C755">
            <v>983.36</v>
          </cell>
        </row>
        <row r="756">
          <cell r="A756">
            <v>3038302</v>
          </cell>
          <cell r="B756" t="str">
            <v>Serv.Manut.Veíc.Rodoferr.</v>
          </cell>
          <cell r="C756">
            <v>1607.6</v>
          </cell>
        </row>
        <row r="757">
          <cell r="A757">
            <v>3039101</v>
          </cell>
          <cell r="B757" t="str">
            <v>Manut.Equipam.Informática</v>
          </cell>
          <cell r="C757">
            <v>3422.08</v>
          </cell>
        </row>
        <row r="758">
          <cell r="A758">
            <v>3039102</v>
          </cell>
          <cell r="B758" t="str">
            <v>Frete Man.Equip.Informática</v>
          </cell>
          <cell r="C758">
            <v>395</v>
          </cell>
        </row>
        <row r="759">
          <cell r="A759" t="str">
            <v>Manutenção de Maquinário</v>
          </cell>
          <cell r="C759">
            <v>135322.71</v>
          </cell>
        </row>
        <row r="760">
          <cell r="A760">
            <v>4031101</v>
          </cell>
          <cell r="B760" t="str">
            <v>Manutenção Veíc.Rodoviários Leves</v>
          </cell>
          <cell r="C760">
            <v>5801.45</v>
          </cell>
        </row>
        <row r="761">
          <cell r="A761">
            <v>4031103</v>
          </cell>
          <cell r="B761" t="str">
            <v>Manutenção mecanic/eletrica-aeronave</v>
          </cell>
          <cell r="C761">
            <v>793.5</v>
          </cell>
        </row>
        <row r="762">
          <cell r="A762" t="str">
            <v>Manutenção Veículos</v>
          </cell>
          <cell r="C762">
            <v>6594.95</v>
          </cell>
        </row>
        <row r="763">
          <cell r="A763">
            <v>3035101</v>
          </cell>
          <cell r="B763" t="str">
            <v>Obras Civis</v>
          </cell>
          <cell r="C763">
            <v>34614.550000000003</v>
          </cell>
        </row>
        <row r="764">
          <cell r="A764">
            <v>3035102</v>
          </cell>
          <cell r="B764" t="str">
            <v>Pequenas Instalações</v>
          </cell>
          <cell r="C764">
            <v>14205.43</v>
          </cell>
        </row>
        <row r="765">
          <cell r="A765">
            <v>3035103</v>
          </cell>
          <cell r="B765" t="str">
            <v>Manutenção Instalações</v>
          </cell>
          <cell r="C765">
            <v>53825.89</v>
          </cell>
        </row>
        <row r="766">
          <cell r="A766">
            <v>3035104</v>
          </cell>
          <cell r="B766" t="str">
            <v>Frete Manut.de Instalações</v>
          </cell>
          <cell r="C766">
            <v>1590.87</v>
          </cell>
        </row>
        <row r="767">
          <cell r="A767">
            <v>3081105</v>
          </cell>
          <cell r="B767" t="str">
            <v>Limpeza</v>
          </cell>
          <cell r="C767">
            <v>83461.34</v>
          </cell>
        </row>
        <row r="768">
          <cell r="A768" t="str">
            <v>Manutenção Instalações</v>
          </cell>
          <cell r="C768">
            <v>187698.08</v>
          </cell>
        </row>
        <row r="769">
          <cell r="A769">
            <v>3034101</v>
          </cell>
          <cell r="B769" t="str">
            <v>Pç.Componentes p/Sistemas</v>
          </cell>
          <cell r="C769">
            <v>50796.7</v>
          </cell>
        </row>
        <row r="770">
          <cell r="A770">
            <v>3034102</v>
          </cell>
          <cell r="B770" t="str">
            <v>Serv.Manut.p/Sistemas</v>
          </cell>
          <cell r="C770">
            <v>0</v>
          </cell>
        </row>
        <row r="771">
          <cell r="A771">
            <v>3039103</v>
          </cell>
          <cell r="B771" t="str">
            <v>Manut. Sistemas Informática</v>
          </cell>
          <cell r="C771">
            <v>1118</v>
          </cell>
        </row>
        <row r="772">
          <cell r="A772" t="str">
            <v>Manutenção de Sistemas</v>
          </cell>
          <cell r="C772">
            <v>51914.7</v>
          </cell>
        </row>
        <row r="773">
          <cell r="A773">
            <v>3033101</v>
          </cell>
          <cell r="B773" t="str">
            <v>Peças e componentes de telecomunicações</v>
          </cell>
          <cell r="C773">
            <v>53930.080000000002</v>
          </cell>
        </row>
        <row r="774">
          <cell r="A774">
            <v>3033102</v>
          </cell>
          <cell r="B774" t="str">
            <v>Serv.Manut.Telecom.</v>
          </cell>
          <cell r="C774">
            <v>3081.91</v>
          </cell>
        </row>
        <row r="775">
          <cell r="A775">
            <v>3033103</v>
          </cell>
          <cell r="B775" t="str">
            <v>Frete Telecomunicações</v>
          </cell>
          <cell r="C775">
            <v>785</v>
          </cell>
        </row>
        <row r="776">
          <cell r="A776">
            <v>3034103</v>
          </cell>
          <cell r="B776" t="str">
            <v>Fretes Sistemas</v>
          </cell>
          <cell r="C776">
            <v>0</v>
          </cell>
        </row>
        <row r="777">
          <cell r="A777" t="str">
            <v>Manutenção Telecom</v>
          </cell>
          <cell r="C777">
            <v>57796.99</v>
          </cell>
        </row>
        <row r="778">
          <cell r="C778">
            <v>3423773.62</v>
          </cell>
        </row>
        <row r="779">
          <cell r="A779">
            <v>3061102</v>
          </cell>
          <cell r="B779" t="str">
            <v>Alug.Equipam.Informática</v>
          </cell>
          <cell r="C779">
            <v>735</v>
          </cell>
        </row>
        <row r="780">
          <cell r="A780">
            <v>3061103</v>
          </cell>
          <cell r="B780" t="str">
            <v>Aluguel Máquinas</v>
          </cell>
          <cell r="C780">
            <v>6654.29</v>
          </cell>
        </row>
        <row r="781">
          <cell r="A781">
            <v>3061104</v>
          </cell>
          <cell r="B781" t="str">
            <v>Aluguel Imóveis</v>
          </cell>
          <cell r="C781">
            <v>60582.33</v>
          </cell>
        </row>
        <row r="782">
          <cell r="A782">
            <v>3061110</v>
          </cell>
          <cell r="B782" t="str">
            <v>Locação de maquinas e equipamentos - Te</v>
          </cell>
          <cell r="C782">
            <v>56379.12</v>
          </cell>
        </row>
        <row r="783">
          <cell r="A783">
            <v>3061113</v>
          </cell>
          <cell r="B783" t="str">
            <v>Locação de Veiculos Leves</v>
          </cell>
          <cell r="C783">
            <v>151136.26</v>
          </cell>
        </row>
        <row r="784">
          <cell r="A784">
            <v>4061113</v>
          </cell>
          <cell r="B784" t="str">
            <v>Locação de veículos leves</v>
          </cell>
          <cell r="C784">
            <v>1791.91</v>
          </cell>
        </row>
        <row r="785">
          <cell r="A785">
            <v>4071101</v>
          </cell>
          <cell r="B785" t="str">
            <v>Sistemas aplicativos</v>
          </cell>
          <cell r="C785">
            <v>145345.44</v>
          </cell>
        </row>
        <row r="786">
          <cell r="A786">
            <v>4071102</v>
          </cell>
          <cell r="B786" t="str">
            <v>Locação de equipamento informática</v>
          </cell>
          <cell r="C786">
            <v>27087</v>
          </cell>
        </row>
        <row r="787">
          <cell r="A787">
            <v>4071103</v>
          </cell>
          <cell r="B787" t="str">
            <v>Locação de maquinas e equipamentos</v>
          </cell>
          <cell r="C787">
            <v>130</v>
          </cell>
        </row>
        <row r="788">
          <cell r="A788">
            <v>4071104</v>
          </cell>
          <cell r="B788" t="str">
            <v>Locação Imóveis</v>
          </cell>
          <cell r="C788">
            <v>8142</v>
          </cell>
        </row>
        <row r="789">
          <cell r="A789" t="str">
            <v>Aluguéis e Leasing</v>
          </cell>
          <cell r="C789">
            <v>457983.35</v>
          </cell>
        </row>
        <row r="790">
          <cell r="A790">
            <v>3081102</v>
          </cell>
          <cell r="B790" t="str">
            <v>Material de Expediente</v>
          </cell>
          <cell r="C790">
            <v>71179.55</v>
          </cell>
        </row>
        <row r="791">
          <cell r="A791">
            <v>3081103</v>
          </cell>
          <cell r="B791" t="str">
            <v>Consultoria</v>
          </cell>
          <cell r="C791">
            <v>15376.66</v>
          </cell>
        </row>
        <row r="792">
          <cell r="A792">
            <v>3081104</v>
          </cell>
          <cell r="B792" t="str">
            <v>Cursos/Congressos/Palestras</v>
          </cell>
          <cell r="C792">
            <v>1608</v>
          </cell>
        </row>
        <row r="793">
          <cell r="A793">
            <v>3081106</v>
          </cell>
          <cell r="B793" t="str">
            <v>Segurança Patrimonial</v>
          </cell>
          <cell r="C793">
            <v>431552.45</v>
          </cell>
        </row>
        <row r="794">
          <cell r="A794">
            <v>3081107</v>
          </cell>
          <cell r="B794" t="str">
            <v>Serviços com terceiros</v>
          </cell>
          <cell r="C794">
            <v>71479.41</v>
          </cell>
        </row>
        <row r="795">
          <cell r="A795">
            <v>3081108</v>
          </cell>
          <cell r="B795" t="str">
            <v>Periódicos/Livros/Inform.</v>
          </cell>
          <cell r="C795">
            <v>410.5</v>
          </cell>
        </row>
        <row r="796">
          <cell r="A796">
            <v>3081111</v>
          </cell>
          <cell r="B796" t="str">
            <v>Bens de pequeno Valor</v>
          </cell>
          <cell r="C796">
            <v>984.93</v>
          </cell>
        </row>
        <row r="797">
          <cell r="A797">
            <v>3081113</v>
          </cell>
          <cell r="B797" t="str">
            <v>Brindes</v>
          </cell>
          <cell r="C797">
            <v>58</v>
          </cell>
        </row>
        <row r="798">
          <cell r="A798">
            <v>4021101</v>
          </cell>
          <cell r="B798" t="str">
            <v>Manutenção em instalações</v>
          </cell>
          <cell r="C798">
            <v>6893.79</v>
          </cell>
        </row>
        <row r="799">
          <cell r="A799">
            <v>4021102</v>
          </cell>
          <cell r="B799" t="str">
            <v>Fretes Obras Civis</v>
          </cell>
          <cell r="C799">
            <v>200</v>
          </cell>
        </row>
        <row r="800">
          <cell r="A800">
            <v>4021201</v>
          </cell>
          <cell r="B800" t="str">
            <v>Peças Comp.Telecom.</v>
          </cell>
          <cell r="C800">
            <v>913.18</v>
          </cell>
        </row>
        <row r="801">
          <cell r="A801">
            <v>4021202</v>
          </cell>
          <cell r="B801" t="str">
            <v>Serv.Manut.Telecom.</v>
          </cell>
          <cell r="C801">
            <v>7311.68</v>
          </cell>
        </row>
        <row r="802">
          <cell r="A802">
            <v>4021203</v>
          </cell>
          <cell r="B802" t="str">
            <v>Fretes Telecom.</v>
          </cell>
          <cell r="C802">
            <v>141.63</v>
          </cell>
        </row>
        <row r="803">
          <cell r="A803">
            <v>4041101</v>
          </cell>
          <cell r="B803" t="str">
            <v>Manut.Equip.Informática</v>
          </cell>
          <cell r="C803">
            <v>39442.660000000003</v>
          </cell>
        </row>
        <row r="804">
          <cell r="A804">
            <v>4041102</v>
          </cell>
          <cell r="B804" t="str">
            <v>Frete Manut.Equip.Inform.</v>
          </cell>
          <cell r="C804">
            <v>1707.36</v>
          </cell>
        </row>
        <row r="805">
          <cell r="A805">
            <v>4081101</v>
          </cell>
          <cell r="B805" t="str">
            <v>Unif./materiais segurança</v>
          </cell>
          <cell r="C805">
            <v>1991.34</v>
          </cell>
        </row>
        <row r="806">
          <cell r="A806">
            <v>4081102</v>
          </cell>
          <cell r="B806" t="str">
            <v>Material de expediente</v>
          </cell>
          <cell r="C806">
            <v>36756.03</v>
          </cell>
        </row>
        <row r="807">
          <cell r="A807">
            <v>4081103</v>
          </cell>
          <cell r="B807" t="str">
            <v>Consultoria</v>
          </cell>
          <cell r="C807">
            <v>658683.39</v>
          </cell>
        </row>
        <row r="808">
          <cell r="A808">
            <v>4081105</v>
          </cell>
          <cell r="B808" t="str">
            <v>Publicidade e divulgação</v>
          </cell>
          <cell r="C808">
            <v>735029.37</v>
          </cell>
        </row>
        <row r="809">
          <cell r="A809">
            <v>4081106</v>
          </cell>
          <cell r="B809" t="str">
            <v>Cursos/congressos palestras</v>
          </cell>
          <cell r="C809">
            <v>19622.75</v>
          </cell>
        </row>
        <row r="810">
          <cell r="A810">
            <v>4081107</v>
          </cell>
          <cell r="B810" t="str">
            <v>Limpeza</v>
          </cell>
          <cell r="C810">
            <v>26094.47</v>
          </cell>
        </row>
        <row r="811">
          <cell r="A811">
            <v>4081108</v>
          </cell>
          <cell r="B811" t="str">
            <v>Segurança Patrimonial</v>
          </cell>
          <cell r="C811">
            <v>18585.45</v>
          </cell>
        </row>
        <row r="812">
          <cell r="A812">
            <v>4081109</v>
          </cell>
          <cell r="B812" t="str">
            <v>Serviços com terceiros</v>
          </cell>
          <cell r="C812">
            <v>157239.01</v>
          </cell>
        </row>
        <row r="813">
          <cell r="A813">
            <v>4081111</v>
          </cell>
          <cell r="B813" t="str">
            <v>Periódicos/Livros/Informações</v>
          </cell>
          <cell r="C813">
            <v>12658.06</v>
          </cell>
        </row>
        <row r="814">
          <cell r="A814">
            <v>4081113</v>
          </cell>
          <cell r="B814" t="str">
            <v>Brindes</v>
          </cell>
          <cell r="C814">
            <v>18608.91</v>
          </cell>
        </row>
        <row r="815">
          <cell r="A815">
            <v>4081119</v>
          </cell>
          <cell r="B815" t="str">
            <v>Donativos/Contribuições/Anuidades</v>
          </cell>
          <cell r="C815">
            <v>7560</v>
          </cell>
        </row>
        <row r="816">
          <cell r="A816">
            <v>4081131</v>
          </cell>
          <cell r="B816" t="str">
            <v>Bens de Pequeno Valor</v>
          </cell>
          <cell r="C816">
            <v>1028</v>
          </cell>
        </row>
        <row r="817">
          <cell r="A817">
            <v>4144101</v>
          </cell>
          <cell r="B817" t="str">
            <v>Provisão deved.duvidosos</v>
          </cell>
          <cell r="C817">
            <v>-25232.2</v>
          </cell>
        </row>
        <row r="818">
          <cell r="A818" t="str">
            <v>Despesas Administrativas</v>
          </cell>
          <cell r="C818">
            <v>2317884.38</v>
          </cell>
        </row>
        <row r="819">
          <cell r="A819">
            <v>3101201</v>
          </cell>
          <cell r="B819" t="str">
            <v>Taxas</v>
          </cell>
          <cell r="C819">
            <v>17305.46</v>
          </cell>
        </row>
        <row r="820">
          <cell r="A820">
            <v>3101208</v>
          </cell>
          <cell r="B820" t="str">
            <v>IPTU</v>
          </cell>
          <cell r="C820">
            <v>0</v>
          </cell>
        </row>
        <row r="821">
          <cell r="A821">
            <v>3101211</v>
          </cell>
          <cell r="B821" t="str">
            <v>IPVA - Veículos Leves</v>
          </cell>
          <cell r="C821">
            <v>628.45000000000005</v>
          </cell>
        </row>
        <row r="822">
          <cell r="A822">
            <v>4101101</v>
          </cell>
          <cell r="B822" t="str">
            <v>Taxas</v>
          </cell>
          <cell r="C822">
            <v>31391.68</v>
          </cell>
        </row>
        <row r="823">
          <cell r="A823">
            <v>4101207</v>
          </cell>
          <cell r="B823" t="str">
            <v>ICMS não operacional</v>
          </cell>
          <cell r="C823">
            <v>5982.11</v>
          </cell>
        </row>
        <row r="824">
          <cell r="A824">
            <v>4101224</v>
          </cell>
          <cell r="B824" t="str">
            <v>ICMS - Utilities</v>
          </cell>
          <cell r="C824">
            <v>3638.23</v>
          </cell>
        </row>
        <row r="825">
          <cell r="A825" t="str">
            <v>Tributos</v>
          </cell>
          <cell r="C825">
            <v>58945.93</v>
          </cell>
        </row>
        <row r="826">
          <cell r="A826">
            <v>4081104</v>
          </cell>
          <cell r="B826" t="str">
            <v>Advogados externos</v>
          </cell>
          <cell r="C826">
            <v>250699.19</v>
          </cell>
        </row>
        <row r="827">
          <cell r="A827">
            <v>4081110</v>
          </cell>
          <cell r="B827" t="str">
            <v>Custas Judiciais</v>
          </cell>
          <cell r="C827">
            <v>9152.3799999999992</v>
          </cell>
        </row>
        <row r="828">
          <cell r="A828">
            <v>4081120</v>
          </cell>
          <cell r="B828" t="str">
            <v>Desp. Processos Juridicos</v>
          </cell>
          <cell r="C828">
            <v>29697.49</v>
          </cell>
        </row>
        <row r="829">
          <cell r="A829" t="str">
            <v>Judiciais</v>
          </cell>
          <cell r="C829">
            <v>289549.06</v>
          </cell>
        </row>
        <row r="830">
          <cell r="A830">
            <v>3021202</v>
          </cell>
          <cell r="B830" t="str">
            <v>Combust.Equip.Operacionais</v>
          </cell>
          <cell r="C830">
            <v>162215.04000000001</v>
          </cell>
        </row>
        <row r="831">
          <cell r="A831">
            <v>3041101</v>
          </cell>
          <cell r="B831" t="str">
            <v>Viagens e Estadias</v>
          </cell>
          <cell r="C831">
            <v>175344.17</v>
          </cell>
        </row>
        <row r="832">
          <cell r="A832">
            <v>3041102</v>
          </cell>
          <cell r="B832" t="str">
            <v>Diárias Operacionais</v>
          </cell>
          <cell r="C832">
            <v>56054.34</v>
          </cell>
        </row>
        <row r="833">
          <cell r="A833">
            <v>3041103</v>
          </cell>
          <cell r="B833" t="str">
            <v>Condução Aluguéis Carros</v>
          </cell>
          <cell r="C833">
            <v>86041.83</v>
          </cell>
        </row>
        <row r="834">
          <cell r="A834">
            <v>3041104</v>
          </cell>
          <cell r="B834" t="str">
            <v>Despesas de Representação</v>
          </cell>
          <cell r="C834">
            <v>2815.36</v>
          </cell>
        </row>
        <row r="835">
          <cell r="A835">
            <v>3041106</v>
          </cell>
          <cell r="B835" t="str">
            <v>Gastos com Alimentação</v>
          </cell>
          <cell r="C835">
            <v>16322.25</v>
          </cell>
        </row>
        <row r="836">
          <cell r="A836">
            <v>3041107</v>
          </cell>
          <cell r="B836" t="str">
            <v>Estadias</v>
          </cell>
          <cell r="C836">
            <v>34763.99</v>
          </cell>
        </row>
        <row r="837">
          <cell r="A837">
            <v>3041110</v>
          </cell>
          <cell r="B837" t="str">
            <v>Diárias Maquinistas</v>
          </cell>
          <cell r="C837">
            <v>161183.95000000001</v>
          </cell>
        </row>
        <row r="838">
          <cell r="A838">
            <v>4051101</v>
          </cell>
          <cell r="B838" t="str">
            <v>Viagens e Estadias</v>
          </cell>
          <cell r="C838">
            <v>315941.34000000003</v>
          </cell>
        </row>
        <row r="839">
          <cell r="A839">
            <v>4051102</v>
          </cell>
          <cell r="B839" t="str">
            <v>Diárias Executivas</v>
          </cell>
          <cell r="C839">
            <v>1689.6</v>
          </cell>
        </row>
        <row r="840">
          <cell r="A840">
            <v>4051103</v>
          </cell>
          <cell r="B840" t="str">
            <v>Condução/Aluguéis carros</v>
          </cell>
          <cell r="C840">
            <v>13848.26</v>
          </cell>
        </row>
        <row r="841">
          <cell r="A841">
            <v>4051104</v>
          </cell>
          <cell r="B841" t="str">
            <v>Despesas de Representação</v>
          </cell>
          <cell r="C841">
            <v>6365.32</v>
          </cell>
        </row>
        <row r="842">
          <cell r="A842">
            <v>4051105</v>
          </cell>
          <cell r="B842" t="str">
            <v>Comb.p/veíc.rodoviários</v>
          </cell>
          <cell r="C842">
            <v>22996.43</v>
          </cell>
        </row>
        <row r="843">
          <cell r="A843">
            <v>4051106</v>
          </cell>
          <cell r="B843" t="str">
            <v>Gastos com alimentação</v>
          </cell>
          <cell r="C843">
            <v>28780.55</v>
          </cell>
        </row>
        <row r="844">
          <cell r="A844">
            <v>4051107</v>
          </cell>
          <cell r="B844" t="str">
            <v>Estadias</v>
          </cell>
          <cell r="C844">
            <v>40</v>
          </cell>
        </row>
        <row r="845">
          <cell r="A845" t="str">
            <v>Locomoção e Estadias</v>
          </cell>
          <cell r="C845">
            <v>1084402.43</v>
          </cell>
        </row>
        <row r="846">
          <cell r="A846">
            <v>3051101</v>
          </cell>
          <cell r="B846" t="str">
            <v>Água</v>
          </cell>
          <cell r="C846">
            <v>23522.61</v>
          </cell>
        </row>
        <row r="847">
          <cell r="A847">
            <v>3051102</v>
          </cell>
          <cell r="B847" t="str">
            <v>Energia Elétrica</v>
          </cell>
          <cell r="C847">
            <v>231266.07</v>
          </cell>
        </row>
        <row r="848">
          <cell r="A848">
            <v>3051103</v>
          </cell>
          <cell r="B848" t="str">
            <v>Gás</v>
          </cell>
          <cell r="C848">
            <v>2369.4499999999998</v>
          </cell>
        </row>
        <row r="849">
          <cell r="A849">
            <v>3051104</v>
          </cell>
          <cell r="B849" t="str">
            <v>Telefone Fixo</v>
          </cell>
          <cell r="C849">
            <v>132884.29999999999</v>
          </cell>
        </row>
        <row r="850">
          <cell r="A850">
            <v>3051105</v>
          </cell>
          <cell r="B850" t="str">
            <v>Telefone Móvel</v>
          </cell>
          <cell r="C850">
            <v>16793.04</v>
          </cell>
        </row>
        <row r="851">
          <cell r="A851">
            <v>3051107</v>
          </cell>
          <cell r="B851" t="str">
            <v>Correios / Courier</v>
          </cell>
          <cell r="C851">
            <v>2447.34</v>
          </cell>
        </row>
        <row r="852">
          <cell r="A852">
            <v>4061101</v>
          </cell>
          <cell r="B852" t="str">
            <v>Água</v>
          </cell>
          <cell r="C852">
            <v>4054.36</v>
          </cell>
        </row>
        <row r="853">
          <cell r="A853">
            <v>4061102</v>
          </cell>
          <cell r="B853" t="str">
            <v>Energia elétrica</v>
          </cell>
          <cell r="C853">
            <v>14648.87</v>
          </cell>
        </row>
        <row r="854">
          <cell r="A854">
            <v>4061103</v>
          </cell>
          <cell r="B854" t="str">
            <v>Gás</v>
          </cell>
          <cell r="C854">
            <v>2002.5</v>
          </cell>
        </row>
        <row r="855">
          <cell r="A855">
            <v>4061104</v>
          </cell>
          <cell r="B855" t="str">
            <v>Telefone fixo</v>
          </cell>
          <cell r="C855">
            <v>29564.23</v>
          </cell>
        </row>
        <row r="856">
          <cell r="A856">
            <v>4061105</v>
          </cell>
          <cell r="B856" t="str">
            <v>Telefone móvel</v>
          </cell>
          <cell r="C856">
            <v>10995.47</v>
          </cell>
        </row>
        <row r="857">
          <cell r="A857">
            <v>4061106</v>
          </cell>
          <cell r="B857" t="str">
            <v>Canais de voz e dados</v>
          </cell>
          <cell r="C857">
            <v>148299.13</v>
          </cell>
        </row>
        <row r="858">
          <cell r="A858">
            <v>4061107</v>
          </cell>
          <cell r="B858" t="str">
            <v>Correios/Courier</v>
          </cell>
          <cell r="C858">
            <v>56907.19</v>
          </cell>
        </row>
        <row r="859">
          <cell r="A859" t="str">
            <v>Utilities</v>
          </cell>
          <cell r="C859">
            <v>675754.56</v>
          </cell>
        </row>
        <row r="860">
          <cell r="A860">
            <v>3051106</v>
          </cell>
          <cell r="B860" t="str">
            <v>Canais de Voz e Dados</v>
          </cell>
          <cell r="C860">
            <v>260511.71</v>
          </cell>
        </row>
        <row r="861">
          <cell r="A861" t="str">
            <v>Canal de Voz e Dados</v>
          </cell>
          <cell r="C861">
            <v>260511.71</v>
          </cell>
        </row>
        <row r="862">
          <cell r="C862">
            <v>936266.27</v>
          </cell>
        </row>
        <row r="863">
          <cell r="A863">
            <v>4121101</v>
          </cell>
          <cell r="B863" t="str">
            <v>Ativos - Prêmios</v>
          </cell>
          <cell r="C863">
            <v>640505.39</v>
          </cell>
        </row>
        <row r="864">
          <cell r="A864" t="str">
            <v>Seguro operacional</v>
          </cell>
          <cell r="C864">
            <v>640505.39</v>
          </cell>
        </row>
        <row r="865">
          <cell r="C865">
            <v>640505.39</v>
          </cell>
        </row>
        <row r="866">
          <cell r="A866">
            <v>3081101</v>
          </cell>
          <cell r="B866" t="str">
            <v>Uniformes Mat.Segurança</v>
          </cell>
          <cell r="C866">
            <v>33694.89</v>
          </cell>
        </row>
        <row r="867">
          <cell r="A867" t="str">
            <v>Uniformes de Segurança</v>
          </cell>
          <cell r="C867">
            <v>33694.89</v>
          </cell>
        </row>
        <row r="868">
          <cell r="A868">
            <v>3021201</v>
          </cell>
          <cell r="B868" t="str">
            <v>Combust.Veíc.Rodoviários Leves</v>
          </cell>
          <cell r="C868">
            <v>113188.74</v>
          </cell>
        </row>
        <row r="869">
          <cell r="A869">
            <v>3094102</v>
          </cell>
          <cell r="B869" t="str">
            <v>Multas Rodoviárias</v>
          </cell>
          <cell r="C869">
            <v>4026.76</v>
          </cell>
        </row>
        <row r="870">
          <cell r="A870">
            <v>3111102</v>
          </cell>
          <cell r="B870" t="str">
            <v>Ajustes de Inventário Outros</v>
          </cell>
          <cell r="C870">
            <v>-36116.82</v>
          </cell>
        </row>
        <row r="871">
          <cell r="A871" t="str">
            <v>Outros</v>
          </cell>
          <cell r="C871">
            <v>81098.679999999993</v>
          </cell>
        </row>
        <row r="872">
          <cell r="A872" t="str">
            <v>Outros</v>
          </cell>
          <cell r="C872">
            <v>114793.57</v>
          </cell>
        </row>
        <row r="873">
          <cell r="A873">
            <v>3121101</v>
          </cell>
          <cell r="B873" t="str">
            <v>Depreciação</v>
          </cell>
          <cell r="C873">
            <v>4587693.46</v>
          </cell>
        </row>
        <row r="874">
          <cell r="A874" t="str">
            <v>Depreciação/Amortização</v>
          </cell>
          <cell r="C874">
            <v>4587693.46</v>
          </cell>
        </row>
        <row r="875">
          <cell r="A875">
            <v>3071101</v>
          </cell>
          <cell r="B875" t="str">
            <v>Arrendamento RFFSA</v>
          </cell>
          <cell r="C875">
            <v>1131058.94</v>
          </cell>
        </row>
        <row r="876">
          <cell r="A876">
            <v>3071102</v>
          </cell>
          <cell r="B876" t="str">
            <v>Concessão RFFSA</v>
          </cell>
          <cell r="C876">
            <v>215771.8</v>
          </cell>
        </row>
        <row r="877">
          <cell r="A877">
            <v>3071103</v>
          </cell>
          <cell r="B877" t="str">
            <v>Concessão Ferroban</v>
          </cell>
          <cell r="C877">
            <v>21897.200000000001</v>
          </cell>
        </row>
        <row r="878">
          <cell r="A878">
            <v>3071104</v>
          </cell>
          <cell r="B878" t="str">
            <v>Arrendamento Ferroban</v>
          </cell>
          <cell r="C878">
            <v>416047.1</v>
          </cell>
        </row>
        <row r="879">
          <cell r="A879">
            <v>4091105</v>
          </cell>
          <cell r="B879" t="str">
            <v>Juros Arrendamento/Concessão RFFSA</v>
          </cell>
          <cell r="C879">
            <v>6739706.6500000004</v>
          </cell>
        </row>
        <row r="880">
          <cell r="A880">
            <v>4091114</v>
          </cell>
          <cell r="B880" t="str">
            <v>Juros Arrendam/Concessão Ferroban</v>
          </cell>
          <cell r="C880">
            <v>1048388.55</v>
          </cell>
        </row>
        <row r="881">
          <cell r="A881" t="str">
            <v>Arrendamento/Concessão</v>
          </cell>
          <cell r="C881">
            <v>9572870.2400000002</v>
          </cell>
        </row>
        <row r="882">
          <cell r="A882" t="str">
            <v>Depreciação e amortização</v>
          </cell>
          <cell r="C882">
            <v>14160563.699999999</v>
          </cell>
        </row>
        <row r="883">
          <cell r="A883" t="str">
            <v>Custos dos Serviços Prestados Fixos</v>
          </cell>
          <cell r="C883">
            <v>34192366.359999999</v>
          </cell>
        </row>
        <row r="884">
          <cell r="A884" t="str">
            <v>Lucro Bruto</v>
          </cell>
          <cell r="C884">
            <v>-419277.24</v>
          </cell>
        </row>
        <row r="885">
          <cell r="A885" t="str">
            <v>Lucro/(prejuízo) Operacional</v>
          </cell>
          <cell r="C885">
            <v>-419277.24</v>
          </cell>
        </row>
        <row r="887">
          <cell r="A887">
            <v>4141101</v>
          </cell>
          <cell r="B887" t="str">
            <v>Depreciação</v>
          </cell>
          <cell r="C887">
            <v>490542.61</v>
          </cell>
        </row>
        <row r="888">
          <cell r="A888">
            <v>4141102</v>
          </cell>
          <cell r="B888" t="str">
            <v>Amortização</v>
          </cell>
          <cell r="C888">
            <v>443098.08</v>
          </cell>
        </row>
        <row r="889">
          <cell r="A889" t="str">
            <v>Depreciação e Amortização-ADM</v>
          </cell>
          <cell r="C889">
            <v>933640.69</v>
          </cell>
        </row>
        <row r="891">
          <cell r="A891">
            <v>3101101</v>
          </cell>
          <cell r="B891" t="str">
            <v>Indenizações de Cargas</v>
          </cell>
          <cell r="C891">
            <v>-188381.77</v>
          </cell>
        </row>
        <row r="892">
          <cell r="A892">
            <v>3101104</v>
          </cell>
          <cell r="B892" t="str">
            <v>Gastos Inden.Perdas</v>
          </cell>
          <cell r="C892">
            <v>97318.55</v>
          </cell>
        </row>
        <row r="893">
          <cell r="A893">
            <v>3101105</v>
          </cell>
          <cell r="B893" t="str">
            <v>Sinistros Avarias</v>
          </cell>
          <cell r="C893">
            <v>1944.12</v>
          </cell>
        </row>
        <row r="894">
          <cell r="A894">
            <v>3111103</v>
          </cell>
          <cell r="B894" t="str">
            <v>Trans. p/ investim.</v>
          </cell>
          <cell r="C894">
            <v>286742.03000000003</v>
          </cell>
        </row>
        <row r="895">
          <cell r="A895">
            <v>4111101</v>
          </cell>
          <cell r="B895" t="str">
            <v>Indenização de cargas</v>
          </cell>
          <cell r="C895">
            <v>-7400</v>
          </cell>
        </row>
        <row r="896">
          <cell r="A896" t="str">
            <v>Proviões</v>
          </cell>
          <cell r="C896">
            <v>190222.93</v>
          </cell>
        </row>
        <row r="898">
          <cell r="A898">
            <v>5211101</v>
          </cell>
          <cell r="B898" t="str">
            <v>Rec.Aplicação Financeira</v>
          </cell>
          <cell r="C898">
            <v>-797981.53</v>
          </cell>
        </row>
        <row r="899">
          <cell r="A899">
            <v>5211102</v>
          </cell>
          <cell r="B899" t="str">
            <v>Juros de Clientes</v>
          </cell>
          <cell r="C899">
            <v>-15396.61</v>
          </cell>
        </row>
        <row r="900">
          <cell r="A900">
            <v>5211104</v>
          </cell>
          <cell r="B900" t="str">
            <v>Juros Aluguel de Imóveis</v>
          </cell>
          <cell r="C900">
            <v>-22800</v>
          </cell>
        </row>
        <row r="901">
          <cell r="A901">
            <v>5211106</v>
          </cell>
          <cell r="B901" t="str">
            <v>Tributos</v>
          </cell>
          <cell r="C901">
            <v>-992724.01</v>
          </cell>
        </row>
        <row r="902">
          <cell r="A902">
            <v>5213101</v>
          </cell>
          <cell r="B902" t="str">
            <v>Variação Cambial Ativa</v>
          </cell>
          <cell r="C902">
            <v>64350.49</v>
          </cell>
        </row>
        <row r="903">
          <cell r="A903">
            <v>5214101</v>
          </cell>
          <cell r="B903" t="str">
            <v>Abatimento e Descontos</v>
          </cell>
          <cell r="C903">
            <v>-0.02</v>
          </cell>
        </row>
        <row r="904">
          <cell r="A904" t="str">
            <v>Receita Financeira</v>
          </cell>
          <cell r="C904">
            <v>-1764551.6799999999</v>
          </cell>
        </row>
        <row r="905">
          <cell r="A905">
            <v>4091101</v>
          </cell>
          <cell r="B905" t="str">
            <v>Juros Financ.moeda nac.</v>
          </cell>
          <cell r="C905">
            <v>724785.7</v>
          </cell>
        </row>
        <row r="906">
          <cell r="A906">
            <v>4091102</v>
          </cell>
          <cell r="B906" t="str">
            <v>Juros Financ.moeda estr.</v>
          </cell>
          <cell r="C906">
            <v>582479.47</v>
          </cell>
        </row>
        <row r="907">
          <cell r="A907">
            <v>4091103</v>
          </cell>
          <cell r="B907" t="str">
            <v>Juros Fornecedores</v>
          </cell>
          <cell r="C907">
            <v>-311784.26</v>
          </cell>
        </row>
        <row r="908">
          <cell r="A908">
            <v>4091106</v>
          </cell>
          <cell r="B908" t="str">
            <v>Juros Overseas</v>
          </cell>
          <cell r="C908">
            <v>57.69</v>
          </cell>
        </row>
        <row r="909">
          <cell r="A909">
            <v>4091108</v>
          </cell>
          <cell r="B909" t="str">
            <v>Juros BNDES</v>
          </cell>
          <cell r="C909">
            <v>4299475.08</v>
          </cell>
        </row>
        <row r="910">
          <cell r="A910">
            <v>4091109</v>
          </cell>
          <cell r="B910" t="str">
            <v>Juros Cap.giro moeda nac.</v>
          </cell>
          <cell r="C910">
            <v>2193961.7599999998</v>
          </cell>
        </row>
        <row r="911">
          <cell r="A911">
            <v>4091111</v>
          </cell>
          <cell r="B911" t="str">
            <v>Juros Resolução 63</v>
          </cell>
          <cell r="C911">
            <v>30564.71</v>
          </cell>
        </row>
        <row r="912">
          <cell r="A912">
            <v>4091115</v>
          </cell>
          <cell r="B912" t="str">
            <v>Juros s/ Clientes</v>
          </cell>
          <cell r="C912">
            <v>-7787.61</v>
          </cell>
        </row>
        <row r="913">
          <cell r="A913">
            <v>4091116</v>
          </cell>
          <cell r="B913" t="str">
            <v>Juros s/ tributos</v>
          </cell>
          <cell r="C913">
            <v>264363.25</v>
          </cell>
        </row>
        <row r="914">
          <cell r="A914">
            <v>4091117</v>
          </cell>
          <cell r="B914" t="str">
            <v>Juros-emissão debentures</v>
          </cell>
          <cell r="C914">
            <v>2921991.55</v>
          </cell>
        </row>
        <row r="915">
          <cell r="A915">
            <v>4092102</v>
          </cell>
          <cell r="B915" t="str">
            <v>Var.Camb.Fin.moeda estr.</v>
          </cell>
          <cell r="C915">
            <v>240635.96</v>
          </cell>
        </row>
        <row r="916">
          <cell r="A916">
            <v>4092104</v>
          </cell>
          <cell r="B916" t="str">
            <v>Var.Cambial Fornecedores</v>
          </cell>
          <cell r="C916">
            <v>373023.58</v>
          </cell>
        </row>
        <row r="917">
          <cell r="A917">
            <v>4092105</v>
          </cell>
          <cell r="B917" t="str">
            <v>Var.Camb.Cap.giro estr.</v>
          </cell>
          <cell r="C917">
            <v>2779554.96</v>
          </cell>
        </row>
        <row r="918">
          <cell r="A918">
            <v>4092106</v>
          </cell>
          <cell r="B918" t="str">
            <v>Var.Cambial Resolução 63</v>
          </cell>
          <cell r="C918">
            <v>19912.8</v>
          </cell>
        </row>
        <row r="919">
          <cell r="A919">
            <v>4092108</v>
          </cell>
          <cell r="B919" t="str">
            <v>Var.Cambial Clientes</v>
          </cell>
          <cell r="C919">
            <v>0</v>
          </cell>
        </row>
        <row r="920">
          <cell r="A920">
            <v>4093101</v>
          </cell>
          <cell r="B920" t="str">
            <v>Taxas bancárias</v>
          </cell>
          <cell r="C920">
            <v>197632.67</v>
          </cell>
        </row>
        <row r="921">
          <cell r="A921">
            <v>4093102</v>
          </cell>
          <cell r="B921" t="str">
            <v>CPMF e IOF</v>
          </cell>
          <cell r="C921">
            <v>915862.34</v>
          </cell>
        </row>
        <row r="922">
          <cell r="A922">
            <v>4093103</v>
          </cell>
          <cell r="B922" t="str">
            <v>Juros bancários</v>
          </cell>
          <cell r="C922">
            <v>29043.119999999999</v>
          </cell>
        </row>
        <row r="923">
          <cell r="A923">
            <v>4093104</v>
          </cell>
          <cell r="B923" t="str">
            <v>IOF</v>
          </cell>
          <cell r="C923">
            <v>79285.62</v>
          </cell>
        </row>
        <row r="924">
          <cell r="A924">
            <v>4094101</v>
          </cell>
          <cell r="B924" t="str">
            <v>Multas</v>
          </cell>
          <cell r="C924">
            <v>4190.4799999999996</v>
          </cell>
        </row>
        <row r="925">
          <cell r="A925">
            <v>4097102</v>
          </cell>
          <cell r="B925" t="str">
            <v>Descon.Finan.Concedido</v>
          </cell>
          <cell r="C925">
            <v>0</v>
          </cell>
        </row>
        <row r="926">
          <cell r="A926">
            <v>4101209</v>
          </cell>
          <cell r="B926" t="str">
            <v>PIS s/receitas financeiras</v>
          </cell>
          <cell r="C926">
            <v>33320.22</v>
          </cell>
        </row>
        <row r="927">
          <cell r="A927">
            <v>4101210</v>
          </cell>
          <cell r="B927" t="str">
            <v>COFINS s/rec.financeiras</v>
          </cell>
          <cell r="C927">
            <v>76941.98</v>
          </cell>
        </row>
        <row r="928">
          <cell r="A928">
            <v>4101233</v>
          </cell>
          <cell r="B928" t="str">
            <v>Crédito PIS - Financeiro</v>
          </cell>
          <cell r="C928">
            <v>-215605.64</v>
          </cell>
        </row>
        <row r="929">
          <cell r="A929">
            <v>5211107</v>
          </cell>
          <cell r="B929" t="str">
            <v>Hedge</v>
          </cell>
          <cell r="C929">
            <v>118570.78</v>
          </cell>
        </row>
        <row r="930">
          <cell r="A930" t="str">
            <v>Despesa Financeira</v>
          </cell>
          <cell r="C930">
            <v>15350476.210000001</v>
          </cell>
        </row>
        <row r="931">
          <cell r="A931" t="str">
            <v>Resultado Financeiro</v>
          </cell>
          <cell r="C931">
            <v>13585924.529999999</v>
          </cell>
        </row>
        <row r="933">
          <cell r="A933">
            <v>4012203</v>
          </cell>
          <cell r="B933" t="str">
            <v>Remuneração Variável Adm.</v>
          </cell>
          <cell r="C933">
            <v>2500000</v>
          </cell>
        </row>
        <row r="934">
          <cell r="A934" t="str">
            <v>PPR</v>
          </cell>
          <cell r="C934">
            <v>2500000</v>
          </cell>
        </row>
        <row r="936">
          <cell r="A936">
            <v>4170101</v>
          </cell>
          <cell r="B936" t="str">
            <v>Perda/Ganho Mútuo</v>
          </cell>
          <cell r="C936">
            <v>0</v>
          </cell>
        </row>
        <row r="937">
          <cell r="A937" t="str">
            <v>Resultado não Operacional</v>
          </cell>
          <cell r="C937">
            <v>0</v>
          </cell>
        </row>
        <row r="939">
          <cell r="A939" t="str">
            <v>Lucro/(prejuízo) antes de IR e CSL</v>
          </cell>
          <cell r="C939">
            <v>16790510.91</v>
          </cell>
        </row>
        <row r="941">
          <cell r="A941" t="str">
            <v>Lucro/(prejuízo) Líquido</v>
          </cell>
          <cell r="C941">
            <v>16790510.91</v>
          </cell>
        </row>
        <row r="950">
          <cell r="A950" t="str">
            <v>Texto.............................................</v>
          </cell>
        </row>
        <row r="951">
          <cell r="A951" t="str">
            <v>..................................................</v>
          </cell>
        </row>
        <row r="953">
          <cell r="C953">
            <v>16790510.91</v>
          </cell>
        </row>
        <row r="960">
          <cell r="A960" t="str">
            <v>Texto.............................................</v>
          </cell>
        </row>
        <row r="961">
          <cell r="A961" t="str">
            <v>..................................................</v>
          </cell>
        </row>
        <row r="963">
          <cell r="C963">
            <v>-16790510.91</v>
          </cell>
        </row>
        <row r="970">
          <cell r="A970" t="str">
            <v>Texto.............................................</v>
          </cell>
        </row>
        <row r="971">
          <cell r="A971" t="str">
            <v>..................................................</v>
          </cell>
        </row>
        <row r="973">
          <cell r="A973">
            <v>1110684</v>
          </cell>
          <cell r="B973" t="str">
            <v>Unibanco - c.c.133.032-6 Transitória</v>
          </cell>
          <cell r="C973">
            <v>0</v>
          </cell>
        </row>
        <row r="974">
          <cell r="C974">
            <v>0</v>
          </cell>
        </row>
      </sheetData>
      <sheetData sheetId="5" refreshError="1">
        <row r="2">
          <cell r="A2">
            <v>1110101</v>
          </cell>
          <cell r="B2" t="str">
            <v>Caixa</v>
          </cell>
          <cell r="C2">
            <v>1000</v>
          </cell>
        </row>
        <row r="3">
          <cell r="A3">
            <v>1110102</v>
          </cell>
          <cell r="B3" t="str">
            <v>Caixa Moeda Estrangeira</v>
          </cell>
          <cell r="C3">
            <v>27344.15</v>
          </cell>
        </row>
        <row r="4">
          <cell r="A4">
            <v>1110104</v>
          </cell>
          <cell r="B4" t="str">
            <v>Caixa Pequeno</v>
          </cell>
          <cell r="C4">
            <v>126242.44</v>
          </cell>
        </row>
        <row r="5">
          <cell r="A5">
            <v>1110201</v>
          </cell>
          <cell r="B5" t="str">
            <v>B.Real Ag.1849 CC 3709063</v>
          </cell>
          <cell r="C5">
            <v>8909.1200000000008</v>
          </cell>
        </row>
        <row r="6">
          <cell r="A6">
            <v>1110202</v>
          </cell>
          <cell r="B6" t="str">
            <v>B.Real Conta Cobrança</v>
          </cell>
          <cell r="C6">
            <v>2174418.35</v>
          </cell>
        </row>
        <row r="7">
          <cell r="A7">
            <v>1110203</v>
          </cell>
          <cell r="B7" t="str">
            <v>B.Brasil Ag.12440 CC 23006</v>
          </cell>
          <cell r="C7">
            <v>227715.8</v>
          </cell>
        </row>
        <row r="8">
          <cell r="A8">
            <v>1110207</v>
          </cell>
          <cell r="B8" t="str">
            <v>Bradesco Ag049-3 CC184845-3</v>
          </cell>
          <cell r="C8">
            <v>433675.31</v>
          </cell>
        </row>
        <row r="9">
          <cell r="A9">
            <v>1110210</v>
          </cell>
          <cell r="B9" t="str">
            <v>HSBC-Bamerindus</v>
          </cell>
          <cell r="C9">
            <v>15255.52</v>
          </cell>
        </row>
        <row r="10">
          <cell r="A10">
            <v>1110211</v>
          </cell>
          <cell r="B10" t="str">
            <v>Unibanco Ag.0616 CC 820272-6</v>
          </cell>
          <cell r="C10">
            <v>304844.79999999999</v>
          </cell>
        </row>
        <row r="11">
          <cell r="A11">
            <v>1110214</v>
          </cell>
          <cell r="B11" t="str">
            <v>B.Real Ag.0732 CC 2712991</v>
          </cell>
          <cell r="C11">
            <v>10478.19</v>
          </cell>
        </row>
        <row r="12">
          <cell r="A12">
            <v>1110216</v>
          </cell>
          <cell r="B12" t="str">
            <v>BBA Creditan.CC 25482-0</v>
          </cell>
          <cell r="C12">
            <v>135.88</v>
          </cell>
        </row>
        <row r="13">
          <cell r="A13">
            <v>1110217</v>
          </cell>
          <cell r="B13" t="str">
            <v>B.Safra CC 0009-8/118349-9 Ctba</v>
          </cell>
          <cell r="C13">
            <v>278661.39</v>
          </cell>
        </row>
        <row r="14">
          <cell r="A14">
            <v>1110223</v>
          </cell>
          <cell r="B14" t="str">
            <v>B.ABC Brasil Ag197 41001-0</v>
          </cell>
          <cell r="C14">
            <v>33032.49</v>
          </cell>
        </row>
        <row r="15">
          <cell r="A15">
            <v>1110224</v>
          </cell>
          <cell r="B15" t="str">
            <v>Unibanco Caução Ag.616 131765-3</v>
          </cell>
          <cell r="C15">
            <v>709701.86</v>
          </cell>
        </row>
        <row r="16">
          <cell r="A16">
            <v>1110230</v>
          </cell>
          <cell r="B16" t="str">
            <v>Banco Fibra S.A.</v>
          </cell>
          <cell r="C16">
            <v>292.41000000000003</v>
          </cell>
        </row>
        <row r="17">
          <cell r="A17">
            <v>1110233</v>
          </cell>
          <cell r="B17" t="str">
            <v>Bco.Bilbao Viscaia Argentaria S/A-cc 01</v>
          </cell>
          <cell r="C17">
            <v>6482.11</v>
          </cell>
        </row>
        <row r="18">
          <cell r="A18">
            <v>1110235</v>
          </cell>
          <cell r="B18" t="str">
            <v>Banco BNL do Brasil</v>
          </cell>
          <cell r="C18">
            <v>4252.24</v>
          </cell>
        </row>
        <row r="19">
          <cell r="A19">
            <v>1110239</v>
          </cell>
          <cell r="B19" t="str">
            <v>Banco Indl Coml S/A-BIC</v>
          </cell>
          <cell r="C19">
            <v>2.59</v>
          </cell>
        </row>
        <row r="20">
          <cell r="A20">
            <v>1110240</v>
          </cell>
          <cell r="B20" t="str">
            <v>Banco Itau S/A</v>
          </cell>
          <cell r="C20">
            <v>27022.04</v>
          </cell>
        </row>
        <row r="21">
          <cell r="A21">
            <v>1110284</v>
          </cell>
          <cell r="B21" t="str">
            <v>Unibanco - c.c.133.032-6</v>
          </cell>
          <cell r="C21">
            <v>4724.7700000000004</v>
          </cell>
        </row>
        <row r="22">
          <cell r="A22">
            <v>1110285</v>
          </cell>
          <cell r="B22" t="str">
            <v>Unibanco - c.c.133.041-7</v>
          </cell>
          <cell r="C22">
            <v>637472.80000000005</v>
          </cell>
        </row>
        <row r="23">
          <cell r="A23">
            <v>1110287</v>
          </cell>
          <cell r="B23" t="str">
            <v>Unibanco - c.c.133.031-8</v>
          </cell>
          <cell r="C23">
            <v>115.21</v>
          </cell>
        </row>
        <row r="24">
          <cell r="A24">
            <v>1110301</v>
          </cell>
          <cell r="B24" t="str">
            <v>B.Real Apl.Fin.</v>
          </cell>
          <cell r="C24">
            <v>0.01</v>
          </cell>
        </row>
        <row r="25">
          <cell r="A25">
            <v>1110303</v>
          </cell>
          <cell r="B25" t="str">
            <v>B.Brasil Apl.Fin.</v>
          </cell>
          <cell r="C25">
            <v>8016357.4299999997</v>
          </cell>
        </row>
        <row r="26">
          <cell r="A26">
            <v>1110309</v>
          </cell>
          <cell r="B26" t="str">
            <v>Votorantim Ctum Apl.Fin.</v>
          </cell>
          <cell r="C26">
            <v>1783893.61</v>
          </cell>
        </row>
        <row r="27">
          <cell r="A27">
            <v>1110310</v>
          </cell>
          <cell r="B27" t="str">
            <v>Unibanco Apl.Fin.</v>
          </cell>
          <cell r="C27">
            <v>8729741.9800000004</v>
          </cell>
        </row>
        <row r="28">
          <cell r="A28">
            <v>1110313</v>
          </cell>
          <cell r="B28" t="str">
            <v>B.Safra 0009-8/118349-9 Ctba Apl.Fin.</v>
          </cell>
          <cell r="C28">
            <v>0</v>
          </cell>
        </row>
        <row r="29">
          <cell r="A29">
            <v>1110318</v>
          </cell>
          <cell r="B29" t="str">
            <v>B.ABC Brasil Apl.Fin.</v>
          </cell>
          <cell r="C29">
            <v>0</v>
          </cell>
        </row>
        <row r="30">
          <cell r="A30">
            <v>1110319</v>
          </cell>
          <cell r="B30" t="str">
            <v>HSBC-Bam. Apl.Fin.</v>
          </cell>
          <cell r="C30">
            <v>0</v>
          </cell>
        </row>
        <row r="31">
          <cell r="A31">
            <v>1110325</v>
          </cell>
          <cell r="B31" t="str">
            <v>Banco unibanco caução BNDES - contrato</v>
          </cell>
          <cell r="C31">
            <v>155773.85</v>
          </cell>
        </row>
        <row r="32">
          <cell r="A32">
            <v>1110327</v>
          </cell>
          <cell r="B32" t="str">
            <v>Banco unibanco caução BNDES - CC 131.78</v>
          </cell>
          <cell r="C32">
            <v>14005797.32</v>
          </cell>
        </row>
        <row r="33">
          <cell r="A33">
            <v>1110330</v>
          </cell>
          <cell r="B33" t="str">
            <v>Banco Indl Coml S/A BicBanco -aplicação</v>
          </cell>
          <cell r="C33">
            <v>1493060.89</v>
          </cell>
        </row>
        <row r="34">
          <cell r="A34">
            <v>1110333</v>
          </cell>
          <cell r="B34" t="str">
            <v>Banco Pine S.A - Aplic Financeira</v>
          </cell>
          <cell r="C34">
            <v>200078.49</v>
          </cell>
        </row>
        <row r="35">
          <cell r="A35">
            <v>1110334</v>
          </cell>
          <cell r="B35" t="str">
            <v>Banco BNL do Brasil - Aplicação Finance</v>
          </cell>
          <cell r="C35">
            <v>0</v>
          </cell>
        </row>
        <row r="36">
          <cell r="A36">
            <v>1110335</v>
          </cell>
          <cell r="B36" t="str">
            <v>Banco Modal S/A - Aplicação Financeira</v>
          </cell>
          <cell r="C36">
            <v>512168.93</v>
          </cell>
        </row>
        <row r="37">
          <cell r="A37">
            <v>1110336</v>
          </cell>
          <cell r="B37" t="str">
            <v>Banco Del Istmo Internacional Ltd. - Ap</v>
          </cell>
          <cell r="C37">
            <v>15790242.560000001</v>
          </cell>
        </row>
        <row r="38">
          <cell r="A38">
            <v>1110402</v>
          </cell>
          <cell r="B38" t="str">
            <v>Numerario em Transito</v>
          </cell>
          <cell r="C38">
            <v>1392686.13</v>
          </cell>
        </row>
        <row r="39">
          <cell r="A39">
            <v>1110601</v>
          </cell>
          <cell r="B39" t="str">
            <v>B.Real Transitória Ag.732 CC 37090636</v>
          </cell>
          <cell r="C39">
            <v>39162.11</v>
          </cell>
        </row>
        <row r="40">
          <cell r="A40">
            <v>1110602</v>
          </cell>
          <cell r="B40" t="str">
            <v>B.Real Transit.C.Cobrança 1710120-2</v>
          </cell>
          <cell r="C40">
            <v>-407832.54</v>
          </cell>
        </row>
        <row r="41">
          <cell r="A41">
            <v>1110603</v>
          </cell>
          <cell r="B41" t="str">
            <v>B.Brasil Transitória Ag.12440 CC 230006</v>
          </cell>
          <cell r="C41">
            <v>-452079.73</v>
          </cell>
        </row>
        <row r="42">
          <cell r="A42">
            <v>1110607</v>
          </cell>
          <cell r="B42" t="str">
            <v>Bradesco Trans.Ag.0493 CC 184845-30</v>
          </cell>
          <cell r="C42">
            <v>114197.49</v>
          </cell>
        </row>
        <row r="43">
          <cell r="A43">
            <v>1110610</v>
          </cell>
          <cell r="B43" t="str">
            <v>HSBC-Bam.Transitória Ag.054 CC 13958-40</v>
          </cell>
          <cell r="C43">
            <v>292026.98</v>
          </cell>
        </row>
        <row r="44">
          <cell r="A44">
            <v>1110611</v>
          </cell>
          <cell r="B44" t="str">
            <v>Unibanco Transitória  Ag.0525 CC 100361</v>
          </cell>
          <cell r="C44">
            <v>-58701.17</v>
          </cell>
        </row>
        <row r="45">
          <cell r="A45">
            <v>1110614</v>
          </cell>
          <cell r="B45" t="str">
            <v>B.Real Transitória Ag.0732 CC 2712991</v>
          </cell>
          <cell r="C45">
            <v>1101.94</v>
          </cell>
        </row>
        <row r="46">
          <cell r="A46">
            <v>1110617</v>
          </cell>
          <cell r="B46" t="str">
            <v>B.Safra Transitória CC 0009-8/118349-9/</v>
          </cell>
          <cell r="C46">
            <v>11789.54</v>
          </cell>
        </row>
        <row r="47">
          <cell r="A47">
            <v>1110630</v>
          </cell>
          <cell r="B47" t="str">
            <v>Banco Fibra S.A.-TRANSITORIA</v>
          </cell>
          <cell r="C47">
            <v>2062.27</v>
          </cell>
        </row>
        <row r="48">
          <cell r="A48">
            <v>1110635</v>
          </cell>
          <cell r="B48" t="str">
            <v>Banco BNL do Brasil-TRANSITORIA</v>
          </cell>
          <cell r="C48">
            <v>-5000</v>
          </cell>
        </row>
        <row r="49">
          <cell r="A49">
            <v>1110639</v>
          </cell>
          <cell r="B49" t="str">
            <v>Banco Indl Coml S/A-BIC-TRANSITORIA</v>
          </cell>
          <cell r="C49">
            <v>28336.97</v>
          </cell>
        </row>
        <row r="50">
          <cell r="A50">
            <v>1110640</v>
          </cell>
          <cell r="B50" t="str">
            <v>Banco Itau S/A ag 0548 cc 677574-TRANSI</v>
          </cell>
          <cell r="C50">
            <v>5818.23</v>
          </cell>
        </row>
        <row r="51">
          <cell r="A51">
            <v>1110644</v>
          </cell>
          <cell r="B51" t="str">
            <v>Banco Triangulo S/A cc 33892101-2</v>
          </cell>
          <cell r="C51">
            <v>548419.52</v>
          </cell>
        </row>
        <row r="52">
          <cell r="A52" t="str">
            <v>DISPONIBILIDADES</v>
          </cell>
          <cell r="C52">
            <v>57230882.280000001</v>
          </cell>
        </row>
        <row r="54">
          <cell r="A54">
            <v>1120101</v>
          </cell>
          <cell r="B54" t="str">
            <v>C.Receber-Cliente Nacional</v>
          </cell>
          <cell r="C54">
            <v>26178338.579999998</v>
          </cell>
        </row>
        <row r="55">
          <cell r="A55">
            <v>1120102</v>
          </cell>
          <cell r="B55" t="str">
            <v>C.Receber-Cliente Exterior</v>
          </cell>
          <cell r="C55">
            <v>-5614.56</v>
          </cell>
        </row>
        <row r="56">
          <cell r="A56">
            <v>1120103</v>
          </cell>
          <cell r="B56" t="str">
            <v>C.Receber-Cliente Sucata</v>
          </cell>
          <cell r="C56">
            <v>1728833.03</v>
          </cell>
        </row>
        <row r="57">
          <cell r="A57">
            <v>1120107</v>
          </cell>
          <cell r="B57" t="str">
            <v>Antecipação de Faturamento</v>
          </cell>
          <cell r="C57">
            <v>887806.68</v>
          </cell>
        </row>
        <row r="58">
          <cell r="A58">
            <v>1120211</v>
          </cell>
          <cell r="B58" t="str">
            <v>Cta.Rec.Mesopotâmico/BAP</v>
          </cell>
          <cell r="C58">
            <v>19555589.649999999</v>
          </cell>
        </row>
        <row r="59">
          <cell r="A59">
            <v>1120301</v>
          </cell>
          <cell r="B59" t="str">
            <v>Clientes Nac. Serviços</v>
          </cell>
          <cell r="C59">
            <v>84375.07</v>
          </cell>
        </row>
        <row r="60">
          <cell r="A60">
            <v>1120401</v>
          </cell>
          <cell r="B60" t="str">
            <v>Aluguel Imóveis Pr</v>
          </cell>
          <cell r="C60">
            <v>103171.51</v>
          </cell>
        </row>
        <row r="61">
          <cell r="A61">
            <v>1120402</v>
          </cell>
          <cell r="B61" t="str">
            <v>Aluguel Locomotivas</v>
          </cell>
          <cell r="C61">
            <v>298451.12</v>
          </cell>
        </row>
        <row r="62">
          <cell r="A62">
            <v>1120404</v>
          </cell>
          <cell r="B62" t="str">
            <v>Aluguel Imóveis RS</v>
          </cell>
          <cell r="C62">
            <v>143877.04</v>
          </cell>
        </row>
        <row r="63">
          <cell r="A63">
            <v>1120405</v>
          </cell>
          <cell r="B63" t="str">
            <v>Aluguel Imóveis SP</v>
          </cell>
          <cell r="C63">
            <v>1960</v>
          </cell>
        </row>
        <row r="64">
          <cell r="A64">
            <v>1120499</v>
          </cell>
          <cell r="B64" t="str">
            <v>Carga Alug/Arrend/Conc.</v>
          </cell>
          <cell r="C64">
            <v>84998.02</v>
          </cell>
        </row>
        <row r="65">
          <cell r="A65">
            <v>1120601</v>
          </cell>
          <cell r="B65" t="str">
            <v>Recebimentos (D+1)</v>
          </cell>
          <cell r="C65">
            <v>-1122686.1299999999</v>
          </cell>
        </row>
        <row r="66">
          <cell r="A66">
            <v>1129901</v>
          </cell>
          <cell r="B66" t="str">
            <v>Provisão Para Devedores Duvidosos</v>
          </cell>
          <cell r="C66">
            <v>-574866.17000000004</v>
          </cell>
        </row>
        <row r="67">
          <cell r="A67">
            <v>1139907</v>
          </cell>
          <cell r="B67" t="str">
            <v>Taxa de Administração Ferropar</v>
          </cell>
          <cell r="C67">
            <v>8683.7000000000007</v>
          </cell>
        </row>
        <row r="68">
          <cell r="A68" t="str">
            <v>Clientes</v>
          </cell>
          <cell r="C68">
            <v>47372917.539999999</v>
          </cell>
        </row>
        <row r="70">
          <cell r="A70">
            <v>1120203</v>
          </cell>
          <cell r="B70" t="str">
            <v>Cta.Rec. MRS Logística</v>
          </cell>
          <cell r="C70">
            <v>-202049.33</v>
          </cell>
        </row>
        <row r="71">
          <cell r="A71">
            <v>1120207</v>
          </cell>
          <cell r="B71" t="str">
            <v>Cta.Rec. FERROPAR</v>
          </cell>
          <cell r="C71">
            <v>11146532.279999999</v>
          </cell>
        </row>
        <row r="72">
          <cell r="A72">
            <v>1120210</v>
          </cell>
          <cell r="B72" t="str">
            <v>Cta.Rec. FERROBAN</v>
          </cell>
          <cell r="C72">
            <v>-128221.61</v>
          </cell>
        </row>
        <row r="73">
          <cell r="A73">
            <v>1120299</v>
          </cell>
          <cell r="B73" t="str">
            <v>Provisão P/ Devedores Duvidosos - Trafe</v>
          </cell>
          <cell r="C73">
            <v>-1255553.42</v>
          </cell>
        </row>
        <row r="74">
          <cell r="A74" t="str">
            <v>Trafego mútuo</v>
          </cell>
          <cell r="C74">
            <v>9560707.9199999999</v>
          </cell>
        </row>
        <row r="76">
          <cell r="A76">
            <v>1130601</v>
          </cell>
          <cell r="B76" t="str">
            <v>Rede Ferroviária Federal S/A</v>
          </cell>
          <cell r="C76">
            <v>1102067.9099999999</v>
          </cell>
        </row>
        <row r="77">
          <cell r="A77" t="str">
            <v>Contas a receber da RFFSA</v>
          </cell>
          <cell r="C77">
            <v>1102067.9099999999</v>
          </cell>
        </row>
        <row r="79">
          <cell r="A79">
            <v>1150101</v>
          </cell>
          <cell r="B79" t="str">
            <v>Estoques</v>
          </cell>
          <cell r="C79">
            <v>13221341.710000001</v>
          </cell>
        </row>
        <row r="80">
          <cell r="A80">
            <v>1150103</v>
          </cell>
          <cell r="B80" t="str">
            <v>Materiais Em Poder De Terceiros</v>
          </cell>
          <cell r="C80">
            <v>183161.66</v>
          </cell>
        </row>
        <row r="81">
          <cell r="A81">
            <v>1150104</v>
          </cell>
          <cell r="B81" t="str">
            <v>Mat.Terc.em Poder da FSA</v>
          </cell>
          <cell r="C81">
            <v>36347.65</v>
          </cell>
        </row>
        <row r="82">
          <cell r="A82">
            <v>1150190</v>
          </cell>
          <cell r="B82" t="str">
            <v>Carga Estoque</v>
          </cell>
          <cell r="C82">
            <v>-68819.649999999994</v>
          </cell>
        </row>
        <row r="83">
          <cell r="A83">
            <v>1150192</v>
          </cell>
          <cell r="B83" t="str">
            <v>Carga Mat.Poder 3º</v>
          </cell>
          <cell r="C83">
            <v>91183.26</v>
          </cell>
        </row>
        <row r="84">
          <cell r="A84">
            <v>1150198</v>
          </cell>
          <cell r="B84" t="str">
            <v>EM/EF Consignação</v>
          </cell>
          <cell r="C84">
            <v>-46295.48</v>
          </cell>
        </row>
        <row r="85">
          <cell r="A85">
            <v>1150199</v>
          </cell>
          <cell r="B85" t="str">
            <v>EM/EF Geral</v>
          </cell>
          <cell r="C85">
            <v>-84491.75</v>
          </cell>
        </row>
        <row r="86">
          <cell r="A86">
            <v>1150201</v>
          </cell>
          <cell r="B86" t="str">
            <v>Prod.Processo de Fabricação</v>
          </cell>
          <cell r="C86">
            <v>150588.45000000001</v>
          </cell>
        </row>
        <row r="87">
          <cell r="A87">
            <v>1150303</v>
          </cell>
          <cell r="B87" t="str">
            <v>Trânsito Interno Materiais</v>
          </cell>
          <cell r="C87">
            <v>6036.42</v>
          </cell>
        </row>
        <row r="88">
          <cell r="A88" t="str">
            <v>Almoxarifado</v>
          </cell>
          <cell r="C88">
            <v>13489052.27</v>
          </cell>
        </row>
        <row r="90">
          <cell r="A90">
            <v>1150305</v>
          </cell>
          <cell r="B90" t="str">
            <v>Adiant.Fornecedor Exterior</v>
          </cell>
          <cell r="C90">
            <v>229189.45</v>
          </cell>
        </row>
        <row r="91">
          <cell r="A91">
            <v>1150306</v>
          </cell>
          <cell r="B91" t="str">
            <v>Adiant.Despac.Aduaneiro</v>
          </cell>
          <cell r="C91">
            <v>78211.53</v>
          </cell>
        </row>
        <row r="92">
          <cell r="A92">
            <v>1150307</v>
          </cell>
          <cell r="B92" t="str">
            <v>Adiant. Siscomex</v>
          </cell>
          <cell r="C92">
            <v>202777.19</v>
          </cell>
        </row>
        <row r="93">
          <cell r="A93" t="str">
            <v>Importação em andamento</v>
          </cell>
          <cell r="C93">
            <v>510178.17</v>
          </cell>
        </row>
        <row r="95">
          <cell r="A95">
            <v>1160101</v>
          </cell>
          <cell r="B95" t="str">
            <v>Imposto de Renda a Recuperar</v>
          </cell>
          <cell r="C95">
            <v>2623148.63</v>
          </cell>
        </row>
        <row r="96">
          <cell r="A96">
            <v>1160102</v>
          </cell>
          <cell r="B96" t="str">
            <v>Contrib.Social a Recup.</v>
          </cell>
          <cell r="C96">
            <v>378.9</v>
          </cell>
        </row>
        <row r="97">
          <cell r="A97">
            <v>1160105</v>
          </cell>
          <cell r="B97" t="str">
            <v>COFINS a Recuperar</v>
          </cell>
          <cell r="C97">
            <v>1136.7</v>
          </cell>
        </row>
        <row r="98">
          <cell r="A98">
            <v>1160106</v>
          </cell>
          <cell r="B98" t="str">
            <v>INSS - RETENÇÃO SOBRE FATURAMENTO</v>
          </cell>
          <cell r="C98">
            <v>108016.33</v>
          </cell>
        </row>
        <row r="99">
          <cell r="A99">
            <v>1160108</v>
          </cell>
          <cell r="B99" t="str">
            <v>FGTS antecipado s/13º salário</v>
          </cell>
          <cell r="C99">
            <v>44117.84</v>
          </cell>
        </row>
        <row r="100">
          <cell r="A100">
            <v>1160109</v>
          </cell>
          <cell r="B100" t="str">
            <v>Imposto de Renda antecipado</v>
          </cell>
          <cell r="C100">
            <v>2332518.61</v>
          </cell>
        </row>
        <row r="101">
          <cell r="A101">
            <v>1160112</v>
          </cell>
          <cell r="B101" t="str">
            <v>Imposto de Renda diferido</v>
          </cell>
          <cell r="C101">
            <v>7701301.5599999996</v>
          </cell>
        </row>
        <row r="102">
          <cell r="A102">
            <v>1160113</v>
          </cell>
          <cell r="B102" t="str">
            <v>Contr. Social Diferida</v>
          </cell>
          <cell r="C102">
            <v>2772468.56</v>
          </cell>
        </row>
        <row r="103">
          <cell r="A103">
            <v>1160115</v>
          </cell>
          <cell r="B103" t="str">
            <v>Contr. Social Paga Indevidamente</v>
          </cell>
          <cell r="C103">
            <v>769524.19</v>
          </cell>
        </row>
        <row r="104">
          <cell r="A104">
            <v>1160201</v>
          </cell>
          <cell r="B104" t="str">
            <v>ICMS A Recuperar - Paraná</v>
          </cell>
          <cell r="C104">
            <v>784704.75</v>
          </cell>
        </row>
        <row r="105">
          <cell r="A105">
            <v>1160202</v>
          </cell>
          <cell r="B105" t="str">
            <v>ICMS A Recuperar - Santa Catarina</v>
          </cell>
          <cell r="C105">
            <v>571628.79</v>
          </cell>
        </row>
        <row r="106">
          <cell r="A106">
            <v>1160207</v>
          </cell>
          <cell r="B106" t="str">
            <v>ICMS a Recuperar - Geral</v>
          </cell>
          <cell r="C106">
            <v>388950.05</v>
          </cell>
        </row>
        <row r="107">
          <cell r="A107">
            <v>1160210</v>
          </cell>
          <cell r="B107" t="str">
            <v>ICMS a Recuperar-Ativo Imobilizado RS</v>
          </cell>
          <cell r="C107">
            <v>125866.1</v>
          </cell>
        </row>
        <row r="108">
          <cell r="A108">
            <v>1160211</v>
          </cell>
          <cell r="B108" t="str">
            <v>ICMS a Recuperar-Ativo Imobilizado SP</v>
          </cell>
          <cell r="C108">
            <v>36847.06</v>
          </cell>
        </row>
        <row r="109">
          <cell r="A109">
            <v>1160253</v>
          </cell>
          <cell r="B109" t="str">
            <v>IPI a Compensar</v>
          </cell>
          <cell r="C109">
            <v>5775343.7400000002</v>
          </cell>
        </row>
        <row r="110">
          <cell r="A110" t="str">
            <v>Tributos a recuperar</v>
          </cell>
          <cell r="C110">
            <v>24035951.809999999</v>
          </cell>
        </row>
        <row r="112">
          <cell r="A112">
            <v>1130401</v>
          </cell>
          <cell r="B112" t="str">
            <v>Caução Liber.Cargas Terc.</v>
          </cell>
          <cell r="C112">
            <v>10700</v>
          </cell>
        </row>
        <row r="113">
          <cell r="A113">
            <v>1140101</v>
          </cell>
          <cell r="B113" t="str">
            <v>Adiantamento a maquinistas</v>
          </cell>
          <cell r="C113">
            <v>97380.91</v>
          </cell>
        </row>
        <row r="114">
          <cell r="A114">
            <v>1140102</v>
          </cell>
          <cell r="B114" t="str">
            <v>Adiantamento de Férias</v>
          </cell>
          <cell r="C114">
            <v>95655.31</v>
          </cell>
        </row>
        <row r="115">
          <cell r="A115">
            <v>1140103</v>
          </cell>
          <cell r="B115" t="str">
            <v>Adiantamento De 13º Salário</v>
          </cell>
          <cell r="C115">
            <v>509281</v>
          </cell>
        </row>
        <row r="116">
          <cell r="A116">
            <v>1140104</v>
          </cell>
          <cell r="B116" t="str">
            <v>Empréstimo A Funcionários</v>
          </cell>
          <cell r="C116">
            <v>-35912.92</v>
          </cell>
        </row>
        <row r="117">
          <cell r="A117">
            <v>1140105</v>
          </cell>
          <cell r="B117" t="str">
            <v>Adiantamento de Salários</v>
          </cell>
          <cell r="C117">
            <v>23534.34</v>
          </cell>
        </row>
        <row r="118">
          <cell r="A118">
            <v>1140106</v>
          </cell>
          <cell r="B118" t="str">
            <v>Insuficiência De Saldos</v>
          </cell>
          <cell r="C118">
            <v>62732.33</v>
          </cell>
        </row>
        <row r="119">
          <cell r="A119">
            <v>1140108</v>
          </cell>
          <cell r="B119" t="str">
            <v>Fornecimento De Camisas</v>
          </cell>
          <cell r="C119">
            <v>150295.84</v>
          </cell>
        </row>
        <row r="120">
          <cell r="A120">
            <v>1140201</v>
          </cell>
          <cell r="B120" t="str">
            <v>Adto.de Viagens Nacionais</v>
          </cell>
          <cell r="C120">
            <v>11782.27</v>
          </cell>
        </row>
        <row r="121">
          <cell r="A121">
            <v>1140203</v>
          </cell>
          <cell r="B121" t="str">
            <v>Adiant. de Viagem</v>
          </cell>
          <cell r="C121">
            <v>22622.16</v>
          </cell>
        </row>
        <row r="122">
          <cell r="A122">
            <v>1140409</v>
          </cell>
          <cell r="B122" t="str">
            <v>Adiant. a Fornecedores</v>
          </cell>
          <cell r="C122">
            <v>76698319.379999995</v>
          </cell>
        </row>
        <row r="123">
          <cell r="A123">
            <v>1140412</v>
          </cell>
          <cell r="B123" t="str">
            <v>Antecipações Diversas</v>
          </cell>
          <cell r="C123">
            <v>109292.09</v>
          </cell>
        </row>
        <row r="124">
          <cell r="A124" t="str">
            <v>Antecipações diversas</v>
          </cell>
          <cell r="C124">
            <v>77755682.709999993</v>
          </cell>
        </row>
        <row r="126">
          <cell r="A126">
            <v>1170101</v>
          </cell>
          <cell r="B126" t="str">
            <v>Concessão RFFSA</v>
          </cell>
          <cell r="C126">
            <v>150333.35999999999</v>
          </cell>
        </row>
        <row r="127">
          <cell r="A127">
            <v>1170102</v>
          </cell>
          <cell r="B127" t="str">
            <v>Arrendamento de Bens da RFFSA</v>
          </cell>
          <cell r="C127">
            <v>2734400.04</v>
          </cell>
        </row>
        <row r="128">
          <cell r="A128">
            <v>1170201</v>
          </cell>
          <cell r="B128" t="str">
            <v>Prêmio De Seguro a Apropriar</v>
          </cell>
          <cell r="C128">
            <v>2959105.71</v>
          </cell>
        </row>
        <row r="129">
          <cell r="A129">
            <v>1170302</v>
          </cell>
          <cell r="B129" t="str">
            <v>Despesas Com Captação BNDES</v>
          </cell>
          <cell r="C129">
            <v>80524.44</v>
          </cell>
        </row>
        <row r="130">
          <cell r="A130">
            <v>1170304</v>
          </cell>
          <cell r="B130" t="str">
            <v>Comissão de Flat- Importação</v>
          </cell>
          <cell r="C130">
            <v>2116788.48</v>
          </cell>
        </row>
        <row r="131">
          <cell r="A131">
            <v>1170305</v>
          </cell>
          <cell r="B131" t="str">
            <v>Enc.Financ.a Apropriar</v>
          </cell>
          <cell r="C131">
            <v>287370.88</v>
          </cell>
        </row>
        <row r="132">
          <cell r="A132">
            <v>1170309</v>
          </cell>
          <cell r="B132" t="str">
            <v>Despesa Captação BNDES</v>
          </cell>
          <cell r="C132">
            <v>277943.48</v>
          </cell>
        </row>
        <row r="133">
          <cell r="A133">
            <v>1170310</v>
          </cell>
          <cell r="B133" t="str">
            <v>Pagamento antecipado de direito de pass</v>
          </cell>
          <cell r="C133">
            <v>2005324.5</v>
          </cell>
        </row>
        <row r="134">
          <cell r="A134">
            <v>1170311</v>
          </cell>
          <cell r="B134" t="str">
            <v>Pagamento antecipado aluguéis RFFSA</v>
          </cell>
          <cell r="C134">
            <v>61865.65</v>
          </cell>
        </row>
        <row r="135">
          <cell r="A135">
            <v>1170312</v>
          </cell>
          <cell r="B135" t="str">
            <v>Despesas antecipadas S A P</v>
          </cell>
          <cell r="C135">
            <v>191936.96</v>
          </cell>
        </row>
        <row r="136">
          <cell r="A136">
            <v>1170314</v>
          </cell>
          <cell r="B136" t="str">
            <v>Despesas antecipadas debêntures</v>
          </cell>
          <cell r="C136">
            <v>333889.08</v>
          </cell>
        </row>
        <row r="137">
          <cell r="A137">
            <v>1170315</v>
          </cell>
          <cell r="B137" t="str">
            <v>Despesas antecipadas emissão de debentu</v>
          </cell>
          <cell r="C137">
            <v>69305.5</v>
          </cell>
        </row>
        <row r="138">
          <cell r="A138">
            <v>1170324</v>
          </cell>
          <cell r="B138" t="str">
            <v>Despesas antecipadas IPTU</v>
          </cell>
          <cell r="C138">
            <v>0</v>
          </cell>
        </row>
        <row r="139">
          <cell r="A139">
            <v>1170326</v>
          </cell>
          <cell r="B139" t="str">
            <v>Despesas Antecipadas Combustiveis</v>
          </cell>
          <cell r="C139">
            <v>436371.05</v>
          </cell>
        </row>
        <row r="140">
          <cell r="A140" t="str">
            <v>Despesas Pagas antecipadamente</v>
          </cell>
          <cell r="C140">
            <v>11705159.130000001</v>
          </cell>
        </row>
        <row r="142">
          <cell r="A142">
            <v>1139901</v>
          </cell>
          <cell r="B142" t="str">
            <v>Seguros a Receber</v>
          </cell>
          <cell r="C142">
            <v>175006.46</v>
          </cell>
        </row>
        <row r="143">
          <cell r="A143">
            <v>1139902</v>
          </cell>
          <cell r="B143" t="str">
            <v>Valores A Classificar</v>
          </cell>
          <cell r="C143">
            <v>-24689.200000000001</v>
          </cell>
        </row>
        <row r="144">
          <cell r="A144">
            <v>1139905</v>
          </cell>
          <cell r="B144" t="str">
            <v>Outros Valores A Receber</v>
          </cell>
          <cell r="C144">
            <v>157106.88</v>
          </cell>
        </row>
        <row r="145">
          <cell r="A145" t="str">
            <v>Outros</v>
          </cell>
          <cell r="C145">
            <v>307424.14</v>
          </cell>
        </row>
        <row r="147">
          <cell r="A147" t="str">
            <v>Circulante</v>
          </cell>
          <cell r="C147">
            <v>243070023.88</v>
          </cell>
        </row>
        <row r="149">
          <cell r="A149">
            <v>1240401</v>
          </cell>
          <cell r="B149" t="str">
            <v>INSS a recuperar</v>
          </cell>
          <cell r="C149">
            <v>644435.21</v>
          </cell>
        </row>
        <row r="150">
          <cell r="A150">
            <v>1240404</v>
          </cell>
          <cell r="B150" t="str">
            <v>ICMS a recuperar-Rio Grande do sul</v>
          </cell>
          <cell r="C150">
            <v>223057.54</v>
          </cell>
        </row>
        <row r="151">
          <cell r="A151">
            <v>1240405</v>
          </cell>
          <cell r="B151" t="str">
            <v>ICMS a recuperar-São Paulo</v>
          </cell>
          <cell r="C151">
            <v>66571.61</v>
          </cell>
        </row>
        <row r="152">
          <cell r="A152">
            <v>1240408</v>
          </cell>
          <cell r="B152" t="str">
            <v>Caução de ICMS - MS</v>
          </cell>
          <cell r="C152">
            <v>20000</v>
          </cell>
        </row>
        <row r="153">
          <cell r="A153" t="str">
            <v>Impostos longo prazo</v>
          </cell>
          <cell r="C153">
            <v>954064.36</v>
          </cell>
        </row>
        <row r="155">
          <cell r="A155">
            <v>1250104</v>
          </cell>
          <cell r="B155" t="str">
            <v>Controladora ALL S.A.</v>
          </cell>
          <cell r="C155">
            <v>25602045.190000001</v>
          </cell>
        </row>
        <row r="156">
          <cell r="A156">
            <v>1250204</v>
          </cell>
          <cell r="B156" t="str">
            <v>Mutúo ALL Intermodal S.A.</v>
          </cell>
          <cell r="C156">
            <v>4739024.1500000004</v>
          </cell>
        </row>
        <row r="157">
          <cell r="A157">
            <v>1250205</v>
          </cell>
          <cell r="B157" t="str">
            <v>Mutúo ALL Armazéns Gerais Ltda</v>
          </cell>
          <cell r="C157">
            <v>0</v>
          </cell>
        </row>
        <row r="158">
          <cell r="A158">
            <v>1250210</v>
          </cell>
          <cell r="B158" t="str">
            <v>Mutúo Caianda Participações S.A</v>
          </cell>
          <cell r="C158">
            <v>1176.6099999999999</v>
          </cell>
        </row>
        <row r="159">
          <cell r="A159">
            <v>1250302</v>
          </cell>
          <cell r="B159" t="str">
            <v>Coligada Ralph Inv. RLP</v>
          </cell>
          <cell r="C159">
            <v>786261.1</v>
          </cell>
        </row>
        <row r="160">
          <cell r="A160" t="str">
            <v>Mútuo controladores</v>
          </cell>
          <cell r="C160">
            <v>31128507.050000001</v>
          </cell>
        </row>
        <row r="162">
          <cell r="A162">
            <v>1240101</v>
          </cell>
          <cell r="B162" t="str">
            <v>Concessão RFFSA RLP</v>
          </cell>
          <cell r="C162">
            <v>3445139.5</v>
          </cell>
        </row>
        <row r="163">
          <cell r="A163">
            <v>1240102</v>
          </cell>
          <cell r="B163" t="str">
            <v>Arrendam.Bens RFFSA RLP</v>
          </cell>
          <cell r="C163">
            <v>62663339.450000003</v>
          </cell>
        </row>
        <row r="164">
          <cell r="A164">
            <v>1240103</v>
          </cell>
          <cell r="B164" t="str">
            <v>Pagamento antecipado aluguéis RFFSA</v>
          </cell>
          <cell r="C164">
            <v>1407443.59</v>
          </cell>
        </row>
        <row r="165">
          <cell r="A165">
            <v>1240308</v>
          </cell>
          <cell r="B165" t="str">
            <v>Pgto.Antec.Direito Pass.LP</v>
          </cell>
          <cell r="C165">
            <v>47359080.329999998</v>
          </cell>
        </row>
        <row r="166">
          <cell r="A166">
            <v>1240314</v>
          </cell>
          <cell r="B166" t="str">
            <v>Despesas antecipadas debêntures 1ª emis</v>
          </cell>
          <cell r="C166">
            <v>313751.7</v>
          </cell>
        </row>
        <row r="167">
          <cell r="A167">
            <v>1240315</v>
          </cell>
          <cell r="B167" t="str">
            <v>Despesas antecipadas debêntures 2ª emis</v>
          </cell>
          <cell r="C167">
            <v>103958.18</v>
          </cell>
        </row>
        <row r="168">
          <cell r="A168" t="str">
            <v>Despesas pagas antecipadamente</v>
          </cell>
          <cell r="C168">
            <v>115292712.75</v>
          </cell>
        </row>
        <row r="170">
          <cell r="A170">
            <v>1210101</v>
          </cell>
          <cell r="B170" t="str">
            <v>Dep.Judic.Ações Trabal.LP</v>
          </cell>
          <cell r="C170">
            <v>10113821.43</v>
          </cell>
        </row>
        <row r="171">
          <cell r="A171">
            <v>1210104</v>
          </cell>
          <cell r="B171" t="str">
            <v>Dep.Jud.PIS/COFINS LP</v>
          </cell>
          <cell r="C171">
            <v>1741230</v>
          </cell>
        </row>
        <row r="172">
          <cell r="A172">
            <v>1210106</v>
          </cell>
          <cell r="B172" t="str">
            <v>Dep.Judic. INSS</v>
          </cell>
          <cell r="C172">
            <v>3953613.95</v>
          </cell>
        </row>
        <row r="173">
          <cell r="A173">
            <v>1210109</v>
          </cell>
          <cell r="B173" t="str">
            <v>Penhora Judicial</v>
          </cell>
          <cell r="C173">
            <v>302012.55</v>
          </cell>
        </row>
        <row r="174">
          <cell r="A174" t="str">
            <v>Depósitos judiciais</v>
          </cell>
          <cell r="C174">
            <v>16110677.93</v>
          </cell>
        </row>
        <row r="176">
          <cell r="A176" t="str">
            <v>Realizável a longo prazo</v>
          </cell>
          <cell r="C176">
            <v>163485962.09</v>
          </cell>
        </row>
        <row r="178">
          <cell r="A178">
            <v>1321101</v>
          </cell>
          <cell r="B178" t="str">
            <v>Locomotivas Benfeitorias</v>
          </cell>
          <cell r="C178">
            <v>137661539.25999999</v>
          </cell>
        </row>
        <row r="179">
          <cell r="A179">
            <v>1321102</v>
          </cell>
          <cell r="B179" t="str">
            <v>Vagões Benfeitorias</v>
          </cell>
          <cell r="C179">
            <v>35273364.729999997</v>
          </cell>
        </row>
        <row r="180">
          <cell r="A180">
            <v>1321121</v>
          </cell>
          <cell r="B180" t="str">
            <v>Depr.Locomotivas Benfeit.</v>
          </cell>
          <cell r="C180">
            <v>-40063595.689999998</v>
          </cell>
        </row>
        <row r="181">
          <cell r="A181">
            <v>1321122</v>
          </cell>
          <cell r="B181" t="str">
            <v>Deprec.Vagões Benfeitorias</v>
          </cell>
          <cell r="C181">
            <v>-8881914.1300000008</v>
          </cell>
        </row>
        <row r="182">
          <cell r="A182">
            <v>1321202</v>
          </cell>
          <cell r="B182" t="str">
            <v>Infra Estrutura Benfeitorias</v>
          </cell>
          <cell r="C182">
            <v>9587416.1999999993</v>
          </cell>
        </row>
        <row r="183">
          <cell r="A183">
            <v>1321203</v>
          </cell>
          <cell r="B183" t="str">
            <v>Super Estrutura Benfeitorias</v>
          </cell>
          <cell r="C183">
            <v>117618486.56</v>
          </cell>
        </row>
        <row r="184">
          <cell r="A184">
            <v>1321204</v>
          </cell>
          <cell r="B184" t="str">
            <v>Obras de Arte Benfeitorias</v>
          </cell>
          <cell r="C184">
            <v>592854.34</v>
          </cell>
        </row>
        <row r="185">
          <cell r="A185">
            <v>1321301</v>
          </cell>
          <cell r="B185" t="str">
            <v>Instalações Fixas Benfeitorias</v>
          </cell>
          <cell r="C185">
            <v>546479.91</v>
          </cell>
        </row>
        <row r="186">
          <cell r="A186">
            <v>1321302</v>
          </cell>
          <cell r="B186" t="str">
            <v>Instal.Fixas En.Elét.Benf.</v>
          </cell>
          <cell r="C186">
            <v>345562.84</v>
          </cell>
        </row>
        <row r="187">
          <cell r="A187">
            <v>1321303</v>
          </cell>
          <cell r="B187" t="str">
            <v>Sinaliz.Telecom.Benfeit.</v>
          </cell>
          <cell r="C187">
            <v>734414.46</v>
          </cell>
        </row>
        <row r="188">
          <cell r="A188">
            <v>1321304</v>
          </cell>
          <cell r="B188" t="str">
            <v>Edif.Dependencias Benfeit.</v>
          </cell>
          <cell r="C188">
            <v>6019382.4500000002</v>
          </cell>
        </row>
        <row r="189">
          <cell r="A189">
            <v>1321322</v>
          </cell>
          <cell r="B189" t="str">
            <v>Deprec.Infra Estrut.Benf.</v>
          </cell>
          <cell r="C189">
            <v>-1074037.71</v>
          </cell>
        </row>
        <row r="190">
          <cell r="A190">
            <v>1321323</v>
          </cell>
          <cell r="B190" t="str">
            <v>Deprec.Super Estrut.Benf.</v>
          </cell>
          <cell r="C190">
            <v>-12966922.189999999</v>
          </cell>
        </row>
        <row r="191">
          <cell r="A191">
            <v>1321324</v>
          </cell>
          <cell r="B191" t="str">
            <v>Deprec.Instal.Fixas Benf.</v>
          </cell>
          <cell r="C191">
            <v>-59790.51</v>
          </cell>
        </row>
        <row r="192">
          <cell r="A192">
            <v>1321325</v>
          </cell>
          <cell r="B192" t="str">
            <v>Deprec.Inst.En.Elét.Benf.</v>
          </cell>
          <cell r="C192">
            <v>-59918.62</v>
          </cell>
        </row>
        <row r="193">
          <cell r="A193">
            <v>1321326</v>
          </cell>
          <cell r="B193" t="str">
            <v>Deprec.Sinal.Telecom.Benf.</v>
          </cell>
          <cell r="C193">
            <v>-111328.17</v>
          </cell>
        </row>
        <row r="194">
          <cell r="A194">
            <v>1321327</v>
          </cell>
          <cell r="B194" t="str">
            <v>Deprec.Edif.Depend.Benf.</v>
          </cell>
          <cell r="C194">
            <v>-307286.88</v>
          </cell>
        </row>
        <row r="195">
          <cell r="A195">
            <v>1321328</v>
          </cell>
          <cell r="B195" t="str">
            <v>Deprec.Obras Arte Benf.</v>
          </cell>
          <cell r="C195">
            <v>-34718.21</v>
          </cell>
        </row>
        <row r="196">
          <cell r="A196">
            <v>1322101</v>
          </cell>
          <cell r="B196" t="str">
            <v>Projetos em Andamento</v>
          </cell>
          <cell r="C196">
            <v>38280665.289999999</v>
          </cell>
        </row>
        <row r="197">
          <cell r="A197">
            <v>1322102</v>
          </cell>
          <cell r="B197" t="str">
            <v>Juros Imobilizado - CVM</v>
          </cell>
          <cell r="C197">
            <v>7264160.7000000002</v>
          </cell>
        </row>
        <row r="198">
          <cell r="A198">
            <v>1323101</v>
          </cell>
          <cell r="B198" t="str">
            <v>Locomotivas Próprio</v>
          </cell>
          <cell r="C198">
            <v>53938979.240000002</v>
          </cell>
        </row>
        <row r="199">
          <cell r="A199">
            <v>1323102</v>
          </cell>
          <cell r="B199" t="str">
            <v>Vagões Próprio</v>
          </cell>
          <cell r="C199">
            <v>1129697.04</v>
          </cell>
        </row>
        <row r="200">
          <cell r="A200">
            <v>1323121</v>
          </cell>
          <cell r="B200" t="str">
            <v>Deprec.Locomotivas Próp.</v>
          </cell>
          <cell r="C200">
            <v>-14789259.029999999</v>
          </cell>
        </row>
        <row r="201">
          <cell r="A201">
            <v>1323122</v>
          </cell>
          <cell r="B201" t="str">
            <v>Deprec.de Vagões Próprio</v>
          </cell>
          <cell r="C201">
            <v>-291863.69</v>
          </cell>
        </row>
        <row r="202">
          <cell r="A202">
            <v>1323208</v>
          </cell>
          <cell r="B202" t="str">
            <v>Edif.Dependencias Próprio</v>
          </cell>
          <cell r="C202">
            <v>3594794.47</v>
          </cell>
        </row>
        <row r="203">
          <cell r="A203">
            <v>1323222</v>
          </cell>
          <cell r="B203" t="str">
            <v>Deprec.Infra Estrut.Próp.</v>
          </cell>
          <cell r="C203">
            <v>13.47</v>
          </cell>
        </row>
        <row r="204">
          <cell r="A204">
            <v>1323227</v>
          </cell>
          <cell r="B204" t="str">
            <v>Deprec.Edif.Depend.Próprio</v>
          </cell>
          <cell r="C204">
            <v>-220538.62</v>
          </cell>
        </row>
        <row r="205">
          <cell r="A205">
            <v>1324101</v>
          </cell>
          <cell r="B205" t="str">
            <v>Equip.Ferramentas Oficina</v>
          </cell>
          <cell r="C205">
            <v>1738908.63</v>
          </cell>
        </row>
        <row r="206">
          <cell r="A206">
            <v>1324102</v>
          </cell>
          <cell r="B206" t="str">
            <v>Equip.Ferram.Manut.Via Permanente</v>
          </cell>
          <cell r="C206">
            <v>3142309.44</v>
          </cell>
        </row>
        <row r="207">
          <cell r="A207">
            <v>1324103</v>
          </cell>
          <cell r="B207" t="str">
            <v>Equip.Movim.Carga Materiais</v>
          </cell>
          <cell r="C207">
            <v>1093603.92</v>
          </cell>
        </row>
        <row r="208">
          <cell r="A208">
            <v>1324104</v>
          </cell>
          <cell r="B208" t="str">
            <v>Equip.Aparelhos Telecom.</v>
          </cell>
          <cell r="C208">
            <v>5532934.4100000001</v>
          </cell>
        </row>
        <row r="209">
          <cell r="A209">
            <v>1324105</v>
          </cell>
          <cell r="B209" t="str">
            <v>Equip.Aparelhos Sinaliz.</v>
          </cell>
          <cell r="C209">
            <v>712281.61</v>
          </cell>
        </row>
        <row r="210">
          <cell r="A210">
            <v>1324106</v>
          </cell>
          <cell r="B210" t="str">
            <v>Equip.Técnicos Científicos</v>
          </cell>
          <cell r="C210">
            <v>609292.24</v>
          </cell>
        </row>
        <row r="211">
          <cell r="A211">
            <v>1324107</v>
          </cell>
          <cell r="B211" t="str">
            <v>Equip.Rodantes Auxiliares</v>
          </cell>
          <cell r="C211">
            <v>165359.82999999999</v>
          </cell>
        </row>
        <row r="212">
          <cell r="A212">
            <v>1324108</v>
          </cell>
          <cell r="B212" t="str">
            <v>Equip.Processamento Dados</v>
          </cell>
          <cell r="C212">
            <v>5583110.2800000003</v>
          </cell>
        </row>
        <row r="213">
          <cell r="A213">
            <v>1324121</v>
          </cell>
          <cell r="B213" t="str">
            <v>Deprec.Equip.Ferram.Ofic.</v>
          </cell>
          <cell r="C213">
            <v>-449556.66</v>
          </cell>
        </row>
        <row r="214">
          <cell r="A214">
            <v>1324122</v>
          </cell>
          <cell r="B214" t="str">
            <v>Dep.Eq.Ferr.Man.Via Perm.</v>
          </cell>
          <cell r="C214">
            <v>-1371142.26</v>
          </cell>
        </row>
        <row r="215">
          <cell r="A215">
            <v>1324123</v>
          </cell>
          <cell r="B215" t="str">
            <v>Deprec.Eq.Movim.Carga Mat.</v>
          </cell>
          <cell r="C215">
            <v>-155234.03</v>
          </cell>
        </row>
        <row r="216">
          <cell r="A216">
            <v>1324124</v>
          </cell>
          <cell r="B216" t="str">
            <v>Deprec.Eq.Apar.Telecomun.</v>
          </cell>
          <cell r="C216">
            <v>-2147442.75</v>
          </cell>
        </row>
        <row r="217">
          <cell r="A217">
            <v>1324125</v>
          </cell>
          <cell r="B217" t="str">
            <v>Deprec.Equip.Apar.Sinal.</v>
          </cell>
          <cell r="C217">
            <v>-261742.4</v>
          </cell>
        </row>
        <row r="218">
          <cell r="A218">
            <v>1324126</v>
          </cell>
          <cell r="B218" t="str">
            <v>Deprec.Equip.Téc.Científ.</v>
          </cell>
          <cell r="C218">
            <v>-106625.26</v>
          </cell>
        </row>
        <row r="219">
          <cell r="A219">
            <v>1324127</v>
          </cell>
          <cell r="B219" t="str">
            <v>Deprec.Equip.Rodantes Aux.</v>
          </cell>
          <cell r="C219">
            <v>-41567.86</v>
          </cell>
        </row>
        <row r="220">
          <cell r="A220">
            <v>1324128</v>
          </cell>
          <cell r="B220" t="str">
            <v>Deprec.Eq.Processam.Dados</v>
          </cell>
          <cell r="C220">
            <v>-1466399.48</v>
          </cell>
        </row>
        <row r="221">
          <cell r="A221">
            <v>1325101</v>
          </cell>
          <cell r="B221" t="str">
            <v>Terrenos</v>
          </cell>
          <cell r="C221">
            <v>623976.51</v>
          </cell>
        </row>
        <row r="222">
          <cell r="A222">
            <v>1325102</v>
          </cell>
          <cell r="B222" t="str">
            <v>Móveis e Utensílios</v>
          </cell>
          <cell r="C222">
            <v>2787848.2</v>
          </cell>
        </row>
        <row r="223">
          <cell r="A223">
            <v>1325103</v>
          </cell>
          <cell r="B223" t="str">
            <v>Máquinas de Escritório</v>
          </cell>
          <cell r="C223">
            <v>833.9</v>
          </cell>
        </row>
        <row r="224">
          <cell r="A224">
            <v>1325104</v>
          </cell>
          <cell r="B224" t="str">
            <v>Veículos Rodoviários</v>
          </cell>
          <cell r="C224">
            <v>41927.33</v>
          </cell>
        </row>
        <row r="225">
          <cell r="A225">
            <v>1325107</v>
          </cell>
          <cell r="B225" t="str">
            <v>Aeronave - própria</v>
          </cell>
          <cell r="C225">
            <v>1673469.31</v>
          </cell>
        </row>
        <row r="226">
          <cell r="A226">
            <v>1325122</v>
          </cell>
          <cell r="B226" t="str">
            <v>Deprec.Móveis e Utensílios</v>
          </cell>
          <cell r="C226">
            <v>-2560164.37</v>
          </cell>
        </row>
        <row r="227">
          <cell r="A227">
            <v>1325123</v>
          </cell>
          <cell r="B227" t="str">
            <v>Deprec.Máquinas Escritório</v>
          </cell>
          <cell r="C227">
            <v>-340.51</v>
          </cell>
        </row>
        <row r="228">
          <cell r="A228">
            <v>1325124</v>
          </cell>
          <cell r="B228" t="str">
            <v>Deprec.Veíc.Rodoviários</v>
          </cell>
          <cell r="C228">
            <v>-41927.33</v>
          </cell>
        </row>
        <row r="229">
          <cell r="A229">
            <v>1325127</v>
          </cell>
          <cell r="B229" t="str">
            <v>Deprec. Aeronave - própria</v>
          </cell>
          <cell r="C229">
            <v>-251020.39</v>
          </cell>
        </row>
        <row r="230">
          <cell r="A230">
            <v>1326201</v>
          </cell>
          <cell r="B230" t="str">
            <v>Direito de Uso Telefone</v>
          </cell>
          <cell r="C230">
            <v>5000</v>
          </cell>
        </row>
        <row r="231">
          <cell r="A231">
            <v>1326202</v>
          </cell>
          <cell r="B231" t="str">
            <v>Sistemas Aplicat.-Software</v>
          </cell>
          <cell r="C231">
            <v>7294566.6900000004</v>
          </cell>
        </row>
        <row r="232">
          <cell r="A232">
            <v>1326203</v>
          </cell>
          <cell r="B232" t="str">
            <v>Marcas e Patentes</v>
          </cell>
          <cell r="C232">
            <v>1647</v>
          </cell>
        </row>
        <row r="233">
          <cell r="A233">
            <v>1326212</v>
          </cell>
          <cell r="B233" t="str">
            <v>Amort.Sistemas Aplicativos</v>
          </cell>
          <cell r="C233">
            <v>-3600005.41</v>
          </cell>
        </row>
        <row r="234">
          <cell r="A234">
            <v>1329102</v>
          </cell>
          <cell r="B234" t="str">
            <v>Vagões Benf.Ferroban</v>
          </cell>
          <cell r="C234">
            <v>722129.98</v>
          </cell>
        </row>
        <row r="235">
          <cell r="A235">
            <v>1329122</v>
          </cell>
          <cell r="B235" t="str">
            <v>Depr.Vagões.Benf.Ferroban</v>
          </cell>
          <cell r="C235">
            <v>-222054.44</v>
          </cell>
        </row>
        <row r="236">
          <cell r="A236">
            <v>1329203</v>
          </cell>
          <cell r="B236" t="str">
            <v>Super Estr.Benf.Ferroban</v>
          </cell>
          <cell r="C236">
            <v>956869.26</v>
          </cell>
        </row>
        <row r="237">
          <cell r="A237">
            <v>1329303</v>
          </cell>
          <cell r="B237" t="str">
            <v>Sinal.Telec.Benf.Ferroban</v>
          </cell>
          <cell r="C237">
            <v>18515.18</v>
          </cell>
        </row>
        <row r="238">
          <cell r="A238">
            <v>1329323</v>
          </cell>
          <cell r="B238" t="str">
            <v>Dep.Sup.Estr.Benf.Ferroban</v>
          </cell>
          <cell r="C238">
            <v>-124369.08</v>
          </cell>
        </row>
        <row r="239">
          <cell r="A239">
            <v>1329326</v>
          </cell>
          <cell r="B239" t="str">
            <v>Dep.Sin.Tele.Benf.Ferroban</v>
          </cell>
          <cell r="C239">
            <v>-10800.53</v>
          </cell>
        </row>
        <row r="240">
          <cell r="A240" t="str">
            <v>Bens de uso construção e reforma</v>
          </cell>
          <cell r="C240">
            <v>353620828.47000003</v>
          </cell>
        </row>
        <row r="241">
          <cell r="A241">
            <v>1327103</v>
          </cell>
          <cell r="B241" t="str">
            <v>Almoxarif.Inversão Fixa</v>
          </cell>
          <cell r="C241">
            <v>7733110.9800000004</v>
          </cell>
        </row>
        <row r="242">
          <cell r="A242">
            <v>1327199</v>
          </cell>
          <cell r="B242" t="str">
            <v>EM/EF Investimentos</v>
          </cell>
          <cell r="C242">
            <v>-193281.16</v>
          </cell>
        </row>
        <row r="243">
          <cell r="A243" t="str">
            <v>Almoxarifado de inversão fixa</v>
          </cell>
          <cell r="C243">
            <v>7539829.8200000003</v>
          </cell>
        </row>
        <row r="244">
          <cell r="A244" t="str">
            <v>Imobilizado</v>
          </cell>
          <cell r="C244">
            <v>361160658.29000002</v>
          </cell>
        </row>
        <row r="246">
          <cell r="A246">
            <v>1331101</v>
          </cell>
          <cell r="B246" t="str">
            <v>Despesas de Transição</v>
          </cell>
          <cell r="C246">
            <v>1764986.45</v>
          </cell>
        </row>
        <row r="247">
          <cell r="A247">
            <v>1331102</v>
          </cell>
          <cell r="B247" t="str">
            <v>Sistema de Orçamento</v>
          </cell>
          <cell r="C247">
            <v>474152.02</v>
          </cell>
        </row>
        <row r="248">
          <cell r="A248">
            <v>1331105</v>
          </cell>
          <cell r="B248" t="str">
            <v>Arrendendamento a Diferir</v>
          </cell>
          <cell r="C248">
            <v>23496372.620000001</v>
          </cell>
        </row>
        <row r="249">
          <cell r="A249">
            <v>1331106</v>
          </cell>
          <cell r="B249" t="str">
            <v>Concessão a Diferir</v>
          </cell>
          <cell r="C249">
            <v>1240386.19</v>
          </cell>
        </row>
        <row r="250">
          <cell r="A250">
            <v>1331110</v>
          </cell>
          <cell r="B250" t="str">
            <v>Amort.Despesas Transição</v>
          </cell>
          <cell r="C250">
            <v>-1764986.45</v>
          </cell>
        </row>
        <row r="251">
          <cell r="A251">
            <v>1331111</v>
          </cell>
          <cell r="B251" t="str">
            <v>Amort.Sistema de Orçamento</v>
          </cell>
          <cell r="C251">
            <v>-441867.3</v>
          </cell>
        </row>
        <row r="252">
          <cell r="A252">
            <v>1331123</v>
          </cell>
          <cell r="B252" t="str">
            <v>Amortização Arrendamento</v>
          </cell>
          <cell r="C252">
            <v>-1167038.3999999999</v>
          </cell>
        </row>
        <row r="253">
          <cell r="A253">
            <v>1331124</v>
          </cell>
          <cell r="B253" t="str">
            <v>Amortização Concessão</v>
          </cell>
          <cell r="C253">
            <v>-61608.6</v>
          </cell>
        </row>
        <row r="254">
          <cell r="A254">
            <v>1332101</v>
          </cell>
          <cell r="B254" t="str">
            <v>Gastos c/Estudos e Proj.</v>
          </cell>
          <cell r="C254">
            <v>5408881.25</v>
          </cell>
        </row>
        <row r="255">
          <cell r="A255">
            <v>1332102</v>
          </cell>
          <cell r="B255" t="str">
            <v>TEVECON</v>
          </cell>
          <cell r="C255">
            <v>115342.93</v>
          </cell>
        </row>
        <row r="256">
          <cell r="A256">
            <v>1332110</v>
          </cell>
          <cell r="B256" t="str">
            <v>Amort.Gastos c/Estudos/Proj.</v>
          </cell>
          <cell r="C256">
            <v>-3636594.55</v>
          </cell>
        </row>
        <row r="257">
          <cell r="A257">
            <v>1332111</v>
          </cell>
          <cell r="B257" t="str">
            <v>Amortização TEVECON</v>
          </cell>
          <cell r="C257">
            <v>-109575.85</v>
          </cell>
        </row>
        <row r="258">
          <cell r="A258" t="str">
            <v>Diferido</v>
          </cell>
          <cell r="C258">
            <v>25318450.309999999</v>
          </cell>
        </row>
        <row r="260">
          <cell r="A260" t="str">
            <v>Permanente</v>
          </cell>
          <cell r="C260">
            <v>386479108.60000002</v>
          </cell>
        </row>
        <row r="262">
          <cell r="A262" t="str">
            <v>ATIVO</v>
          </cell>
          <cell r="C262">
            <v>793035094.57000005</v>
          </cell>
        </row>
        <row r="271">
          <cell r="A271" t="str">
            <v>Texto.............................................</v>
          </cell>
        </row>
        <row r="272">
          <cell r="A272" t="str">
            <v>..................................................</v>
          </cell>
        </row>
        <row r="274">
          <cell r="A274">
            <v>2111101</v>
          </cell>
          <cell r="B274" t="str">
            <v>Fornecedor Materiais Nac.</v>
          </cell>
          <cell r="C274">
            <v>-5475096.2599999998</v>
          </cell>
        </row>
        <row r="275">
          <cell r="A275">
            <v>2111102</v>
          </cell>
          <cell r="B275" t="str">
            <v>Fornec.Materiais Consig.</v>
          </cell>
          <cell r="C275">
            <v>-718.49</v>
          </cell>
        </row>
        <row r="276">
          <cell r="A276">
            <v>2111103</v>
          </cell>
          <cell r="B276" t="str">
            <v>Fornecedor Serviços Nac.</v>
          </cell>
          <cell r="C276">
            <v>-19765348.059999999</v>
          </cell>
        </row>
        <row r="277">
          <cell r="A277">
            <v>2111106</v>
          </cell>
          <cell r="B277" t="str">
            <v>Funcionários</v>
          </cell>
          <cell r="C277">
            <v>-35527.480000000003</v>
          </cell>
        </row>
        <row r="278">
          <cell r="A278">
            <v>2111108</v>
          </cell>
          <cell r="B278" t="str">
            <v>Fornecedor Utilities</v>
          </cell>
          <cell r="C278">
            <v>-101206.47</v>
          </cell>
        </row>
        <row r="279">
          <cell r="A279">
            <v>2111109</v>
          </cell>
          <cell r="B279" t="str">
            <v>Fornecedor de Combustíveis</v>
          </cell>
          <cell r="C279">
            <v>-24456570.609999999</v>
          </cell>
        </row>
        <row r="280">
          <cell r="A280">
            <v>2111110</v>
          </cell>
          <cell r="B280" t="str">
            <v>Fornecedor Impostos</v>
          </cell>
          <cell r="C280">
            <v>-203914.46</v>
          </cell>
        </row>
        <row r="281">
          <cell r="A281">
            <v>2111111</v>
          </cell>
          <cell r="B281" t="str">
            <v>Bancos</v>
          </cell>
          <cell r="C281">
            <v>-4014.09</v>
          </cell>
        </row>
        <row r="282">
          <cell r="A282">
            <v>2111112</v>
          </cell>
          <cell r="B282" t="str">
            <v>Fornecedor Ferrovias</v>
          </cell>
          <cell r="C282">
            <v>-42012.95</v>
          </cell>
        </row>
        <row r="283">
          <cell r="A283">
            <v>2111113</v>
          </cell>
          <cell r="B283" t="str">
            <v>Tit. Caixa. Peq. UPs</v>
          </cell>
          <cell r="C283">
            <v>1467.57</v>
          </cell>
        </row>
        <row r="284">
          <cell r="A284">
            <v>2111114</v>
          </cell>
          <cell r="B284" t="str">
            <v>Forn.Ressarc.Avarias</v>
          </cell>
          <cell r="C284">
            <v>-293599.12</v>
          </cell>
        </row>
        <row r="285">
          <cell r="A285">
            <v>2111115</v>
          </cell>
          <cell r="B285" t="str">
            <v>Forn.Transf.entre Centros</v>
          </cell>
          <cell r="C285">
            <v>940.5</v>
          </cell>
        </row>
        <row r="286">
          <cell r="A286">
            <v>2111116</v>
          </cell>
          <cell r="B286" t="str">
            <v>Fornecedores Caminhoneiros</v>
          </cell>
          <cell r="C286">
            <v>44201.87</v>
          </cell>
        </row>
        <row r="287">
          <cell r="A287">
            <v>2111190</v>
          </cell>
          <cell r="B287" t="str">
            <v>Carga Forn.Mat.</v>
          </cell>
          <cell r="C287">
            <v>-2691102.32</v>
          </cell>
        </row>
        <row r="288">
          <cell r="A288">
            <v>2111191</v>
          </cell>
          <cell r="B288" t="str">
            <v>Carga Forn.Serviço</v>
          </cell>
          <cell r="C288">
            <v>-635514.02</v>
          </cell>
        </row>
        <row r="289">
          <cell r="A289">
            <v>2111193</v>
          </cell>
          <cell r="B289" t="str">
            <v>Outros valores a pagar</v>
          </cell>
          <cell r="C289">
            <v>-1695947.3</v>
          </cell>
        </row>
        <row r="290">
          <cell r="A290">
            <v>2111201</v>
          </cell>
          <cell r="B290" t="str">
            <v>Fornecedor Materiais Ext.</v>
          </cell>
          <cell r="C290">
            <v>-943611.78</v>
          </cell>
        </row>
        <row r="291">
          <cell r="A291">
            <v>2111202</v>
          </cell>
          <cell r="B291" t="str">
            <v>Fornecedor Serviços Ext.</v>
          </cell>
          <cell r="C291">
            <v>-2574.5100000000002</v>
          </cell>
        </row>
        <row r="292">
          <cell r="A292" t="str">
            <v>Fornecedores</v>
          </cell>
          <cell r="C292">
            <v>-56300147.979999997</v>
          </cell>
        </row>
        <row r="294">
          <cell r="A294">
            <v>2121301</v>
          </cell>
          <cell r="B294" t="str">
            <v>Empréstimo BNDES</v>
          </cell>
          <cell r="C294">
            <v>-17335175.949999999</v>
          </cell>
        </row>
        <row r="295">
          <cell r="A295" t="str">
            <v>BNDES</v>
          </cell>
          <cell r="C295">
            <v>-17335175.949999999</v>
          </cell>
        </row>
        <row r="297">
          <cell r="A297">
            <v>2122102</v>
          </cell>
          <cell r="B297" t="str">
            <v>Debêntures 1ª emissão- 1ª série CP</v>
          </cell>
          <cell r="C297">
            <v>-866096.47</v>
          </cell>
        </row>
        <row r="298">
          <cell r="A298">
            <v>2122103</v>
          </cell>
          <cell r="B298" t="str">
            <v>Debêntures 1ª emissão- 2ª série CP</v>
          </cell>
          <cell r="C298">
            <v>0</v>
          </cell>
        </row>
        <row r="299">
          <cell r="A299" t="str">
            <v>Debêntures</v>
          </cell>
          <cell r="C299">
            <v>-866096.47</v>
          </cell>
        </row>
        <row r="301">
          <cell r="A301">
            <v>2121101</v>
          </cell>
          <cell r="B301" t="str">
            <v>Financ.Capital Giro Nac.</v>
          </cell>
          <cell r="C301">
            <v>-3556782.05</v>
          </cell>
        </row>
        <row r="302">
          <cell r="A302">
            <v>2122101</v>
          </cell>
          <cell r="B302" t="str">
            <v>Empr.Cap.Giro Moeda Est.</v>
          </cell>
          <cell r="C302">
            <v>-27710618.010000002</v>
          </cell>
        </row>
        <row r="303">
          <cell r="A303">
            <v>2122104</v>
          </cell>
          <cell r="B303" t="str">
            <v>Operação de Compror</v>
          </cell>
          <cell r="C303">
            <v>-13213468.66</v>
          </cell>
        </row>
        <row r="304">
          <cell r="A304">
            <v>2122106</v>
          </cell>
          <cell r="B304" t="str">
            <v>CG - Banco do Brasil S.A</v>
          </cell>
          <cell r="C304">
            <v>-4131</v>
          </cell>
        </row>
        <row r="305">
          <cell r="A305">
            <v>2122301</v>
          </cell>
          <cell r="B305" t="str">
            <v>Resolução 63</v>
          </cell>
          <cell r="C305">
            <v>-4727016.66</v>
          </cell>
        </row>
        <row r="306">
          <cell r="A306">
            <v>2140206</v>
          </cell>
          <cell r="B306" t="str">
            <v>Mútuo - Shell S/A</v>
          </cell>
          <cell r="C306">
            <v>-7447.71</v>
          </cell>
        </row>
        <row r="307">
          <cell r="A307" t="str">
            <v>Capital de giro</v>
          </cell>
          <cell r="C307">
            <v>-49219464.090000004</v>
          </cell>
        </row>
        <row r="309">
          <cell r="A309">
            <v>2122201</v>
          </cell>
          <cell r="B309" t="str">
            <v>Financiamentos a Importação</v>
          </cell>
          <cell r="C309">
            <v>-1023106.95</v>
          </cell>
        </row>
        <row r="310">
          <cell r="A310" t="str">
            <v>Financiamento a importação</v>
          </cell>
          <cell r="C310">
            <v>-1023106.95</v>
          </cell>
        </row>
        <row r="312">
          <cell r="A312">
            <v>2122202</v>
          </cell>
          <cell r="B312" t="str">
            <v>Financ.locomotivas CP</v>
          </cell>
          <cell r="C312">
            <v>-7806656.6299999999</v>
          </cell>
        </row>
        <row r="313">
          <cell r="A313" t="str">
            <v>financiamento de locomotivas</v>
          </cell>
          <cell r="C313">
            <v>-7806656.6299999999</v>
          </cell>
        </row>
        <row r="315">
          <cell r="A315">
            <v>2131101</v>
          </cell>
          <cell r="B315" t="str">
            <v>Arrendamento Malha Sul</v>
          </cell>
          <cell r="C315">
            <v>-37642525.119999997</v>
          </cell>
        </row>
        <row r="316">
          <cell r="A316">
            <v>2131102</v>
          </cell>
          <cell r="B316" t="str">
            <v>Arrend.Conc.Malha Paulista</v>
          </cell>
          <cell r="C316">
            <v>-5039999.91</v>
          </cell>
        </row>
        <row r="317">
          <cell r="A317">
            <v>2132101</v>
          </cell>
          <cell r="B317" t="str">
            <v>Concessão Malha Sul</v>
          </cell>
          <cell r="C317">
            <v>-1981185.53</v>
          </cell>
        </row>
        <row r="318">
          <cell r="A318">
            <v>2132102</v>
          </cell>
          <cell r="B318" t="str">
            <v>Concessão Malha Paulista</v>
          </cell>
          <cell r="C318">
            <v>-252000</v>
          </cell>
        </row>
        <row r="319">
          <cell r="A319" t="str">
            <v>Arrendamento a pagar</v>
          </cell>
          <cell r="C319">
            <v>-44915710.560000002</v>
          </cell>
        </row>
        <row r="321">
          <cell r="A321">
            <v>2161101</v>
          </cell>
          <cell r="B321" t="str">
            <v>Salários a Pagar</v>
          </cell>
          <cell r="C321">
            <v>489189.75</v>
          </cell>
        </row>
        <row r="322">
          <cell r="A322">
            <v>2161102</v>
          </cell>
          <cell r="B322" t="str">
            <v>Banco de horas a pagar</v>
          </cell>
          <cell r="C322">
            <v>-239043.23</v>
          </cell>
        </row>
        <row r="323">
          <cell r="A323">
            <v>2162101</v>
          </cell>
          <cell r="B323" t="str">
            <v>INSS</v>
          </cell>
          <cell r="C323">
            <v>-1647217.35</v>
          </cell>
        </row>
        <row r="324">
          <cell r="A324">
            <v>2162102</v>
          </cell>
          <cell r="B324" t="str">
            <v>Senai</v>
          </cell>
          <cell r="C324">
            <v>-25721.11</v>
          </cell>
        </row>
        <row r="325">
          <cell r="A325">
            <v>2162103</v>
          </cell>
          <cell r="B325" t="str">
            <v>Salario Educação</v>
          </cell>
          <cell r="C325">
            <v>8740.32</v>
          </cell>
        </row>
        <row r="326">
          <cell r="A326">
            <v>2162104</v>
          </cell>
          <cell r="B326" t="str">
            <v>FGTS a Recolher</v>
          </cell>
          <cell r="C326">
            <v>-649673.51</v>
          </cell>
        </row>
        <row r="327">
          <cell r="A327">
            <v>2162106</v>
          </cell>
          <cell r="B327" t="str">
            <v>Liminar FGTS</v>
          </cell>
          <cell r="C327">
            <v>-53510.26</v>
          </cell>
        </row>
        <row r="328">
          <cell r="A328">
            <v>2163102</v>
          </cell>
          <cell r="B328" t="str">
            <v>Contrib. Sindical</v>
          </cell>
          <cell r="C328">
            <v>-74118.600000000006</v>
          </cell>
        </row>
        <row r="329">
          <cell r="A329">
            <v>2163103</v>
          </cell>
          <cell r="B329" t="str">
            <v>Cta.Pg.REFER</v>
          </cell>
          <cell r="C329">
            <v>4344.88</v>
          </cell>
        </row>
        <row r="330">
          <cell r="A330">
            <v>2163104</v>
          </cell>
          <cell r="B330" t="str">
            <v>Pensão Alimentícia</v>
          </cell>
          <cell r="C330">
            <v>4897.8599999999997</v>
          </cell>
        </row>
        <row r="331">
          <cell r="A331">
            <v>2163105</v>
          </cell>
          <cell r="B331" t="str">
            <v>Sindifer</v>
          </cell>
          <cell r="C331">
            <v>33600.53</v>
          </cell>
        </row>
        <row r="332">
          <cell r="A332">
            <v>2163106</v>
          </cell>
          <cell r="B332" t="str">
            <v>Assistência Odontológica</v>
          </cell>
          <cell r="C332">
            <v>9877.39</v>
          </cell>
        </row>
        <row r="333">
          <cell r="A333">
            <v>2171209</v>
          </cell>
          <cell r="B333" t="str">
            <v>Parcelamento INSS/SAT</v>
          </cell>
          <cell r="C333">
            <v>-1958484.54</v>
          </cell>
        </row>
        <row r="334">
          <cell r="A334">
            <v>2261203</v>
          </cell>
          <cell r="B334" t="str">
            <v>Parcelamento INSS/SAT</v>
          </cell>
          <cell r="C334">
            <v>-4406590.2</v>
          </cell>
        </row>
        <row r="335">
          <cell r="A335" t="str">
            <v>Salários e encargos sociais</v>
          </cell>
          <cell r="C335">
            <v>-8503708.0700000003</v>
          </cell>
        </row>
        <row r="337">
          <cell r="A337">
            <v>2171101</v>
          </cell>
          <cell r="B337" t="str">
            <v>IRRF - Empregados</v>
          </cell>
          <cell r="C337">
            <v>-258177.77</v>
          </cell>
        </row>
        <row r="338">
          <cell r="A338">
            <v>2171102</v>
          </cell>
          <cell r="B338" t="str">
            <v>IRRF - Terceiros</v>
          </cell>
          <cell r="C338">
            <v>-11802.37</v>
          </cell>
        </row>
        <row r="339">
          <cell r="A339">
            <v>2171201</v>
          </cell>
          <cell r="B339" t="str">
            <v>PIS-Prog.Int.Social</v>
          </cell>
          <cell r="C339">
            <v>-481662.77</v>
          </cell>
        </row>
        <row r="340">
          <cell r="A340">
            <v>2171202</v>
          </cell>
          <cell r="B340" t="str">
            <v>Cofins</v>
          </cell>
          <cell r="C340">
            <v>-1707398.98</v>
          </cell>
        </row>
        <row r="341">
          <cell r="A341">
            <v>2171203</v>
          </cell>
          <cell r="B341" t="str">
            <v>Imposto S/Serviço</v>
          </cell>
          <cell r="C341">
            <v>-2818.68</v>
          </cell>
        </row>
        <row r="342">
          <cell r="A342">
            <v>2171204</v>
          </cell>
          <cell r="B342" t="str">
            <v>Cofins-Diferença Base Calculo</v>
          </cell>
          <cell r="C342">
            <v>-1847434.99</v>
          </cell>
        </row>
        <row r="343">
          <cell r="A343">
            <v>2171206</v>
          </cell>
          <cell r="B343" t="str">
            <v>PIS-parcelamento</v>
          </cell>
          <cell r="C343">
            <v>-1760810.55</v>
          </cell>
        </row>
        <row r="344">
          <cell r="A344">
            <v>2171208</v>
          </cell>
          <cell r="B344" t="str">
            <v>Fundaf</v>
          </cell>
          <cell r="C344">
            <v>-6886.77</v>
          </cell>
        </row>
        <row r="345">
          <cell r="A345">
            <v>2171210</v>
          </cell>
          <cell r="B345" t="str">
            <v>Ganhos c/ tributos a realizar</v>
          </cell>
          <cell r="C345">
            <v>-2155067.9900000002</v>
          </cell>
        </row>
        <row r="346">
          <cell r="A346">
            <v>2171304</v>
          </cell>
          <cell r="B346" t="str">
            <v>ICMS - São Paulo</v>
          </cell>
          <cell r="C346">
            <v>-54417.5</v>
          </cell>
        </row>
        <row r="347">
          <cell r="A347">
            <v>2171306</v>
          </cell>
          <cell r="B347" t="str">
            <v>ICMS - Minas Gerais</v>
          </cell>
          <cell r="C347">
            <v>-969.4</v>
          </cell>
        </row>
        <row r="348">
          <cell r="A348">
            <v>2171503</v>
          </cell>
          <cell r="B348" t="str">
            <v>Taxas e Serviços</v>
          </cell>
          <cell r="C348">
            <v>40000</v>
          </cell>
        </row>
        <row r="349">
          <cell r="A349">
            <v>2171504</v>
          </cell>
          <cell r="B349" t="str">
            <v>ISS - RETENÇAÕ TERCEIROS</v>
          </cell>
          <cell r="C349">
            <v>-1105.03</v>
          </cell>
        </row>
        <row r="350">
          <cell r="A350">
            <v>2171505</v>
          </cell>
          <cell r="B350" t="str">
            <v>INSS</v>
          </cell>
          <cell r="C350">
            <v>-359047.65</v>
          </cell>
        </row>
        <row r="351">
          <cell r="A351">
            <v>2171507</v>
          </cell>
          <cell r="B351" t="str">
            <v>INSS - retenção s/ cooperativas</v>
          </cell>
          <cell r="C351">
            <v>-716874.48</v>
          </cell>
        </row>
        <row r="352">
          <cell r="A352">
            <v>2171508</v>
          </cell>
          <cell r="B352" t="str">
            <v>SEST/SENAT - Retido caminhoneiros</v>
          </cell>
          <cell r="C352">
            <v>-23536.73</v>
          </cell>
        </row>
        <row r="353">
          <cell r="A353" t="str">
            <v>Impostos</v>
          </cell>
          <cell r="C353">
            <v>-9348011.6600000001</v>
          </cell>
        </row>
        <row r="355">
          <cell r="A355">
            <v>2184101</v>
          </cell>
          <cell r="B355" t="str">
            <v>Obrigações c/Concessionaria</v>
          </cell>
          <cell r="C355">
            <v>-1359301.61</v>
          </cell>
        </row>
        <row r="356">
          <cell r="A356" t="str">
            <v>Obrigações com a RFFSA</v>
          </cell>
          <cell r="C356">
            <v>-1359301.61</v>
          </cell>
        </row>
        <row r="358">
          <cell r="A358">
            <v>2164101</v>
          </cell>
          <cell r="B358" t="str">
            <v>13 Salario</v>
          </cell>
          <cell r="C358">
            <v>-998180.07</v>
          </cell>
        </row>
        <row r="359">
          <cell r="A359">
            <v>2164102</v>
          </cell>
          <cell r="B359" t="str">
            <v>Ferias</v>
          </cell>
          <cell r="C359">
            <v>-4596716.05</v>
          </cell>
        </row>
        <row r="360">
          <cell r="A360" t="str">
            <v>Provisões de férias e 13º salário</v>
          </cell>
          <cell r="C360">
            <v>-5594896.1200000001</v>
          </cell>
        </row>
        <row r="362">
          <cell r="A362">
            <v>2183602</v>
          </cell>
          <cell r="B362" t="str">
            <v>Prov.p/Remun. Variavel</v>
          </cell>
          <cell r="C362">
            <v>-4087518.84</v>
          </cell>
        </row>
        <row r="363">
          <cell r="A363" t="str">
            <v>Provisão para remuneração variável</v>
          </cell>
          <cell r="C363">
            <v>-4087518.84</v>
          </cell>
        </row>
        <row r="365">
          <cell r="A365">
            <v>2151103</v>
          </cell>
          <cell r="B365" t="str">
            <v>Part.Pg. MRS Logistica</v>
          </cell>
          <cell r="C365">
            <v>247173.14</v>
          </cell>
        </row>
        <row r="366">
          <cell r="A366">
            <v>2151107</v>
          </cell>
          <cell r="B366" t="str">
            <v>Part.Pg. Ferropar</v>
          </cell>
          <cell r="C366">
            <v>-1058957.1299999999</v>
          </cell>
        </row>
        <row r="367">
          <cell r="A367">
            <v>2151109</v>
          </cell>
          <cell r="B367" t="str">
            <v>Part.Pg.Mesopotâmico/BAP</v>
          </cell>
          <cell r="C367">
            <v>-16644352.699999999</v>
          </cell>
        </row>
        <row r="368">
          <cell r="A368">
            <v>2151110</v>
          </cell>
          <cell r="B368" t="str">
            <v>Part.Pg. Ferroban</v>
          </cell>
          <cell r="C368">
            <v>-286376.34000000003</v>
          </cell>
        </row>
        <row r="369">
          <cell r="A369">
            <v>2151112</v>
          </cell>
          <cell r="B369" t="str">
            <v>Partilha a pagar AFE</v>
          </cell>
          <cell r="C369">
            <v>-163676.66</v>
          </cell>
        </row>
        <row r="370">
          <cell r="A370">
            <v>2171509</v>
          </cell>
          <cell r="B370" t="str">
            <v>Retenção Repom</v>
          </cell>
          <cell r="C370">
            <v>361812.34</v>
          </cell>
        </row>
        <row r="371">
          <cell r="A371">
            <v>2181101</v>
          </cell>
          <cell r="B371" t="str">
            <v>Adubos Trevo - Adto.</v>
          </cell>
          <cell r="C371">
            <v>-1396977.04</v>
          </cell>
        </row>
        <row r="372">
          <cell r="A372">
            <v>2181108</v>
          </cell>
          <cell r="B372" t="str">
            <v>Cargil Agrícola-Adiantam.</v>
          </cell>
          <cell r="C372">
            <v>-13342272.92</v>
          </cell>
        </row>
        <row r="373">
          <cell r="A373">
            <v>2181109</v>
          </cell>
          <cell r="B373" t="str">
            <v>Agipliquigas - Adiantam.</v>
          </cell>
          <cell r="C373">
            <v>-38407.199999999997</v>
          </cell>
        </row>
        <row r="374">
          <cell r="A374">
            <v>2181110</v>
          </cell>
          <cell r="B374" t="str">
            <v>Seguradoras - Adiantamento</v>
          </cell>
          <cell r="C374">
            <v>-8339.8700000000008</v>
          </cell>
        </row>
        <row r="375">
          <cell r="A375">
            <v>2181118</v>
          </cell>
          <cell r="B375" t="str">
            <v>Refin.Óleos Brasil-Adto.</v>
          </cell>
          <cell r="C375">
            <v>-7643.89</v>
          </cell>
        </row>
        <row r="376">
          <cell r="A376">
            <v>2181120</v>
          </cell>
          <cell r="B376" t="str">
            <v>Coinbra S/A - Adiantamento</v>
          </cell>
          <cell r="C376">
            <v>-2391081.37</v>
          </cell>
        </row>
        <row r="377">
          <cell r="A377">
            <v>2181125</v>
          </cell>
          <cell r="B377" t="str">
            <v>Adiantamento de Clientes</v>
          </cell>
          <cell r="C377">
            <v>-179381.14</v>
          </cell>
        </row>
        <row r="378">
          <cell r="A378">
            <v>2181136</v>
          </cell>
          <cell r="B378" t="str">
            <v>Crédito- Unimed</v>
          </cell>
          <cell r="C378">
            <v>66928.2</v>
          </cell>
        </row>
        <row r="379">
          <cell r="A379">
            <v>2181137</v>
          </cell>
          <cell r="B379" t="str">
            <v>Adto. Camargo Correa S/A</v>
          </cell>
          <cell r="C379">
            <v>-326912.27</v>
          </cell>
        </row>
        <row r="380">
          <cell r="A380">
            <v>2181143</v>
          </cell>
          <cell r="B380" t="str">
            <v>Cimento Ribeirão-VG oii 6000673</v>
          </cell>
          <cell r="C380">
            <v>-206277.82</v>
          </cell>
        </row>
        <row r="381">
          <cell r="A381">
            <v>2181146</v>
          </cell>
          <cell r="B381" t="str">
            <v>Adto. Bunge Alimentos</v>
          </cell>
          <cell r="C381">
            <v>-16000000.02</v>
          </cell>
        </row>
        <row r="382">
          <cell r="A382">
            <v>2181150</v>
          </cell>
          <cell r="B382" t="str">
            <v>Adiantamento de Clientes - Recon</v>
          </cell>
          <cell r="C382">
            <v>-554549.66</v>
          </cell>
        </row>
        <row r="383">
          <cell r="A383">
            <v>2182101</v>
          </cell>
          <cell r="B383" t="str">
            <v>Seguros a pagar</v>
          </cell>
          <cell r="C383">
            <v>-135849.60000000001</v>
          </cell>
        </row>
        <row r="384">
          <cell r="A384">
            <v>2183501</v>
          </cell>
          <cell r="B384" t="str">
            <v>Prov.Franquia Acid.a Pg.</v>
          </cell>
          <cell r="C384">
            <v>-2900843.82</v>
          </cell>
        </row>
        <row r="385">
          <cell r="A385">
            <v>2187105</v>
          </cell>
          <cell r="B385" t="str">
            <v>Outros</v>
          </cell>
          <cell r="C385">
            <v>-2684512.8</v>
          </cell>
        </row>
        <row r="386">
          <cell r="A386" t="str">
            <v>Outros</v>
          </cell>
          <cell r="C386">
            <v>-57650498.57</v>
          </cell>
        </row>
        <row r="388">
          <cell r="A388" t="str">
            <v>Circulante</v>
          </cell>
          <cell r="C388">
            <v>-264010293.5</v>
          </cell>
        </row>
        <row r="390">
          <cell r="A390">
            <v>2211101</v>
          </cell>
          <cell r="B390" t="str">
            <v>Fornec. Materiais Nac.LP</v>
          </cell>
          <cell r="C390">
            <v>-420</v>
          </cell>
        </row>
        <row r="391">
          <cell r="A391" t="str">
            <v>Fornecedores</v>
          </cell>
          <cell r="C391">
            <v>-420</v>
          </cell>
        </row>
        <row r="393">
          <cell r="A393">
            <v>2221301</v>
          </cell>
          <cell r="B393" t="str">
            <v>Emprést.BNDES  LP</v>
          </cell>
          <cell r="C393">
            <v>-156008315.28999999</v>
          </cell>
        </row>
        <row r="394">
          <cell r="A394" t="str">
            <v>BNDES</v>
          </cell>
          <cell r="C394">
            <v>-156008315.28999999</v>
          </cell>
        </row>
        <row r="396">
          <cell r="A396">
            <v>2221302</v>
          </cell>
          <cell r="B396" t="str">
            <v>Debentures 1ª emissão - 1ª série LP</v>
          </cell>
          <cell r="C396">
            <v>-37948206.270000003</v>
          </cell>
        </row>
        <row r="397">
          <cell r="A397" t="str">
            <v>Debêntures</v>
          </cell>
          <cell r="C397">
            <v>-37948206.270000003</v>
          </cell>
        </row>
        <row r="399">
          <cell r="A399">
            <v>2221101</v>
          </cell>
          <cell r="B399" t="str">
            <v>Emprest.Cap.Giro Nac. LP</v>
          </cell>
          <cell r="C399">
            <v>-82621300</v>
          </cell>
        </row>
        <row r="400">
          <cell r="A400" t="str">
            <v>Capital de giro</v>
          </cell>
          <cell r="C400">
            <v>-82621300</v>
          </cell>
        </row>
        <row r="402">
          <cell r="A402">
            <v>2221603</v>
          </cell>
          <cell r="B402" t="str">
            <v>Fin.Locomotiva Af.Sul LP</v>
          </cell>
          <cell r="C402">
            <v>-23017740.710000001</v>
          </cell>
        </row>
        <row r="403">
          <cell r="A403" t="str">
            <v>Financiamento de lococomotivas</v>
          </cell>
          <cell r="C403">
            <v>-23017740.710000001</v>
          </cell>
        </row>
        <row r="405">
          <cell r="A405">
            <v>2231104</v>
          </cell>
          <cell r="B405" t="str">
            <v>Arrend. a Pagar RFFSA LP</v>
          </cell>
          <cell r="C405">
            <v>-16102635.74</v>
          </cell>
        </row>
        <row r="406">
          <cell r="A406">
            <v>2231105</v>
          </cell>
          <cell r="B406" t="str">
            <v>Arrend.Pagar Ferroban LP</v>
          </cell>
          <cell r="C406">
            <v>-2879999.93</v>
          </cell>
        </row>
        <row r="407">
          <cell r="A407">
            <v>2232203</v>
          </cell>
          <cell r="B407" t="str">
            <v>Concessão Pagar RFFSA LP</v>
          </cell>
          <cell r="C407">
            <v>-847507.14</v>
          </cell>
        </row>
        <row r="408">
          <cell r="A408">
            <v>2232204</v>
          </cell>
          <cell r="B408" t="str">
            <v>Conc.a Pagar Ferroban LP</v>
          </cell>
          <cell r="C408">
            <v>-144000.04</v>
          </cell>
        </row>
        <row r="409">
          <cell r="A409" t="str">
            <v>Arrendamento a pagar</v>
          </cell>
          <cell r="C409">
            <v>-19974142.850000001</v>
          </cell>
        </row>
        <row r="411">
          <cell r="A411">
            <v>2251101</v>
          </cell>
          <cell r="B411" t="str">
            <v>Provisões Ações Trabal.LP</v>
          </cell>
          <cell r="C411">
            <v>-9316924.0299999993</v>
          </cell>
        </row>
        <row r="412">
          <cell r="A412" t="str">
            <v>Provisão para contingencias trabalhistas</v>
          </cell>
          <cell r="C412">
            <v>-9316924.0299999993</v>
          </cell>
        </row>
        <row r="414">
          <cell r="A414" t="str">
            <v>Exigível a longo prazo</v>
          </cell>
          <cell r="C414">
            <v>-328887049.14999998</v>
          </cell>
        </row>
        <row r="416">
          <cell r="A416">
            <v>2311102</v>
          </cell>
          <cell r="B416" t="str">
            <v>Receita Direito passagem</v>
          </cell>
          <cell r="C416">
            <v>-9056603.8000000007</v>
          </cell>
        </row>
        <row r="417">
          <cell r="C417">
            <v>-9056603.8000000007</v>
          </cell>
        </row>
        <row r="418">
          <cell r="A418">
            <v>2411101</v>
          </cell>
          <cell r="B418" t="str">
            <v>Capital Social Subscrito</v>
          </cell>
          <cell r="C418">
            <v>-233587553.77000001</v>
          </cell>
        </row>
        <row r="419">
          <cell r="A419" t="str">
            <v>Capital social</v>
          </cell>
          <cell r="C419">
            <v>-233587553.77000001</v>
          </cell>
        </row>
        <row r="421">
          <cell r="A421">
            <v>2431101</v>
          </cell>
          <cell r="B421" t="str">
            <v>Lucro/Prej.Exerc.Anteriores</v>
          </cell>
          <cell r="C421">
            <v>41216595.119999997</v>
          </cell>
        </row>
        <row r="422">
          <cell r="A422" t="str">
            <v>Prejuízo acumulado</v>
          </cell>
          <cell r="C422">
            <v>41216595.119999997</v>
          </cell>
        </row>
        <row r="424">
          <cell r="A424" t="str">
            <v>Patrimônio líquido</v>
          </cell>
          <cell r="C424">
            <v>-192370958.65000001</v>
          </cell>
        </row>
        <row r="426">
          <cell r="A426" t="str">
            <v>Passivo</v>
          </cell>
          <cell r="C426">
            <v>-794324905.10000002</v>
          </cell>
        </row>
        <row r="435">
          <cell r="A435" t="str">
            <v>Texto.............................................</v>
          </cell>
        </row>
        <row r="436">
          <cell r="A436" t="str">
            <v>..................................................</v>
          </cell>
        </row>
        <row r="438">
          <cell r="A438">
            <v>5111101</v>
          </cell>
          <cell r="B438" t="str">
            <v>Receita Transporte Ferrov.</v>
          </cell>
          <cell r="C438">
            <v>-91818054.650000006</v>
          </cell>
        </row>
        <row r="439">
          <cell r="A439">
            <v>5111102</v>
          </cell>
          <cell r="B439" t="str">
            <v>Rec. Malha Paulista</v>
          </cell>
          <cell r="C439">
            <v>-3552807.67</v>
          </cell>
        </row>
        <row r="440">
          <cell r="A440">
            <v>5111103</v>
          </cell>
          <cell r="B440" t="str">
            <v>Receita ferroviárias acessórias</v>
          </cell>
          <cell r="C440">
            <v>-8365224.3200000003</v>
          </cell>
        </row>
        <row r="441">
          <cell r="A441">
            <v>5111104</v>
          </cell>
          <cell r="B441" t="str">
            <v>Rec.Ferrov.p/UNPI</v>
          </cell>
          <cell r="C441">
            <v>-2746734.61</v>
          </cell>
        </row>
        <row r="442">
          <cell r="A442">
            <v>5111105</v>
          </cell>
          <cell r="B442" t="str">
            <v>Rec.Ferrov.Malh Paulista p/UNPI</v>
          </cell>
          <cell r="C442">
            <v>-193843.77</v>
          </cell>
        </row>
        <row r="443">
          <cell r="A443">
            <v>5111106</v>
          </cell>
          <cell r="B443" t="str">
            <v>Rec.Ferrov.Acess.p/UNPI</v>
          </cell>
          <cell r="C443">
            <v>-240245.94</v>
          </cell>
        </row>
        <row r="444">
          <cell r="A444">
            <v>5112103</v>
          </cell>
          <cell r="B444" t="str">
            <v>MRS-Logística Part.Rec.</v>
          </cell>
          <cell r="C444">
            <v>-231887.1</v>
          </cell>
        </row>
        <row r="445">
          <cell r="A445">
            <v>5112106</v>
          </cell>
          <cell r="B445" t="str">
            <v>Ferropar Part.Rec.</v>
          </cell>
          <cell r="C445">
            <v>-3626578.58</v>
          </cell>
        </row>
        <row r="446">
          <cell r="A446">
            <v>5112110</v>
          </cell>
          <cell r="B446" t="str">
            <v>Mesopotâmico/BAP Part.Rec.</v>
          </cell>
          <cell r="C446">
            <v>-1511752.77</v>
          </cell>
        </row>
        <row r="447">
          <cell r="A447">
            <v>5112111</v>
          </cell>
          <cell r="B447" t="str">
            <v>Ferroban Part.Rec.</v>
          </cell>
          <cell r="C447">
            <v>-17531.830000000002</v>
          </cell>
        </row>
        <row r="448">
          <cell r="A448">
            <v>5113103</v>
          </cell>
          <cell r="B448" t="str">
            <v>MRS-Logística Part.Pg.</v>
          </cell>
          <cell r="C448">
            <v>70710.759999999995</v>
          </cell>
        </row>
        <row r="449">
          <cell r="A449">
            <v>5113106</v>
          </cell>
          <cell r="B449" t="str">
            <v>FERROPAR Part.Pg.</v>
          </cell>
          <cell r="C449">
            <v>431379.14</v>
          </cell>
        </row>
        <row r="450">
          <cell r="A450">
            <v>5113110</v>
          </cell>
          <cell r="B450" t="str">
            <v>Mesopotanea Part.Pg.</v>
          </cell>
          <cell r="C450">
            <v>2283304.86</v>
          </cell>
        </row>
        <row r="451">
          <cell r="A451">
            <v>5113111</v>
          </cell>
          <cell r="B451" t="str">
            <v>Ferroban Part.Pg.</v>
          </cell>
          <cell r="C451">
            <v>471579.21</v>
          </cell>
        </row>
        <row r="452">
          <cell r="A452">
            <v>5113117</v>
          </cell>
          <cell r="B452" t="str">
            <v>AFE-partilha a pagar</v>
          </cell>
          <cell r="C452">
            <v>389858.08</v>
          </cell>
        </row>
        <row r="453">
          <cell r="A453">
            <v>5114101</v>
          </cell>
          <cell r="B453" t="str">
            <v>Desconto de Frete</v>
          </cell>
          <cell r="C453">
            <v>542404.16</v>
          </cell>
        </row>
        <row r="454">
          <cell r="A454" t="str">
            <v>Receita Ferroviária</v>
          </cell>
          <cell r="C454">
            <v>-108115425.03</v>
          </cell>
        </row>
        <row r="455">
          <cell r="A455">
            <v>5114305</v>
          </cell>
          <cell r="B455" t="str">
            <v>Cancelamento de Frete - Terceiros</v>
          </cell>
          <cell r="C455">
            <v>24054.68</v>
          </cell>
        </row>
        <row r="456">
          <cell r="A456">
            <v>5118104</v>
          </cell>
          <cell r="B456" t="str">
            <v>Transp. Rod. Ponta</v>
          </cell>
          <cell r="C456">
            <v>-10498117.15</v>
          </cell>
        </row>
        <row r="457">
          <cell r="A457" t="str">
            <v>Receita Rodoviária</v>
          </cell>
          <cell r="C457">
            <v>-10474062.470000001</v>
          </cell>
        </row>
        <row r="458">
          <cell r="A458">
            <v>5116101</v>
          </cell>
          <cell r="B458" t="str">
            <v>Taxas Transp.Ferroviários</v>
          </cell>
          <cell r="C458">
            <v>-6287.94</v>
          </cell>
        </row>
        <row r="459">
          <cell r="A459">
            <v>5117103</v>
          </cell>
          <cell r="B459" t="str">
            <v>Limpeza de Vagões</v>
          </cell>
          <cell r="C459">
            <v>-9417.44</v>
          </cell>
        </row>
        <row r="460">
          <cell r="A460">
            <v>5117104</v>
          </cell>
          <cell r="B460" t="str">
            <v>Enlonamento</v>
          </cell>
          <cell r="C460">
            <v>-165482.23000000001</v>
          </cell>
        </row>
        <row r="461">
          <cell r="A461">
            <v>5117105</v>
          </cell>
          <cell r="B461" t="str">
            <v>Transbordo</v>
          </cell>
          <cell r="C461">
            <v>-918594.58</v>
          </cell>
        </row>
        <row r="462">
          <cell r="A462">
            <v>5117109</v>
          </cell>
          <cell r="B462" t="str">
            <v>Custo adm.+marg Intermodal</v>
          </cell>
          <cell r="C462">
            <v>29415.65</v>
          </cell>
        </row>
        <row r="463">
          <cell r="A463">
            <v>5117119</v>
          </cell>
          <cell r="B463" t="str">
            <v>Custo equipto.-Unit</v>
          </cell>
          <cell r="C463">
            <v>-321625.2</v>
          </cell>
        </row>
        <row r="464">
          <cell r="A464">
            <v>5117124</v>
          </cell>
          <cell r="B464" t="str">
            <v>Operação terminais UNIT - Joinville</v>
          </cell>
          <cell r="C464">
            <v>-45547.85</v>
          </cell>
        </row>
        <row r="465">
          <cell r="A465">
            <v>5117125</v>
          </cell>
          <cell r="B465" t="str">
            <v>Operação terminais UNIT - Diretor Pesta</v>
          </cell>
          <cell r="C465">
            <v>-147416.01999999999</v>
          </cell>
        </row>
        <row r="466">
          <cell r="A466">
            <v>5117126</v>
          </cell>
          <cell r="B466" t="str">
            <v>Operação terminais UNIT - Tatuí</v>
          </cell>
          <cell r="C466">
            <v>-627864</v>
          </cell>
        </row>
        <row r="467">
          <cell r="A467">
            <v>5117127</v>
          </cell>
          <cell r="B467" t="str">
            <v>Operação terminais UNIT - Livramento</v>
          </cell>
          <cell r="C467">
            <v>-58625.2</v>
          </cell>
        </row>
        <row r="468">
          <cell r="A468">
            <v>5117128</v>
          </cell>
          <cell r="B468" t="str">
            <v>Operação terminais UNIT - Uruguaiana</v>
          </cell>
          <cell r="C468">
            <v>-791200.36</v>
          </cell>
        </row>
        <row r="469">
          <cell r="A469">
            <v>5117129</v>
          </cell>
          <cell r="B469" t="str">
            <v>Rec. Log. Terminal Araucárias</v>
          </cell>
          <cell r="C469">
            <v>-31850</v>
          </cell>
        </row>
        <row r="470">
          <cell r="A470">
            <v>5124108</v>
          </cell>
          <cell r="B470" t="str">
            <v>Comissões s/Seguros</v>
          </cell>
          <cell r="C470">
            <v>-786836.25</v>
          </cell>
        </row>
        <row r="471">
          <cell r="A471">
            <v>5124111</v>
          </cell>
          <cell r="B471" t="str">
            <v>Comissões s/seguros p/UNPI</v>
          </cell>
          <cell r="C471">
            <v>-157373.62</v>
          </cell>
        </row>
        <row r="472">
          <cell r="A472" t="str">
            <v>Receita de Logística</v>
          </cell>
          <cell r="C472">
            <v>-4038705.04</v>
          </cell>
        </row>
        <row r="473">
          <cell r="A473">
            <v>5114201</v>
          </cell>
          <cell r="B473" t="str">
            <v>Deduções Outras Receitas</v>
          </cell>
          <cell r="C473">
            <v>386173.69</v>
          </cell>
        </row>
        <row r="474">
          <cell r="A474">
            <v>5114202</v>
          </cell>
          <cell r="B474" t="str">
            <v>Cancelamentos Out.Receitas</v>
          </cell>
          <cell r="C474">
            <v>106040.14</v>
          </cell>
        </row>
        <row r="475">
          <cell r="A475">
            <v>5116103</v>
          </cell>
          <cell r="B475" t="str">
            <v>Taxa Adm.Operac.Ferropar</v>
          </cell>
          <cell r="C475">
            <v>-28243.39</v>
          </cell>
        </row>
        <row r="476">
          <cell r="A476">
            <v>5121101</v>
          </cell>
          <cell r="B476" t="str">
            <v>Rec.Patrim.Linhas Férreas</v>
          </cell>
          <cell r="C476">
            <v>-28179.32</v>
          </cell>
        </row>
        <row r="477">
          <cell r="A477">
            <v>5122102</v>
          </cell>
          <cell r="B477" t="str">
            <v>Rec.Public.e Propaganda</v>
          </cell>
          <cell r="C477">
            <v>-12810</v>
          </cell>
        </row>
        <row r="478">
          <cell r="A478">
            <v>5122103</v>
          </cell>
          <cell r="B478" t="str">
            <v>Alugueis Locomot. Vagões</v>
          </cell>
          <cell r="C478">
            <v>-302191.78000000003</v>
          </cell>
        </row>
        <row r="479">
          <cell r="A479">
            <v>5122104</v>
          </cell>
          <cell r="B479" t="str">
            <v>Recup.Desp.Imóvel Alugado</v>
          </cell>
          <cell r="C479">
            <v>-58931.75</v>
          </cell>
        </row>
        <row r="480">
          <cell r="A480">
            <v>5122105</v>
          </cell>
          <cell r="B480" t="str">
            <v>Área Domínio - Fibra Ótica</v>
          </cell>
          <cell r="C480">
            <v>-94339.62</v>
          </cell>
        </row>
        <row r="481">
          <cell r="A481">
            <v>5123101</v>
          </cell>
          <cell r="B481" t="str">
            <v>Venda Inservíveis Sucatas</v>
          </cell>
          <cell r="C481">
            <v>-324316.76</v>
          </cell>
        </row>
        <row r="482">
          <cell r="A482">
            <v>5123102</v>
          </cell>
          <cell r="B482" t="str">
            <v>Venda Mat. Estocados</v>
          </cell>
          <cell r="C482">
            <v>-337819.14</v>
          </cell>
        </row>
        <row r="483">
          <cell r="A483">
            <v>5124103</v>
          </cell>
          <cell r="B483" t="str">
            <v>Receitas Eventuais</v>
          </cell>
          <cell r="C483">
            <v>-53500.15</v>
          </cell>
        </row>
        <row r="484">
          <cell r="A484">
            <v>5124104</v>
          </cell>
          <cell r="B484" t="str">
            <v>Receitas a Classificar</v>
          </cell>
          <cell r="C484">
            <v>-41176.230000000003</v>
          </cell>
        </row>
        <row r="485">
          <cell r="A485" t="str">
            <v>Outras Receitas</v>
          </cell>
          <cell r="C485">
            <v>-789294.31</v>
          </cell>
        </row>
        <row r="486">
          <cell r="A486" t="str">
            <v>Receita Bruta Total</v>
          </cell>
          <cell r="C486">
            <v>-123417486.84999999</v>
          </cell>
        </row>
        <row r="487">
          <cell r="A487">
            <v>5411102</v>
          </cell>
          <cell r="B487" t="str">
            <v>PIS</v>
          </cell>
          <cell r="C487">
            <v>1829488.22</v>
          </cell>
        </row>
        <row r="488">
          <cell r="A488">
            <v>5411103</v>
          </cell>
          <cell r="B488" t="str">
            <v>COFINS</v>
          </cell>
          <cell r="C488">
            <v>3266998.01</v>
          </cell>
        </row>
        <row r="489">
          <cell r="A489">
            <v>5411104</v>
          </cell>
          <cell r="B489" t="str">
            <v>Imposto s/ serviço</v>
          </cell>
          <cell r="C489">
            <v>5197.03</v>
          </cell>
        </row>
        <row r="490">
          <cell r="A490">
            <v>5411123</v>
          </cell>
          <cell r="B490" t="str">
            <v>PIS s/ponta rodoviaria</v>
          </cell>
          <cell r="C490">
            <v>158652.85999999999</v>
          </cell>
        </row>
        <row r="491">
          <cell r="A491">
            <v>5411124</v>
          </cell>
          <cell r="B491" t="str">
            <v>PIS s/novos negócios</v>
          </cell>
          <cell r="C491">
            <v>1242.1400000000001</v>
          </cell>
        </row>
        <row r="492">
          <cell r="A492">
            <v>5411125</v>
          </cell>
          <cell r="B492" t="str">
            <v>COFINS s/ponta rodoviaria</v>
          </cell>
          <cell r="C492">
            <v>314343.52</v>
          </cell>
        </row>
        <row r="493">
          <cell r="A493">
            <v>5411126</v>
          </cell>
          <cell r="B493" t="str">
            <v>COFINS s/novos negócios</v>
          </cell>
          <cell r="C493">
            <v>2830.2</v>
          </cell>
        </row>
        <row r="494">
          <cell r="A494">
            <v>5411128</v>
          </cell>
          <cell r="B494" t="str">
            <v>COFINS s/logística</v>
          </cell>
          <cell r="C494">
            <v>42644.41</v>
          </cell>
        </row>
        <row r="495">
          <cell r="A495">
            <v>5411129</v>
          </cell>
          <cell r="B495" t="str">
            <v>PIS s/logística</v>
          </cell>
          <cell r="C495">
            <v>19800.89</v>
          </cell>
        </row>
        <row r="496">
          <cell r="A496">
            <v>5411167</v>
          </cell>
          <cell r="B496" t="str">
            <v>PIS-Joinville</v>
          </cell>
          <cell r="C496">
            <v>621.35</v>
          </cell>
        </row>
        <row r="497">
          <cell r="A497">
            <v>5411168</v>
          </cell>
          <cell r="B497" t="str">
            <v>PIS-Diretor Pestana</v>
          </cell>
          <cell r="C497">
            <v>1915.17</v>
          </cell>
        </row>
        <row r="498">
          <cell r="A498">
            <v>5411169</v>
          </cell>
          <cell r="B498" t="str">
            <v>PIS-Tatuí</v>
          </cell>
          <cell r="C498">
            <v>8350.8700000000008</v>
          </cell>
        </row>
        <row r="499">
          <cell r="A499">
            <v>5411170</v>
          </cell>
          <cell r="B499" t="str">
            <v>PIS-Livramento</v>
          </cell>
          <cell r="C499">
            <v>721.86</v>
          </cell>
        </row>
        <row r="500">
          <cell r="A500">
            <v>5411171</v>
          </cell>
          <cell r="B500" t="str">
            <v>PIS-Uruguaiana</v>
          </cell>
          <cell r="C500">
            <v>10652.61</v>
          </cell>
        </row>
        <row r="501">
          <cell r="A501">
            <v>5411172</v>
          </cell>
          <cell r="B501" t="str">
            <v>PIS-Araucária</v>
          </cell>
          <cell r="C501">
            <v>392.09</v>
          </cell>
        </row>
        <row r="502">
          <cell r="A502">
            <v>5411173</v>
          </cell>
          <cell r="B502" t="str">
            <v>COFINS-Joinville</v>
          </cell>
          <cell r="C502">
            <v>1366.43</v>
          </cell>
        </row>
        <row r="503">
          <cell r="A503">
            <v>5411174</v>
          </cell>
          <cell r="B503" t="str">
            <v>COFINS-Diretor Pestana</v>
          </cell>
          <cell r="C503">
            <v>4422.4799999999996</v>
          </cell>
        </row>
        <row r="504">
          <cell r="A504">
            <v>5411175</v>
          </cell>
          <cell r="B504" t="str">
            <v>COFINS-Tatuí</v>
          </cell>
          <cell r="C504">
            <v>18835.919999999998</v>
          </cell>
        </row>
        <row r="505">
          <cell r="A505">
            <v>5411176</v>
          </cell>
          <cell r="B505" t="str">
            <v>COFINS-Livramento</v>
          </cell>
          <cell r="C505">
            <v>1758.76</v>
          </cell>
        </row>
        <row r="506">
          <cell r="A506">
            <v>5411177</v>
          </cell>
          <cell r="B506" t="str">
            <v>COFINS-Uruguaiana</v>
          </cell>
          <cell r="C506">
            <v>23736.01</v>
          </cell>
        </row>
        <row r="507">
          <cell r="A507">
            <v>5411178</v>
          </cell>
          <cell r="B507" t="str">
            <v>COFINS-Araucária</v>
          </cell>
          <cell r="C507">
            <v>955.5</v>
          </cell>
        </row>
        <row r="508">
          <cell r="A508" t="str">
            <v>PIS/COFINS/ISS/INSS</v>
          </cell>
          <cell r="C508">
            <v>5714926.3300000001</v>
          </cell>
        </row>
        <row r="509">
          <cell r="A509">
            <v>5125110</v>
          </cell>
          <cell r="B509" t="str">
            <v>ICMS s/ Outras Receitas</v>
          </cell>
          <cell r="C509">
            <v>54196.25</v>
          </cell>
        </row>
        <row r="510">
          <cell r="A510">
            <v>5411106</v>
          </cell>
          <cell r="B510" t="str">
            <v>ICMS s/seguro agricultura</v>
          </cell>
          <cell r="C510">
            <v>25447.19</v>
          </cell>
        </row>
        <row r="511">
          <cell r="A511">
            <v>5411108</v>
          </cell>
          <cell r="B511" t="str">
            <v>ICMS s/seguro indústria</v>
          </cell>
          <cell r="C511">
            <v>12844.17</v>
          </cell>
        </row>
        <row r="512">
          <cell r="A512">
            <v>5411110</v>
          </cell>
          <cell r="B512" t="str">
            <v>ICMS s/seguro Sul</v>
          </cell>
          <cell r="C512">
            <v>5877.87</v>
          </cell>
        </row>
        <row r="513">
          <cell r="A513">
            <v>5411111</v>
          </cell>
          <cell r="B513" t="str">
            <v>ICMS s/frete agricultura</v>
          </cell>
          <cell r="C513">
            <v>1575378.1</v>
          </cell>
        </row>
        <row r="514">
          <cell r="A514">
            <v>5411112</v>
          </cell>
          <cell r="B514" t="str">
            <v>ICMS s/frete energia</v>
          </cell>
          <cell r="C514">
            <v>2678527.9700000002</v>
          </cell>
        </row>
        <row r="515">
          <cell r="A515">
            <v>5411113</v>
          </cell>
          <cell r="B515" t="str">
            <v>ICMS s/frete industrialização</v>
          </cell>
          <cell r="C515">
            <v>496639.39</v>
          </cell>
        </row>
        <row r="516">
          <cell r="A516">
            <v>5411115</v>
          </cell>
          <cell r="B516" t="str">
            <v>ICMS s/frete Sul</v>
          </cell>
          <cell r="C516">
            <v>661796.06000000006</v>
          </cell>
        </row>
        <row r="517">
          <cell r="A517">
            <v>5411117</v>
          </cell>
          <cell r="B517" t="str">
            <v>ICMS s/ sucata</v>
          </cell>
          <cell r="C517">
            <v>9008.15</v>
          </cell>
        </row>
        <row r="518">
          <cell r="A518">
            <v>5411118</v>
          </cell>
          <cell r="B518" t="str">
            <v>ICMS s/ponta rodoviaria - UNGN</v>
          </cell>
          <cell r="C518">
            <v>725142.22</v>
          </cell>
        </row>
        <row r="519">
          <cell r="A519">
            <v>5411131</v>
          </cell>
          <cell r="B519" t="str">
            <v>ICMS s/logistica</v>
          </cell>
          <cell r="C519">
            <v>70553.31</v>
          </cell>
        </row>
        <row r="520">
          <cell r="A520">
            <v>5411132</v>
          </cell>
          <cell r="B520" t="str">
            <v>ICMS s/seguros-Centro-Oeste</v>
          </cell>
          <cell r="C520">
            <v>12144.89</v>
          </cell>
        </row>
        <row r="521">
          <cell r="A521">
            <v>5411133</v>
          </cell>
          <cell r="B521" t="str">
            <v>ICMS s/frete Centro-Oeste</v>
          </cell>
          <cell r="C521">
            <v>943789.61</v>
          </cell>
        </row>
        <row r="522">
          <cell r="A522">
            <v>5411134</v>
          </cell>
          <cell r="B522" t="str">
            <v>ICMS s/seguros p/UNPI</v>
          </cell>
          <cell r="C522">
            <v>655.15</v>
          </cell>
        </row>
        <row r="523">
          <cell r="A523">
            <v>5411135</v>
          </cell>
          <cell r="B523" t="str">
            <v>ICMS s/frete p/UNPI</v>
          </cell>
          <cell r="C523">
            <v>15751.78</v>
          </cell>
        </row>
        <row r="524">
          <cell r="A524">
            <v>5411136</v>
          </cell>
          <cell r="B524" t="str">
            <v>ICMS s/logistica-Unit</v>
          </cell>
          <cell r="C524">
            <v>4185.38</v>
          </cell>
        </row>
        <row r="525">
          <cell r="A525">
            <v>5411141</v>
          </cell>
          <cell r="B525" t="str">
            <v>Estorno Crédito ICMS</v>
          </cell>
          <cell r="C525">
            <v>147365.32</v>
          </cell>
        </row>
        <row r="526">
          <cell r="A526">
            <v>5411162</v>
          </cell>
          <cell r="B526" t="str">
            <v>ICMS-Diretor Pestana</v>
          </cell>
          <cell r="C526">
            <v>6871.62</v>
          </cell>
        </row>
        <row r="527">
          <cell r="A527">
            <v>5411163</v>
          </cell>
          <cell r="B527" t="str">
            <v>ICMS-Tatuí</v>
          </cell>
          <cell r="C527">
            <v>6313.97</v>
          </cell>
        </row>
        <row r="528">
          <cell r="A528">
            <v>5411164</v>
          </cell>
          <cell r="B528" t="str">
            <v>ICMS-Livramento</v>
          </cell>
          <cell r="C528">
            <v>1178.19</v>
          </cell>
        </row>
        <row r="529">
          <cell r="A529">
            <v>5411166</v>
          </cell>
          <cell r="B529" t="str">
            <v>ICMS-Araucária</v>
          </cell>
          <cell r="C529">
            <v>2021.01</v>
          </cell>
        </row>
        <row r="530">
          <cell r="A530" t="str">
            <v>ICMS</v>
          </cell>
          <cell r="C530">
            <v>7455687.5999999996</v>
          </cell>
        </row>
        <row r="531">
          <cell r="A531" t="str">
            <v>Impostos s/ Vendas</v>
          </cell>
          <cell r="C531">
            <v>13170613.93</v>
          </cell>
        </row>
        <row r="532">
          <cell r="A532" t="str">
            <v>Receita operacional líquida</v>
          </cell>
          <cell r="C532">
            <v>-110246872.92</v>
          </cell>
        </row>
        <row r="533">
          <cell r="A533">
            <v>3021101</v>
          </cell>
          <cell r="B533" t="str">
            <v>Diesel Locomotiva</v>
          </cell>
          <cell r="C533">
            <v>30583365.100000001</v>
          </cell>
        </row>
        <row r="534">
          <cell r="A534">
            <v>3021102</v>
          </cell>
          <cell r="B534" t="str">
            <v>Fretes c/ Diesel Locomotivas</v>
          </cell>
          <cell r="C534">
            <v>25315.68</v>
          </cell>
        </row>
        <row r="535">
          <cell r="A535">
            <v>3021103</v>
          </cell>
          <cell r="B535" t="str">
            <v>Lubrificante Locomotivas</v>
          </cell>
          <cell r="C535">
            <v>969607.44</v>
          </cell>
        </row>
        <row r="536">
          <cell r="A536">
            <v>3021105</v>
          </cell>
          <cell r="B536" t="str">
            <v>Areia</v>
          </cell>
          <cell r="C536">
            <v>95015.99</v>
          </cell>
        </row>
        <row r="537">
          <cell r="A537" t="str">
            <v>Combustível</v>
          </cell>
          <cell r="C537">
            <v>31673304.210000001</v>
          </cell>
        </row>
        <row r="538">
          <cell r="A538">
            <v>3131106</v>
          </cell>
          <cell r="B538" t="str">
            <v>Limpeza de vagões</v>
          </cell>
          <cell r="C538">
            <v>145452.76</v>
          </cell>
        </row>
        <row r="539">
          <cell r="A539">
            <v>3131110</v>
          </cell>
          <cell r="B539" t="str">
            <v>Fechamento de vagões</v>
          </cell>
          <cell r="C539">
            <v>13358.54</v>
          </cell>
        </row>
        <row r="540">
          <cell r="A540">
            <v>3131132</v>
          </cell>
          <cell r="B540" t="str">
            <v>Vedação de vagões</v>
          </cell>
          <cell r="C540">
            <v>32095.39</v>
          </cell>
        </row>
        <row r="541">
          <cell r="A541">
            <v>3131137</v>
          </cell>
          <cell r="B541" t="str">
            <v>Enlonamento Ferroviário</v>
          </cell>
          <cell r="C541">
            <v>280441.28000000003</v>
          </cell>
        </row>
        <row r="542">
          <cell r="A542">
            <v>3131138</v>
          </cell>
          <cell r="B542" t="str">
            <v>Carga e descarga Ferroviária</v>
          </cell>
          <cell r="C542">
            <v>159692.07</v>
          </cell>
        </row>
        <row r="543">
          <cell r="A543">
            <v>3131139</v>
          </cell>
          <cell r="B543" t="str">
            <v>Lacres Ferroviários</v>
          </cell>
          <cell r="C543">
            <v>5571.72</v>
          </cell>
        </row>
        <row r="544">
          <cell r="A544" t="str">
            <v>Enlonamento/Pesagem</v>
          </cell>
          <cell r="C544">
            <v>636611.76</v>
          </cell>
        </row>
        <row r="545">
          <cell r="A545">
            <v>3061105</v>
          </cell>
          <cell r="B545" t="str">
            <v>Aluguel Locomotivas</v>
          </cell>
          <cell r="C545">
            <v>600</v>
          </cell>
        </row>
        <row r="546">
          <cell r="A546">
            <v>3061108</v>
          </cell>
          <cell r="B546" t="str">
            <v>Aluguel Container</v>
          </cell>
          <cell r="C546">
            <v>447484.36</v>
          </cell>
        </row>
        <row r="547">
          <cell r="A547">
            <v>3061112</v>
          </cell>
          <cell r="B547" t="str">
            <v>Locação de Vagões</v>
          </cell>
          <cell r="C547">
            <v>31969.24</v>
          </cell>
        </row>
        <row r="548">
          <cell r="A548">
            <v>4071105</v>
          </cell>
          <cell r="B548" t="str">
            <v>Aluguel Container</v>
          </cell>
          <cell r="C548">
            <v>223267.19</v>
          </cell>
        </row>
        <row r="549">
          <cell r="A549" t="str">
            <v>Aluguel de Material Rodante</v>
          </cell>
          <cell r="C549">
            <v>703320.79</v>
          </cell>
        </row>
        <row r="550">
          <cell r="A550">
            <v>4180101</v>
          </cell>
          <cell r="B550" t="str">
            <v>Crédito Pis - Custo</v>
          </cell>
          <cell r="C550">
            <v>-771115.11</v>
          </cell>
        </row>
        <row r="551">
          <cell r="A551" t="str">
            <v>Crédito PIS</v>
          </cell>
          <cell r="C551">
            <v>-771115.11</v>
          </cell>
        </row>
        <row r="552">
          <cell r="A552" t="str">
            <v>Custos Ferroviários variáveis</v>
          </cell>
          <cell r="C552">
            <v>32242121.649999999</v>
          </cell>
        </row>
        <row r="553">
          <cell r="A553">
            <v>3015101</v>
          </cell>
          <cell r="B553" t="str">
            <v>Salários - Motoristas/Ajudantes</v>
          </cell>
          <cell r="C553">
            <v>36381.440000000002</v>
          </cell>
        </row>
        <row r="554">
          <cell r="A554">
            <v>3015201</v>
          </cell>
          <cell r="B554" t="str">
            <v>Adic. Sal. Mot. Ajudantes</v>
          </cell>
          <cell r="C554">
            <v>2000</v>
          </cell>
        </row>
        <row r="555">
          <cell r="A555">
            <v>3015301</v>
          </cell>
          <cell r="B555" t="str">
            <v>INSS Mot/Ajudantes</v>
          </cell>
          <cell r="C555">
            <v>9717.0400000000009</v>
          </cell>
        </row>
        <row r="556">
          <cell r="A556">
            <v>3015302</v>
          </cell>
          <cell r="B556" t="str">
            <v>FGTS Motoristas/Ajud</v>
          </cell>
          <cell r="C556">
            <v>2948.93</v>
          </cell>
        </row>
        <row r="557">
          <cell r="A557">
            <v>3015304</v>
          </cell>
          <cell r="B557" t="str">
            <v>Senai Mot/Ajudantes</v>
          </cell>
          <cell r="C557">
            <v>598.4</v>
          </cell>
        </row>
        <row r="558">
          <cell r="A558">
            <v>3015401</v>
          </cell>
          <cell r="B558" t="str">
            <v>HE Motoristas/Ajudanres</v>
          </cell>
          <cell r="C558">
            <v>9407.09</v>
          </cell>
        </row>
        <row r="559">
          <cell r="A559">
            <v>3015402</v>
          </cell>
          <cell r="B559" t="str">
            <v>Adicional Noturno - Motoristas</v>
          </cell>
          <cell r="C559">
            <v>387</v>
          </cell>
        </row>
        <row r="560">
          <cell r="A560">
            <v>3015501</v>
          </cell>
          <cell r="B560" t="str">
            <v>Aviso Previo Recisão CTR Motoristas</v>
          </cell>
          <cell r="C560">
            <v>7189.21</v>
          </cell>
        </row>
        <row r="561">
          <cell r="A561">
            <v>3015701</v>
          </cell>
          <cell r="B561" t="str">
            <v>Férias Motoristas/Ajudantes</v>
          </cell>
          <cell r="C561">
            <v>8625.74</v>
          </cell>
        </row>
        <row r="562">
          <cell r="A562">
            <v>3015702</v>
          </cell>
          <cell r="B562" t="str">
            <v>13º Salário Motoristas/Ajudantes</v>
          </cell>
          <cell r="C562">
            <v>5520.76</v>
          </cell>
        </row>
        <row r="563">
          <cell r="A563">
            <v>3015801</v>
          </cell>
          <cell r="B563" t="str">
            <v>Ticket Alim. Motoristas/Ajudantes</v>
          </cell>
          <cell r="C563">
            <v>4118.93</v>
          </cell>
        </row>
        <row r="564">
          <cell r="A564">
            <v>3015802</v>
          </cell>
          <cell r="B564" t="str">
            <v>Vale Transp. Motoristas/Ajudantes</v>
          </cell>
          <cell r="C564">
            <v>299.63</v>
          </cell>
        </row>
        <row r="565">
          <cell r="A565">
            <v>3015803</v>
          </cell>
          <cell r="B565" t="str">
            <v>Ass. Médica Motoristas/Ajudantes</v>
          </cell>
          <cell r="C565">
            <v>536.15</v>
          </cell>
        </row>
        <row r="566">
          <cell r="A566">
            <v>3015804</v>
          </cell>
          <cell r="B566" t="str">
            <v>Seguro de Vida Motoristas/Ajudantes</v>
          </cell>
          <cell r="C566">
            <v>121.85</v>
          </cell>
        </row>
        <row r="567">
          <cell r="A567">
            <v>3015806</v>
          </cell>
          <cell r="B567" t="str">
            <v>Outros Motoristas/Ajudantes</v>
          </cell>
          <cell r="C567">
            <v>-4</v>
          </cell>
        </row>
        <row r="568">
          <cell r="A568" t="str">
            <v>Motoristas e Ajudantes</v>
          </cell>
          <cell r="C568">
            <v>87848.17</v>
          </cell>
        </row>
        <row r="569">
          <cell r="A569">
            <v>3131102</v>
          </cell>
          <cell r="B569" t="str">
            <v>Fretes com Terceiros</v>
          </cell>
          <cell r="C569">
            <v>387086.31</v>
          </cell>
        </row>
        <row r="570">
          <cell r="A570">
            <v>3131121</v>
          </cell>
          <cell r="B570" t="str">
            <v>Frete Ponta Rodoviaria</v>
          </cell>
          <cell r="C570">
            <v>8235848.7599999998</v>
          </cell>
        </row>
        <row r="571">
          <cell r="A571">
            <v>3131142</v>
          </cell>
          <cell r="B571" t="str">
            <v>Transbordo Rodoviario</v>
          </cell>
          <cell r="C571">
            <v>32918.269999999997</v>
          </cell>
        </row>
        <row r="572">
          <cell r="A572">
            <v>4131102</v>
          </cell>
          <cell r="B572" t="str">
            <v>Frete com terceiros</v>
          </cell>
          <cell r="C572">
            <v>8772.57</v>
          </cell>
        </row>
        <row r="573">
          <cell r="A573" t="str">
            <v>Terceiros</v>
          </cell>
          <cell r="C573">
            <v>8664625.9100000001</v>
          </cell>
        </row>
        <row r="574">
          <cell r="A574">
            <v>3131105</v>
          </cell>
          <cell r="B574" t="str">
            <v>Enlonamento-Rodoviário</v>
          </cell>
          <cell r="C574">
            <v>720</v>
          </cell>
        </row>
        <row r="575">
          <cell r="A575">
            <v>3131130</v>
          </cell>
          <cell r="B575" t="str">
            <v>Carga e descarga</v>
          </cell>
          <cell r="C575">
            <v>3865.11</v>
          </cell>
        </row>
        <row r="576">
          <cell r="A576" t="str">
            <v>Enlonamento de Caminhão</v>
          </cell>
          <cell r="C576">
            <v>4585.1099999999997</v>
          </cell>
        </row>
        <row r="577">
          <cell r="A577">
            <v>3131122</v>
          </cell>
          <cell r="B577" t="str">
            <v>Pedágio Freteiros</v>
          </cell>
          <cell r="C577">
            <v>11343.5</v>
          </cell>
        </row>
        <row r="578">
          <cell r="A578">
            <v>3131134</v>
          </cell>
          <cell r="B578" t="str">
            <v>Estacionamento</v>
          </cell>
          <cell r="C578">
            <v>26.75</v>
          </cell>
        </row>
        <row r="579">
          <cell r="A579">
            <v>4131122</v>
          </cell>
          <cell r="B579" t="str">
            <v>Pedágio Freteiros</v>
          </cell>
          <cell r="C579">
            <v>115151.03</v>
          </cell>
        </row>
        <row r="580">
          <cell r="A580" t="str">
            <v>Estacionamento/pedágio</v>
          </cell>
          <cell r="C580">
            <v>126521.28</v>
          </cell>
        </row>
        <row r="581">
          <cell r="A581">
            <v>3061107</v>
          </cell>
          <cell r="B581" t="str">
            <v>Aluguel Road Railer</v>
          </cell>
          <cell r="C581">
            <v>215000</v>
          </cell>
        </row>
        <row r="582">
          <cell r="A582" t="str">
            <v>Aluguel material rodante</v>
          </cell>
          <cell r="C582">
            <v>215000</v>
          </cell>
        </row>
        <row r="583">
          <cell r="A583">
            <v>3131113</v>
          </cell>
          <cell r="B583" t="str">
            <v>Estadia</v>
          </cell>
          <cell r="C583">
            <v>641.54999999999995</v>
          </cell>
        </row>
        <row r="584">
          <cell r="A584">
            <v>3131114</v>
          </cell>
          <cell r="B584" t="str">
            <v>Armazenagem</v>
          </cell>
          <cell r="C584">
            <v>294</v>
          </cell>
        </row>
        <row r="585">
          <cell r="A585" t="str">
            <v>Estadia de Caminhões</v>
          </cell>
          <cell r="C585">
            <v>935.55</v>
          </cell>
        </row>
        <row r="586">
          <cell r="A586">
            <v>3101121</v>
          </cell>
          <cell r="B586" t="str">
            <v>Taxas Variáveis</v>
          </cell>
          <cell r="C586">
            <v>83.1</v>
          </cell>
        </row>
        <row r="587">
          <cell r="A587" t="str">
            <v>Taxa Adm. Arg.</v>
          </cell>
          <cell r="C587">
            <v>83.1</v>
          </cell>
        </row>
        <row r="588">
          <cell r="A588">
            <v>3091104</v>
          </cell>
          <cell r="B588" t="str">
            <v>RCF - Seguros com terceiros</v>
          </cell>
          <cell r="C588">
            <v>7619.33</v>
          </cell>
        </row>
        <row r="589">
          <cell r="A589">
            <v>3101231</v>
          </cell>
          <cell r="B589" t="str">
            <v>IPVA  - Caminhões</v>
          </cell>
          <cell r="C589">
            <v>125.81</v>
          </cell>
        </row>
        <row r="590">
          <cell r="A590">
            <v>4101230</v>
          </cell>
          <cell r="B590" t="str">
            <v>DEPVAT/Licenciamento/Seguro Obrigatório</v>
          </cell>
          <cell r="C590">
            <v>13868.8</v>
          </cell>
        </row>
        <row r="591">
          <cell r="A591" t="str">
            <v>IPVA Caminhões</v>
          </cell>
          <cell r="C591">
            <v>21613.94</v>
          </cell>
        </row>
        <row r="592">
          <cell r="A592">
            <v>3131127</v>
          </cell>
          <cell r="B592" t="str">
            <v>Serviço de desembaraço</v>
          </cell>
          <cell r="C592">
            <v>18514.02</v>
          </cell>
        </row>
        <row r="593">
          <cell r="A593" t="str">
            <v>Desembaraço de Mercadorias</v>
          </cell>
          <cell r="C593">
            <v>18514.02</v>
          </cell>
        </row>
        <row r="594">
          <cell r="A594">
            <v>3111105</v>
          </cell>
          <cell r="B594" t="str">
            <v>Vendas de Salvados - PPO</v>
          </cell>
          <cell r="C594">
            <v>-88343.59</v>
          </cell>
        </row>
        <row r="595">
          <cell r="A595">
            <v>3111201</v>
          </cell>
          <cell r="B595" t="str">
            <v>Vales Financeiros - Prest. Contas</v>
          </cell>
          <cell r="C595">
            <v>0</v>
          </cell>
        </row>
        <row r="596">
          <cell r="C596">
            <v>-88343.59</v>
          </cell>
        </row>
        <row r="597">
          <cell r="A597">
            <v>3021301</v>
          </cell>
          <cell r="B597" t="str">
            <v>Combustiveis e equipamentos para termin</v>
          </cell>
          <cell r="C597">
            <v>14261.57</v>
          </cell>
        </row>
        <row r="598">
          <cell r="A598" t="str">
            <v>Combustíveis Terminais</v>
          </cell>
          <cell r="C598">
            <v>14261.57</v>
          </cell>
        </row>
        <row r="599">
          <cell r="A599">
            <v>3061109</v>
          </cell>
          <cell r="B599" t="str">
            <v>Locação de Armazéns</v>
          </cell>
          <cell r="C599">
            <v>125815.82</v>
          </cell>
        </row>
        <row r="600">
          <cell r="A600" t="str">
            <v>Armazenagem e Aluguéis</v>
          </cell>
          <cell r="C600">
            <v>125815.82</v>
          </cell>
        </row>
        <row r="601">
          <cell r="A601">
            <v>3091101</v>
          </cell>
          <cell r="B601" t="str">
            <v>Ativos - Prêmios</v>
          </cell>
          <cell r="C601">
            <v>32832.800000000003</v>
          </cell>
        </row>
        <row r="602">
          <cell r="A602">
            <v>3091201</v>
          </cell>
          <cell r="B602" t="str">
            <v>Transportes Cargas-Prêmio</v>
          </cell>
          <cell r="C602">
            <v>395845.73</v>
          </cell>
        </row>
        <row r="603">
          <cell r="A603">
            <v>3091202</v>
          </cell>
          <cell r="B603" t="str">
            <v>Carga nacional</v>
          </cell>
          <cell r="C603">
            <v>6000</v>
          </cell>
        </row>
        <row r="604">
          <cell r="A604" t="str">
            <v>Seguro de Carga</v>
          </cell>
          <cell r="C604">
            <v>434678.53</v>
          </cell>
        </row>
        <row r="605">
          <cell r="A605">
            <v>3101120</v>
          </cell>
          <cell r="B605" t="str">
            <v>Taxas Fundaf</v>
          </cell>
          <cell r="C605">
            <v>17069.439999999999</v>
          </cell>
        </row>
        <row r="606">
          <cell r="A606" t="str">
            <v>Taxas Fundaf</v>
          </cell>
          <cell r="C606">
            <v>17069.439999999999</v>
          </cell>
        </row>
        <row r="607">
          <cell r="A607">
            <v>3131104</v>
          </cell>
          <cell r="B607" t="str">
            <v>Transbordo ferroviário</v>
          </cell>
          <cell r="C607">
            <v>1336072.28</v>
          </cell>
        </row>
        <row r="608">
          <cell r="A608">
            <v>3131111</v>
          </cell>
          <cell r="B608" t="str">
            <v>Pesagem de vagões</v>
          </cell>
          <cell r="C608">
            <v>573.80999999999995</v>
          </cell>
        </row>
        <row r="609">
          <cell r="A609">
            <v>4131104</v>
          </cell>
          <cell r="B609" t="str">
            <v>Transbordo</v>
          </cell>
          <cell r="C609">
            <v>100</v>
          </cell>
        </row>
        <row r="610">
          <cell r="A610">
            <v>4131112</v>
          </cell>
          <cell r="B610" t="str">
            <v>Agenciam.cargas comissões</v>
          </cell>
          <cell r="C610">
            <v>15711.66</v>
          </cell>
        </row>
        <row r="611">
          <cell r="A611" t="str">
            <v>Transbordo</v>
          </cell>
          <cell r="C611">
            <v>1352457.75</v>
          </cell>
        </row>
        <row r="612">
          <cell r="A612">
            <v>3036104</v>
          </cell>
          <cell r="B612" t="str">
            <v>Pç Manut. Maquinas e Terminais Logístic</v>
          </cell>
          <cell r="C612">
            <v>36660.35</v>
          </cell>
        </row>
        <row r="613">
          <cell r="A613">
            <v>3036105</v>
          </cell>
          <cell r="B613" t="str">
            <v>Serv. Manut. Maquinas e Terminais Logís</v>
          </cell>
          <cell r="C613">
            <v>37267.199999999997</v>
          </cell>
        </row>
        <row r="614">
          <cell r="A614">
            <v>3036106</v>
          </cell>
          <cell r="B614" t="str">
            <v>Fretes Manut. Maquinas e Terminais Logí</v>
          </cell>
          <cell r="C614">
            <v>6034.51</v>
          </cell>
        </row>
        <row r="615">
          <cell r="A615">
            <v>3036107</v>
          </cell>
          <cell r="B615" t="str">
            <v>Peças e Maut. Containers</v>
          </cell>
          <cell r="C615">
            <v>382.84</v>
          </cell>
        </row>
        <row r="616">
          <cell r="A616">
            <v>3036108</v>
          </cell>
          <cell r="B616" t="str">
            <v>Serv. Manut de Containers</v>
          </cell>
          <cell r="C616">
            <v>660</v>
          </cell>
        </row>
        <row r="617">
          <cell r="A617">
            <v>3036110</v>
          </cell>
          <cell r="B617" t="str">
            <v>Pç Manut. de Lonas</v>
          </cell>
          <cell r="C617">
            <v>240</v>
          </cell>
        </row>
        <row r="618">
          <cell r="A618">
            <v>3036112</v>
          </cell>
          <cell r="B618" t="str">
            <v>Fretes Manut. de Lonas</v>
          </cell>
          <cell r="C618">
            <v>17.5</v>
          </cell>
        </row>
        <row r="619">
          <cell r="A619" t="str">
            <v>Manutenção Máquinas</v>
          </cell>
          <cell r="C619">
            <v>81262.399999999994</v>
          </cell>
        </row>
        <row r="620">
          <cell r="A620">
            <v>3131112</v>
          </cell>
          <cell r="B620" t="str">
            <v>Agenciamento cargas/comissões</v>
          </cell>
          <cell r="C620">
            <v>31782.79</v>
          </cell>
        </row>
        <row r="621">
          <cell r="A621">
            <v>3131120</v>
          </cell>
          <cell r="B621" t="str">
            <v>Outros Modais</v>
          </cell>
          <cell r="C621">
            <v>12003.7</v>
          </cell>
        </row>
        <row r="622">
          <cell r="A622" t="str">
            <v>Outros Modais</v>
          </cell>
          <cell r="C622">
            <v>43786.49</v>
          </cell>
        </row>
        <row r="623">
          <cell r="A623">
            <v>3131103</v>
          </cell>
          <cell r="B623" t="str">
            <v>Coleta e entrega</v>
          </cell>
          <cell r="C623">
            <v>561.6</v>
          </cell>
        </row>
        <row r="624">
          <cell r="A624" t="str">
            <v>Coleta e Entrega</v>
          </cell>
          <cell r="C624">
            <v>561.6</v>
          </cell>
        </row>
        <row r="625">
          <cell r="A625" t="str">
            <v>Custos de Logística Variáveis</v>
          </cell>
          <cell r="C625">
            <v>2069893.6</v>
          </cell>
        </row>
        <row r="626">
          <cell r="A626" t="str">
            <v>outros</v>
          </cell>
          <cell r="C626">
            <v>2368803.0099999998</v>
          </cell>
        </row>
        <row r="627">
          <cell r="A627" t="str">
            <v>Custos Rodoviários Variáveis</v>
          </cell>
          <cell r="C627">
            <v>11121277.09</v>
          </cell>
        </row>
        <row r="628">
          <cell r="A628" t="str">
            <v>Custos dos Serviços Prestados Variáveis</v>
          </cell>
          <cell r="C628">
            <v>43363398.740000002</v>
          </cell>
        </row>
        <row r="629">
          <cell r="A629" t="str">
            <v>Margem de Contribuição</v>
          </cell>
          <cell r="C629">
            <v>-66883474.18</v>
          </cell>
        </row>
        <row r="630">
          <cell r="A630">
            <v>3014101</v>
          </cell>
          <cell r="B630" t="str">
            <v>Salários Temp.</v>
          </cell>
          <cell r="C630">
            <v>766.67</v>
          </cell>
        </row>
        <row r="631">
          <cell r="A631">
            <v>3014301</v>
          </cell>
          <cell r="B631" t="str">
            <v>INSS Temp.</v>
          </cell>
          <cell r="C631">
            <v>374678.27</v>
          </cell>
        </row>
        <row r="632">
          <cell r="A632">
            <v>3014803</v>
          </cell>
          <cell r="B632" t="str">
            <v>Ass.Méd.-UNI./PLANS.Temp.</v>
          </cell>
          <cell r="C632">
            <v>649.04</v>
          </cell>
        </row>
        <row r="633">
          <cell r="A633">
            <v>3014806</v>
          </cell>
          <cell r="B633" t="str">
            <v>Outros Temp.</v>
          </cell>
          <cell r="C633">
            <v>2575.09</v>
          </cell>
        </row>
        <row r="634">
          <cell r="A634">
            <v>4011101</v>
          </cell>
          <cell r="B634" t="str">
            <v>Salários Vendas</v>
          </cell>
          <cell r="C634">
            <v>576062.87</v>
          </cell>
        </row>
        <row r="635">
          <cell r="A635">
            <v>4011201</v>
          </cell>
          <cell r="B635" t="str">
            <v>Adic.de Salários Vendas</v>
          </cell>
          <cell r="C635">
            <v>15795.85</v>
          </cell>
        </row>
        <row r="636">
          <cell r="A636">
            <v>4011204</v>
          </cell>
          <cell r="B636" t="str">
            <v>Adicional noturno - Vendas</v>
          </cell>
          <cell r="C636">
            <v>889.52</v>
          </cell>
        </row>
        <row r="637">
          <cell r="A637">
            <v>4011301</v>
          </cell>
          <cell r="B637" t="str">
            <v>INSS Vendas</v>
          </cell>
          <cell r="C637">
            <v>148960.65</v>
          </cell>
        </row>
        <row r="638">
          <cell r="A638">
            <v>4011302</v>
          </cell>
          <cell r="B638" t="str">
            <v>FGTS Vendas</v>
          </cell>
          <cell r="C638">
            <v>48042.879999999997</v>
          </cell>
        </row>
        <row r="639">
          <cell r="A639">
            <v>4011304</v>
          </cell>
          <cell r="B639" t="str">
            <v>SENAI Vendas</v>
          </cell>
          <cell r="C639">
            <v>7488.66</v>
          </cell>
        </row>
        <row r="640">
          <cell r="A640">
            <v>4011401</v>
          </cell>
          <cell r="B640" t="str">
            <v>Horas Extras Vendas</v>
          </cell>
          <cell r="C640">
            <v>184.41</v>
          </cell>
        </row>
        <row r="641">
          <cell r="A641">
            <v>4011501</v>
          </cell>
          <cell r="B641" t="str">
            <v>Av.Prev.Resc.Contr.Vendas</v>
          </cell>
          <cell r="C641">
            <v>6301.64</v>
          </cell>
        </row>
        <row r="642">
          <cell r="A642">
            <v>4011701</v>
          </cell>
          <cell r="B642" t="str">
            <v>Férias Vendas</v>
          </cell>
          <cell r="C642">
            <v>111546.42</v>
          </cell>
        </row>
        <row r="643">
          <cell r="A643">
            <v>4011702</v>
          </cell>
          <cell r="B643" t="str">
            <v>13º Salário Vendas</v>
          </cell>
          <cell r="C643">
            <v>69767.11</v>
          </cell>
        </row>
        <row r="644">
          <cell r="A644">
            <v>4011801</v>
          </cell>
          <cell r="B644" t="str">
            <v>Ticket Alimentação Vendas</v>
          </cell>
          <cell r="C644">
            <v>28646.93</v>
          </cell>
        </row>
        <row r="645">
          <cell r="A645">
            <v>4011802</v>
          </cell>
          <cell r="B645" t="str">
            <v>Vale Transporte Vendas</v>
          </cell>
          <cell r="C645">
            <v>2014.47</v>
          </cell>
        </row>
        <row r="646">
          <cell r="A646">
            <v>4011803</v>
          </cell>
          <cell r="B646" t="str">
            <v>Ass.Méd.-UNI./PLANS.Vendas</v>
          </cell>
          <cell r="C646">
            <v>2977.73</v>
          </cell>
        </row>
        <row r="647">
          <cell r="A647">
            <v>4011804</v>
          </cell>
          <cell r="B647" t="str">
            <v>Seguro de Vida Vendas</v>
          </cell>
          <cell r="C647">
            <v>1469.09</v>
          </cell>
        </row>
        <row r="648">
          <cell r="A648">
            <v>4011806</v>
          </cell>
          <cell r="B648" t="str">
            <v>Outros Vendas</v>
          </cell>
          <cell r="C648">
            <v>-4</v>
          </cell>
        </row>
        <row r="649">
          <cell r="A649">
            <v>4011901</v>
          </cell>
          <cell r="B649" t="str">
            <v>Contrat./Transf.Vendas</v>
          </cell>
          <cell r="C649">
            <v>4963.8</v>
          </cell>
        </row>
        <row r="650">
          <cell r="A650">
            <v>4012101</v>
          </cell>
          <cell r="B650" t="str">
            <v>Salários Adm.</v>
          </cell>
          <cell r="C650">
            <v>1203618.8600000001</v>
          </cell>
        </row>
        <row r="651">
          <cell r="A651">
            <v>4012201</v>
          </cell>
          <cell r="B651" t="str">
            <v>Adic.de salários Adm.</v>
          </cell>
          <cell r="C651">
            <v>21070</v>
          </cell>
        </row>
        <row r="652">
          <cell r="A652">
            <v>4012204</v>
          </cell>
          <cell r="B652" t="str">
            <v>Adicional noturno - Adm.</v>
          </cell>
          <cell r="C652">
            <v>1161.8599999999999</v>
          </cell>
        </row>
        <row r="653">
          <cell r="A653">
            <v>4012301</v>
          </cell>
          <cell r="B653" t="str">
            <v>INSS Adm.</v>
          </cell>
          <cell r="C653">
            <v>403107.18</v>
          </cell>
        </row>
        <row r="654">
          <cell r="A654">
            <v>4012302</v>
          </cell>
          <cell r="B654" t="str">
            <v>FGTS Adm.</v>
          </cell>
          <cell r="C654">
            <v>129578.24000000001</v>
          </cell>
        </row>
        <row r="655">
          <cell r="A655">
            <v>4012303</v>
          </cell>
          <cell r="B655" t="str">
            <v>REFER/Pl.Prev.Priv.Adm.</v>
          </cell>
          <cell r="C655">
            <v>993.63</v>
          </cell>
        </row>
        <row r="656">
          <cell r="A656">
            <v>4012304</v>
          </cell>
          <cell r="B656" t="str">
            <v>SENAI Adm.</v>
          </cell>
          <cell r="C656">
            <v>14785.25</v>
          </cell>
        </row>
        <row r="657">
          <cell r="A657">
            <v>4012305</v>
          </cell>
          <cell r="B657" t="str">
            <v>Contribuição Patronal Adm.</v>
          </cell>
          <cell r="C657">
            <v>2525.86</v>
          </cell>
        </row>
        <row r="658">
          <cell r="A658">
            <v>4012401</v>
          </cell>
          <cell r="B658" t="str">
            <v>Horas Extras Adm.</v>
          </cell>
          <cell r="C658">
            <v>-1175.4100000000001</v>
          </cell>
        </row>
        <row r="659">
          <cell r="A659">
            <v>4012501</v>
          </cell>
          <cell r="B659" t="str">
            <v>Av.Prev.Resc.Contrat.Adm.</v>
          </cell>
          <cell r="C659">
            <v>5770.08</v>
          </cell>
        </row>
        <row r="660">
          <cell r="A660">
            <v>4012601</v>
          </cell>
          <cell r="B660" t="str">
            <v>Honorários Diretoria Adm.</v>
          </cell>
          <cell r="C660">
            <v>769451</v>
          </cell>
        </row>
        <row r="661">
          <cell r="A661">
            <v>4012701</v>
          </cell>
          <cell r="B661" t="str">
            <v>Férias Adm.</v>
          </cell>
          <cell r="C661">
            <v>233634.95</v>
          </cell>
        </row>
        <row r="662">
          <cell r="A662">
            <v>4012702</v>
          </cell>
          <cell r="B662" t="str">
            <v>13º Salário Adm.</v>
          </cell>
          <cell r="C662">
            <v>136958.9</v>
          </cell>
        </row>
        <row r="663">
          <cell r="A663">
            <v>4012801</v>
          </cell>
          <cell r="B663" t="str">
            <v>Ticket Alimentação Adm.</v>
          </cell>
          <cell r="C663">
            <v>76661.17</v>
          </cell>
        </row>
        <row r="664">
          <cell r="A664">
            <v>4012802</v>
          </cell>
          <cell r="B664" t="str">
            <v>Vale Transporte Adm.</v>
          </cell>
          <cell r="C664">
            <v>6301.72</v>
          </cell>
        </row>
        <row r="665">
          <cell r="A665">
            <v>4012803</v>
          </cell>
          <cell r="B665" t="str">
            <v>Ass.Méd.-UNI./PLANS.Adm.</v>
          </cell>
          <cell r="C665">
            <v>11705.27</v>
          </cell>
        </row>
        <row r="666">
          <cell r="A666">
            <v>4012804</v>
          </cell>
          <cell r="B666" t="str">
            <v>Seguro de Vida Adm.</v>
          </cell>
          <cell r="C666">
            <v>3167.29</v>
          </cell>
        </row>
        <row r="667">
          <cell r="A667">
            <v>4012806</v>
          </cell>
          <cell r="B667" t="str">
            <v>Outros Adm.</v>
          </cell>
          <cell r="C667">
            <v>-8</v>
          </cell>
        </row>
        <row r="668">
          <cell r="A668">
            <v>4012901</v>
          </cell>
          <cell r="B668" t="str">
            <v>Contrat./Transf.Adm.</v>
          </cell>
          <cell r="C668">
            <v>-255.26</v>
          </cell>
        </row>
        <row r="669">
          <cell r="A669">
            <v>4013901</v>
          </cell>
          <cell r="B669" t="str">
            <v>Contrat./Transfer.Terc.</v>
          </cell>
          <cell r="C669">
            <v>4361.58</v>
          </cell>
        </row>
        <row r="670">
          <cell r="A670">
            <v>4014802</v>
          </cell>
          <cell r="B670" t="str">
            <v>Vale Transporte Q.Estável</v>
          </cell>
          <cell r="C670">
            <v>75</v>
          </cell>
        </row>
        <row r="671">
          <cell r="A671">
            <v>4014806</v>
          </cell>
          <cell r="B671" t="str">
            <v>Outros Quadro Estável</v>
          </cell>
          <cell r="C671">
            <v>124.9</v>
          </cell>
        </row>
        <row r="672">
          <cell r="A672" t="str">
            <v>Pessoal</v>
          </cell>
          <cell r="C672">
            <v>4427391.17</v>
          </cell>
        </row>
        <row r="673">
          <cell r="A673">
            <v>3011101</v>
          </cell>
          <cell r="B673" t="str">
            <v>Salários Equipagem</v>
          </cell>
          <cell r="C673">
            <v>1167401.6599999999</v>
          </cell>
        </row>
        <row r="674">
          <cell r="A674">
            <v>3011201</v>
          </cell>
          <cell r="B674" t="str">
            <v>Adic.Salários Equipagem</v>
          </cell>
          <cell r="C674">
            <v>355432.88</v>
          </cell>
        </row>
        <row r="675">
          <cell r="A675">
            <v>3011204</v>
          </cell>
          <cell r="B675" t="str">
            <v>Adicional noturno -Equipagem</v>
          </cell>
          <cell r="C675">
            <v>94242.62</v>
          </cell>
        </row>
        <row r="676">
          <cell r="A676">
            <v>3011301</v>
          </cell>
          <cell r="B676" t="str">
            <v>INSS Equipagem</v>
          </cell>
          <cell r="C676">
            <v>503813.49</v>
          </cell>
        </row>
        <row r="677">
          <cell r="A677">
            <v>3011302</v>
          </cell>
          <cell r="B677" t="str">
            <v>FGTS Equipagem</v>
          </cell>
          <cell r="C677">
            <v>165448.32000000001</v>
          </cell>
        </row>
        <row r="678">
          <cell r="A678">
            <v>3011303</v>
          </cell>
          <cell r="B678" t="str">
            <v>REFER/Pl.Pr.Priv.Equipagem</v>
          </cell>
          <cell r="C678">
            <v>1164.31</v>
          </cell>
        </row>
        <row r="679">
          <cell r="A679">
            <v>3011304</v>
          </cell>
          <cell r="B679" t="str">
            <v>SENAI Equipagem</v>
          </cell>
          <cell r="C679">
            <v>28378.71</v>
          </cell>
        </row>
        <row r="680">
          <cell r="A680">
            <v>3011401</v>
          </cell>
          <cell r="B680" t="str">
            <v>Horas Extras Equipagem</v>
          </cell>
          <cell r="C680">
            <v>337725.66</v>
          </cell>
        </row>
        <row r="681">
          <cell r="A681">
            <v>3011501</v>
          </cell>
          <cell r="B681" t="str">
            <v>Av.Prev.Resc.Contr.Equip.</v>
          </cell>
          <cell r="C681">
            <v>65872.100000000006</v>
          </cell>
        </row>
        <row r="682">
          <cell r="A682">
            <v>3011701</v>
          </cell>
          <cell r="B682" t="str">
            <v>Férias Equipagem</v>
          </cell>
          <cell r="C682">
            <v>349871.93</v>
          </cell>
        </row>
        <row r="683">
          <cell r="A683">
            <v>3011702</v>
          </cell>
          <cell r="B683" t="str">
            <v>13 Salário Equipagem</v>
          </cell>
          <cell r="C683">
            <v>246465.53</v>
          </cell>
        </row>
        <row r="684">
          <cell r="A684">
            <v>3011801</v>
          </cell>
          <cell r="B684" t="str">
            <v>Ticket Alimentação Equipagem</v>
          </cell>
          <cell r="C684">
            <v>316507.68</v>
          </cell>
        </row>
        <row r="685">
          <cell r="A685">
            <v>3011802</v>
          </cell>
          <cell r="B685" t="str">
            <v>Vale Transporte Equipagem</v>
          </cell>
          <cell r="C685">
            <v>28807.94</v>
          </cell>
        </row>
        <row r="686">
          <cell r="A686">
            <v>3011803</v>
          </cell>
          <cell r="B686" t="str">
            <v>Ass.Méd.-UNI./PLANS.Equip.</v>
          </cell>
          <cell r="C686">
            <v>130107.25</v>
          </cell>
        </row>
        <row r="687">
          <cell r="A687">
            <v>3011804</v>
          </cell>
          <cell r="B687" t="str">
            <v>Seguro de Vida Equipagem</v>
          </cell>
          <cell r="C687">
            <v>5332.83</v>
          </cell>
        </row>
        <row r="688">
          <cell r="A688">
            <v>3011806</v>
          </cell>
          <cell r="B688" t="str">
            <v>Outros Equipagem</v>
          </cell>
          <cell r="C688">
            <v>-84.61</v>
          </cell>
        </row>
        <row r="689">
          <cell r="A689">
            <v>3011901</v>
          </cell>
          <cell r="B689" t="str">
            <v>Contr./Transfer.Equipagem</v>
          </cell>
          <cell r="C689">
            <v>5084.75</v>
          </cell>
        </row>
        <row r="690">
          <cell r="A690">
            <v>3012101</v>
          </cell>
          <cell r="B690" t="str">
            <v>Salários Operacional</v>
          </cell>
          <cell r="C690">
            <v>3058203.16</v>
          </cell>
        </row>
        <row r="691">
          <cell r="A691">
            <v>3012201</v>
          </cell>
          <cell r="B691" t="str">
            <v>Adic.Salários Operacional</v>
          </cell>
          <cell r="C691">
            <v>324073.26</v>
          </cell>
        </row>
        <row r="692">
          <cell r="A692">
            <v>3012204</v>
          </cell>
          <cell r="B692" t="str">
            <v>Adicional noturno - Operacional</v>
          </cell>
          <cell r="C692">
            <v>34689.94</v>
          </cell>
        </row>
        <row r="693">
          <cell r="A693">
            <v>3012301</v>
          </cell>
          <cell r="B693" t="str">
            <v>INSS Operacional</v>
          </cell>
          <cell r="C693">
            <v>834359.25</v>
          </cell>
        </row>
        <row r="694">
          <cell r="A694">
            <v>3012302</v>
          </cell>
          <cell r="B694" t="str">
            <v>FGTS Operacional</v>
          </cell>
          <cell r="C694">
            <v>272050.03000000003</v>
          </cell>
        </row>
        <row r="695">
          <cell r="A695">
            <v>3012303</v>
          </cell>
          <cell r="B695" t="str">
            <v>REFER/Pl.Pr.Priv.Operac.</v>
          </cell>
          <cell r="C695">
            <v>9894.2099999999991</v>
          </cell>
        </row>
        <row r="696">
          <cell r="A696">
            <v>3012304</v>
          </cell>
          <cell r="B696" t="str">
            <v>SENAI Operacional</v>
          </cell>
          <cell r="C696">
            <v>48705.94</v>
          </cell>
        </row>
        <row r="697">
          <cell r="A697">
            <v>3012401</v>
          </cell>
          <cell r="B697" t="str">
            <v>Horas Extras Operacional</v>
          </cell>
          <cell r="C697">
            <v>132201.10999999999</v>
          </cell>
        </row>
        <row r="698">
          <cell r="A698">
            <v>3012501</v>
          </cell>
          <cell r="B698" t="str">
            <v>Av.Prev.Resc.Contr.Operac.</v>
          </cell>
          <cell r="C698">
            <v>93098.97</v>
          </cell>
        </row>
        <row r="699">
          <cell r="A699">
            <v>3012701</v>
          </cell>
          <cell r="B699" t="str">
            <v>Férias Operacional</v>
          </cell>
          <cell r="C699">
            <v>662747.03</v>
          </cell>
        </row>
        <row r="700">
          <cell r="A700">
            <v>3012702</v>
          </cell>
          <cell r="B700" t="str">
            <v>13 Salário Operacional</v>
          </cell>
          <cell r="C700">
            <v>437577.54</v>
          </cell>
        </row>
        <row r="701">
          <cell r="A701">
            <v>3012801</v>
          </cell>
          <cell r="B701" t="str">
            <v>Ticket Alimentação Operacional</v>
          </cell>
          <cell r="C701">
            <v>373831.32</v>
          </cell>
        </row>
        <row r="702">
          <cell r="A702">
            <v>3012802</v>
          </cell>
          <cell r="B702" t="str">
            <v>Vale Transporte Operacional</v>
          </cell>
          <cell r="C702">
            <v>38873.79</v>
          </cell>
        </row>
        <row r="703">
          <cell r="A703">
            <v>3012803</v>
          </cell>
          <cell r="B703" t="str">
            <v>Ass.Méd.-UNI./PLANS.Operac.</v>
          </cell>
          <cell r="C703">
            <v>107551.22</v>
          </cell>
        </row>
        <row r="704">
          <cell r="A704">
            <v>3012804</v>
          </cell>
          <cell r="B704" t="str">
            <v>Seguro de Vida Operacional</v>
          </cell>
          <cell r="C704">
            <v>10275</v>
          </cell>
        </row>
        <row r="705">
          <cell r="A705">
            <v>3012805</v>
          </cell>
          <cell r="B705" t="str">
            <v>Brindes Operacional</v>
          </cell>
          <cell r="C705">
            <v>4771.58</v>
          </cell>
        </row>
        <row r="706">
          <cell r="A706">
            <v>3012806</v>
          </cell>
          <cell r="B706" t="str">
            <v>Outros Operacional</v>
          </cell>
          <cell r="C706">
            <v>-603.38</v>
          </cell>
        </row>
        <row r="707">
          <cell r="A707">
            <v>3012901</v>
          </cell>
          <cell r="B707" t="str">
            <v>Contr./Transf.Operacional</v>
          </cell>
          <cell r="C707">
            <v>28575.15</v>
          </cell>
        </row>
        <row r="708">
          <cell r="A708">
            <v>3013101</v>
          </cell>
          <cell r="B708" t="str">
            <v>Salários Pátio</v>
          </cell>
          <cell r="C708">
            <v>624067.03</v>
          </cell>
        </row>
        <row r="709">
          <cell r="A709">
            <v>3013201</v>
          </cell>
          <cell r="B709" t="str">
            <v>Adic.de Salários Pátio</v>
          </cell>
          <cell r="C709">
            <v>202384.71</v>
          </cell>
        </row>
        <row r="710">
          <cell r="A710">
            <v>3013204</v>
          </cell>
          <cell r="B710" t="str">
            <v>Adicional noturno - Pátio</v>
          </cell>
          <cell r="C710">
            <v>42259.83</v>
          </cell>
        </row>
        <row r="711">
          <cell r="A711">
            <v>3013301</v>
          </cell>
          <cell r="B711" t="str">
            <v>INSS Pátio</v>
          </cell>
          <cell r="C711">
            <v>231279.88</v>
          </cell>
        </row>
        <row r="712">
          <cell r="A712">
            <v>3013302</v>
          </cell>
          <cell r="B712" t="str">
            <v>FGTS Pátio</v>
          </cell>
          <cell r="C712">
            <v>75431.03</v>
          </cell>
        </row>
        <row r="713">
          <cell r="A713">
            <v>3013303</v>
          </cell>
          <cell r="B713" t="str">
            <v>REFER/Pl.Prev.Priv.Pátio</v>
          </cell>
          <cell r="C713">
            <v>151.19999999999999</v>
          </cell>
        </row>
        <row r="714">
          <cell r="A714">
            <v>3013304</v>
          </cell>
          <cell r="B714" t="str">
            <v>SENAI Pátio</v>
          </cell>
          <cell r="C714">
            <v>12646.87</v>
          </cell>
        </row>
        <row r="715">
          <cell r="A715">
            <v>3013401</v>
          </cell>
          <cell r="B715" t="str">
            <v>Horas Extras Pátio</v>
          </cell>
          <cell r="C715">
            <v>38547.050000000003</v>
          </cell>
        </row>
        <row r="716">
          <cell r="A716">
            <v>3013501</v>
          </cell>
          <cell r="B716" t="str">
            <v>Av.Prev.Resc.Contrat.Pátio</v>
          </cell>
          <cell r="C716">
            <v>27748.12</v>
          </cell>
        </row>
        <row r="717">
          <cell r="A717">
            <v>3013701</v>
          </cell>
          <cell r="B717" t="str">
            <v>Férias Pátio</v>
          </cell>
          <cell r="C717">
            <v>132390.37</v>
          </cell>
        </row>
        <row r="718">
          <cell r="A718">
            <v>3013702</v>
          </cell>
          <cell r="B718" t="str">
            <v>13 Salário Pátio</v>
          </cell>
          <cell r="C718">
            <v>96145.36</v>
          </cell>
        </row>
        <row r="719">
          <cell r="A719">
            <v>3013801</v>
          </cell>
          <cell r="B719" t="str">
            <v>Ticket Alimentação Pátio</v>
          </cell>
          <cell r="C719">
            <v>202014.77</v>
          </cell>
        </row>
        <row r="720">
          <cell r="A720">
            <v>3013802</v>
          </cell>
          <cell r="B720" t="str">
            <v>Vale Transporte Pátio</v>
          </cell>
          <cell r="C720">
            <v>34974.980000000003</v>
          </cell>
        </row>
        <row r="721">
          <cell r="A721">
            <v>3013803</v>
          </cell>
          <cell r="B721" t="str">
            <v>Ass.Méd.-UNI./PLANS.Pátio</v>
          </cell>
          <cell r="C721">
            <v>62811.59</v>
          </cell>
        </row>
        <row r="722">
          <cell r="A722">
            <v>3013804</v>
          </cell>
          <cell r="B722" t="str">
            <v>Seguro de Vida Pátio</v>
          </cell>
          <cell r="C722">
            <v>2980.05</v>
          </cell>
        </row>
        <row r="723">
          <cell r="A723">
            <v>3013806</v>
          </cell>
          <cell r="B723" t="str">
            <v>Outros Pátio</v>
          </cell>
          <cell r="C723">
            <v>-198.14</v>
          </cell>
        </row>
        <row r="724">
          <cell r="A724">
            <v>3013901</v>
          </cell>
          <cell r="B724" t="str">
            <v>Contrat./Transfer.Pátio</v>
          </cell>
          <cell r="C724">
            <v>601.94000000000005</v>
          </cell>
        </row>
        <row r="725">
          <cell r="A725" t="str">
            <v>Maquinistas/Pátio e Colab. Operacional</v>
          </cell>
          <cell r="C725">
            <v>12058684.810000001</v>
          </cell>
        </row>
        <row r="726">
          <cell r="C726">
            <v>16486075.98</v>
          </cell>
        </row>
        <row r="727">
          <cell r="A727">
            <v>3031101</v>
          </cell>
          <cell r="B727" t="str">
            <v>Peças/Compon.p/Locomotivas</v>
          </cell>
          <cell r="C727">
            <v>340268.36</v>
          </cell>
        </row>
        <row r="728">
          <cell r="A728">
            <v>3031102</v>
          </cell>
          <cell r="B728" t="str">
            <v>Serviço Manut.Locomotivas</v>
          </cell>
          <cell r="C728">
            <v>1121086.17</v>
          </cell>
        </row>
        <row r="729">
          <cell r="A729">
            <v>3031103</v>
          </cell>
          <cell r="B729" t="str">
            <v>Fretes Locomotivas</v>
          </cell>
          <cell r="C729">
            <v>52197.22</v>
          </cell>
        </row>
        <row r="730">
          <cell r="A730">
            <v>3031201</v>
          </cell>
          <cell r="B730" t="str">
            <v>Peças/Componentes p/Vagões</v>
          </cell>
          <cell r="C730">
            <v>69603.59</v>
          </cell>
        </row>
        <row r="731">
          <cell r="A731">
            <v>3031202</v>
          </cell>
          <cell r="B731" t="str">
            <v>Serviço Manutenção Vagões</v>
          </cell>
          <cell r="C731">
            <v>1016532.06</v>
          </cell>
        </row>
        <row r="732">
          <cell r="A732">
            <v>3031203</v>
          </cell>
          <cell r="B732" t="str">
            <v>Fretes Vagões</v>
          </cell>
          <cell r="C732">
            <v>15121.57</v>
          </cell>
        </row>
        <row r="733">
          <cell r="A733" t="str">
            <v>Manutenção Mecânica</v>
          </cell>
          <cell r="C733">
            <v>2614808.9700000002</v>
          </cell>
        </row>
        <row r="734">
          <cell r="A734">
            <v>3032101</v>
          </cell>
          <cell r="B734" t="str">
            <v>Peças/Compon.Super Estrut.</v>
          </cell>
          <cell r="C734">
            <v>31549.37</v>
          </cell>
        </row>
        <row r="735">
          <cell r="A735">
            <v>3032102</v>
          </cell>
          <cell r="B735" t="str">
            <v>Peças/Compon.Infra Estrut.</v>
          </cell>
          <cell r="C735">
            <v>17.420000000000002</v>
          </cell>
        </row>
        <row r="736">
          <cell r="A736">
            <v>3032103</v>
          </cell>
          <cell r="B736" t="str">
            <v>Frete-Pç./Comp.Super Est.</v>
          </cell>
          <cell r="C736">
            <v>10287.1</v>
          </cell>
        </row>
        <row r="737">
          <cell r="A737">
            <v>3032201</v>
          </cell>
          <cell r="B737" t="str">
            <v>Serv.Manut.Super Estrut.</v>
          </cell>
          <cell r="C737">
            <v>1053343.23</v>
          </cell>
        </row>
        <row r="738">
          <cell r="A738">
            <v>3032202</v>
          </cell>
          <cell r="B738" t="str">
            <v>Serv.Manut.Infra Estrut.</v>
          </cell>
          <cell r="C738">
            <v>162570.21</v>
          </cell>
        </row>
        <row r="739">
          <cell r="A739">
            <v>3032203</v>
          </cell>
          <cell r="B739" t="str">
            <v>Frete Serv.Manut.Via Perm.</v>
          </cell>
          <cell r="C739">
            <v>105</v>
          </cell>
        </row>
        <row r="740">
          <cell r="A740" t="str">
            <v>Manutenção de Via Permanente</v>
          </cell>
          <cell r="C740">
            <v>1257872.33</v>
          </cell>
        </row>
        <row r="741">
          <cell r="A741">
            <v>3036101</v>
          </cell>
          <cell r="B741" t="str">
            <v>Ferram.Mat.Auxil.Manut.</v>
          </cell>
          <cell r="C741">
            <v>620511.09</v>
          </cell>
        </row>
        <row r="742">
          <cell r="A742">
            <v>3036102</v>
          </cell>
          <cell r="B742" t="str">
            <v>Frete Ferram.Mat.Auxil.</v>
          </cell>
          <cell r="C742">
            <v>609.41</v>
          </cell>
        </row>
        <row r="743">
          <cell r="A743">
            <v>3036113</v>
          </cell>
          <cell r="B743" t="str">
            <v>Mat.Auxil.Manut.</v>
          </cell>
          <cell r="C743">
            <v>154488.01999999999</v>
          </cell>
        </row>
        <row r="744">
          <cell r="A744" t="str">
            <v>Ferramentas</v>
          </cell>
          <cell r="C744">
            <v>775608.52</v>
          </cell>
        </row>
        <row r="745">
          <cell r="A745">
            <v>3031001</v>
          </cell>
          <cell r="B745" t="str">
            <v>Manut.Máquinas e equipamentos</v>
          </cell>
          <cell r="C745">
            <v>102831.61</v>
          </cell>
        </row>
        <row r="746">
          <cell r="A746">
            <v>3036103</v>
          </cell>
          <cell r="B746" t="str">
            <v>Serv.pç.p/Manut.Máquinas</v>
          </cell>
          <cell r="C746">
            <v>106.41</v>
          </cell>
        </row>
        <row r="747">
          <cell r="A747">
            <v>3037101</v>
          </cell>
          <cell r="B747" t="str">
            <v>Manutenção de veiculos rodoviários leve</v>
          </cell>
          <cell r="C747">
            <v>22960.720000000001</v>
          </cell>
        </row>
        <row r="748">
          <cell r="A748">
            <v>3037102</v>
          </cell>
          <cell r="B748" t="str">
            <v>Manut.Equip.Ferrov.Leve</v>
          </cell>
          <cell r="C748">
            <v>1760.84</v>
          </cell>
        </row>
        <row r="749">
          <cell r="A749">
            <v>3037103</v>
          </cell>
          <cell r="B749" t="str">
            <v>Manut.Equip.Ferrov.Pesados</v>
          </cell>
          <cell r="C749">
            <v>311</v>
          </cell>
        </row>
        <row r="750">
          <cell r="A750">
            <v>3037106</v>
          </cell>
          <cell r="B750" t="str">
            <v>Serv. Manut. Road Raillers</v>
          </cell>
          <cell r="C750">
            <v>380</v>
          </cell>
        </row>
        <row r="751">
          <cell r="A751">
            <v>3038101</v>
          </cell>
          <cell r="B751" t="str">
            <v>Pç.Compon.Man.Auto Linha</v>
          </cell>
          <cell r="C751">
            <v>34132.53</v>
          </cell>
        </row>
        <row r="752">
          <cell r="A752">
            <v>3038102</v>
          </cell>
          <cell r="B752" t="str">
            <v>Serv.Manut.Auto de Linha</v>
          </cell>
          <cell r="C752">
            <v>11478.4</v>
          </cell>
        </row>
        <row r="753">
          <cell r="A753">
            <v>3038201</v>
          </cell>
          <cell r="B753" t="str">
            <v>Pç.Compon.Manut.Plasser</v>
          </cell>
          <cell r="C753">
            <v>38024.959999999999</v>
          </cell>
        </row>
        <row r="754">
          <cell r="A754">
            <v>3038202</v>
          </cell>
          <cell r="B754" t="str">
            <v>Serv.p/Manut.Plasser</v>
          </cell>
          <cell r="C754">
            <v>21474.16</v>
          </cell>
        </row>
        <row r="755">
          <cell r="A755">
            <v>3038203</v>
          </cell>
          <cell r="B755" t="str">
            <v>Fretes Plasser</v>
          </cell>
          <cell r="C755">
            <v>983.36</v>
          </cell>
        </row>
        <row r="756">
          <cell r="A756">
            <v>3038302</v>
          </cell>
          <cell r="B756" t="str">
            <v>Serv.Manut.Veíc.Rodoferr.</v>
          </cell>
          <cell r="C756">
            <v>1607.6</v>
          </cell>
        </row>
        <row r="757">
          <cell r="A757">
            <v>3039101</v>
          </cell>
          <cell r="B757" t="str">
            <v>Manut.Equipam.Informática</v>
          </cell>
          <cell r="C757">
            <v>6469.08</v>
          </cell>
        </row>
        <row r="758">
          <cell r="A758">
            <v>3039102</v>
          </cell>
          <cell r="B758" t="str">
            <v>Frete Man.Equip.Informática</v>
          </cell>
          <cell r="C758">
            <v>395</v>
          </cell>
        </row>
        <row r="759">
          <cell r="A759" t="str">
            <v>Manutenção de Maquinário</v>
          </cell>
          <cell r="C759">
            <v>242915.67</v>
          </cell>
        </row>
        <row r="760">
          <cell r="A760">
            <v>4031101</v>
          </cell>
          <cell r="B760" t="str">
            <v>Manutenção Veíc.Rodoviários Leves</v>
          </cell>
          <cell r="C760">
            <v>5893.45</v>
          </cell>
        </row>
        <row r="761">
          <cell r="A761">
            <v>4031103</v>
          </cell>
          <cell r="B761" t="str">
            <v>Manutenção mecanic/eletrica-aeronave</v>
          </cell>
          <cell r="C761">
            <v>13314.01</v>
          </cell>
        </row>
        <row r="762">
          <cell r="A762" t="str">
            <v>Manutenção Veículos</v>
          </cell>
          <cell r="C762">
            <v>19207.46</v>
          </cell>
        </row>
        <row r="763">
          <cell r="A763">
            <v>3035101</v>
          </cell>
          <cell r="B763" t="str">
            <v>Obras Civis</v>
          </cell>
          <cell r="C763">
            <v>52856.21</v>
          </cell>
        </row>
        <row r="764">
          <cell r="A764">
            <v>3035102</v>
          </cell>
          <cell r="B764" t="str">
            <v>Pequenas Instalações</v>
          </cell>
          <cell r="C764">
            <v>24096.54</v>
          </cell>
        </row>
        <row r="765">
          <cell r="A765">
            <v>3035103</v>
          </cell>
          <cell r="B765" t="str">
            <v>Manutenção Instalações</v>
          </cell>
          <cell r="C765">
            <v>74920.69</v>
          </cell>
        </row>
        <row r="766">
          <cell r="A766">
            <v>3035104</v>
          </cell>
          <cell r="B766" t="str">
            <v>Frete Manut.de Instalações</v>
          </cell>
          <cell r="C766">
            <v>1590.87</v>
          </cell>
        </row>
        <row r="767">
          <cell r="A767">
            <v>3081105</v>
          </cell>
          <cell r="B767" t="str">
            <v>Limpeza</v>
          </cell>
          <cell r="C767">
            <v>124240.55</v>
          </cell>
        </row>
        <row r="768">
          <cell r="A768" t="str">
            <v>Manutenção Instalações</v>
          </cell>
          <cell r="C768">
            <v>277704.86</v>
          </cell>
        </row>
        <row r="769">
          <cell r="A769">
            <v>3034101</v>
          </cell>
          <cell r="B769" t="str">
            <v>Pç.Componentes p/Sistemas</v>
          </cell>
          <cell r="C769">
            <v>84398.99</v>
          </cell>
        </row>
        <row r="770">
          <cell r="A770">
            <v>3034102</v>
          </cell>
          <cell r="B770" t="str">
            <v>Serv.Manut.p/Sistemas</v>
          </cell>
          <cell r="C770">
            <v>150</v>
          </cell>
        </row>
        <row r="771">
          <cell r="A771">
            <v>3039103</v>
          </cell>
          <cell r="B771" t="str">
            <v>Manut. Sistemas Informática</v>
          </cell>
          <cell r="C771">
            <v>1118</v>
          </cell>
        </row>
        <row r="772">
          <cell r="A772" t="str">
            <v>Manutenção de Sistemas</v>
          </cell>
          <cell r="C772">
            <v>85666.99</v>
          </cell>
        </row>
        <row r="773">
          <cell r="A773">
            <v>3033101</v>
          </cell>
          <cell r="B773" t="str">
            <v>Peças e componentes de telecomunicações</v>
          </cell>
          <cell r="C773">
            <v>75316.77</v>
          </cell>
        </row>
        <row r="774">
          <cell r="A774">
            <v>3033102</v>
          </cell>
          <cell r="B774" t="str">
            <v>Serv.Manut.Telecom.</v>
          </cell>
          <cell r="C774">
            <v>3081.91</v>
          </cell>
        </row>
        <row r="775">
          <cell r="A775">
            <v>3033103</v>
          </cell>
          <cell r="B775" t="str">
            <v>Frete Telecomunicações</v>
          </cell>
          <cell r="C775">
            <v>785</v>
          </cell>
        </row>
        <row r="776">
          <cell r="A776">
            <v>3034103</v>
          </cell>
          <cell r="B776" t="str">
            <v>Fretes Sistemas</v>
          </cell>
          <cell r="C776">
            <v>469.82</v>
          </cell>
        </row>
        <row r="777">
          <cell r="A777" t="str">
            <v>Manutenção Telecom</v>
          </cell>
          <cell r="C777">
            <v>79653.5</v>
          </cell>
        </row>
        <row r="778">
          <cell r="C778">
            <v>5353438.3</v>
          </cell>
        </row>
        <row r="779">
          <cell r="A779">
            <v>3061102</v>
          </cell>
          <cell r="B779" t="str">
            <v>Alug.Equipam.Informática</v>
          </cell>
          <cell r="C779">
            <v>955</v>
          </cell>
        </row>
        <row r="780">
          <cell r="A780">
            <v>3061103</v>
          </cell>
          <cell r="B780" t="str">
            <v>Aluguel Máquinas</v>
          </cell>
          <cell r="C780">
            <v>9658.02</v>
          </cell>
        </row>
        <row r="781">
          <cell r="A781">
            <v>3061104</v>
          </cell>
          <cell r="B781" t="str">
            <v>Aluguel Imóveis</v>
          </cell>
          <cell r="C781">
            <v>92319.92</v>
          </cell>
        </row>
        <row r="782">
          <cell r="A782">
            <v>3061110</v>
          </cell>
          <cell r="B782" t="str">
            <v>Locação de maquinas e equipamentos - Te</v>
          </cell>
          <cell r="C782">
            <v>131474.13</v>
          </cell>
        </row>
        <row r="783">
          <cell r="A783">
            <v>3061113</v>
          </cell>
          <cell r="B783" t="str">
            <v>Locação de Veiculos Leves</v>
          </cell>
          <cell r="C783">
            <v>231524.42</v>
          </cell>
        </row>
        <row r="784">
          <cell r="A784">
            <v>4061113</v>
          </cell>
          <cell r="B784" t="str">
            <v>Locação de veículos leves</v>
          </cell>
          <cell r="C784">
            <v>3458.48</v>
          </cell>
        </row>
        <row r="785">
          <cell r="A785">
            <v>4071101</v>
          </cell>
          <cell r="B785" t="str">
            <v>Sistemas aplicativos</v>
          </cell>
          <cell r="C785">
            <v>163866.23999999999</v>
          </cell>
        </row>
        <row r="786">
          <cell r="A786">
            <v>4071102</v>
          </cell>
          <cell r="B786" t="str">
            <v>Locação de equipamento informática</v>
          </cell>
          <cell r="C786">
            <v>3097.54</v>
          </cell>
        </row>
        <row r="787">
          <cell r="A787">
            <v>4071103</v>
          </cell>
          <cell r="B787" t="str">
            <v>Locação de maquinas e equipamentos</v>
          </cell>
          <cell r="C787">
            <v>5630</v>
          </cell>
        </row>
        <row r="788">
          <cell r="A788">
            <v>4071104</v>
          </cell>
          <cell r="B788" t="str">
            <v>Locação Imóveis</v>
          </cell>
          <cell r="C788">
            <v>2300.64</v>
          </cell>
        </row>
        <row r="789">
          <cell r="A789" t="str">
            <v>Aluguéis e Leasing</v>
          </cell>
          <cell r="C789">
            <v>644284.39</v>
          </cell>
        </row>
        <row r="790">
          <cell r="A790">
            <v>3081102</v>
          </cell>
          <cell r="B790" t="str">
            <v>Material de Expediente</v>
          </cell>
          <cell r="C790">
            <v>107666.96</v>
          </cell>
        </row>
        <row r="791">
          <cell r="A791">
            <v>3081103</v>
          </cell>
          <cell r="B791" t="str">
            <v>Consultoria</v>
          </cell>
          <cell r="C791">
            <v>26030.47</v>
          </cell>
        </row>
        <row r="792">
          <cell r="A792">
            <v>3081104</v>
          </cell>
          <cell r="B792" t="str">
            <v>Cursos/Congressos/Palestras</v>
          </cell>
          <cell r="C792">
            <v>0</v>
          </cell>
        </row>
        <row r="793">
          <cell r="A793">
            <v>3081106</v>
          </cell>
          <cell r="B793" t="str">
            <v>Segurança Patrimonial</v>
          </cell>
          <cell r="C793">
            <v>642992.1</v>
          </cell>
        </row>
        <row r="794">
          <cell r="A794">
            <v>3081107</v>
          </cell>
          <cell r="B794" t="str">
            <v>Serviços com terceiros</v>
          </cell>
          <cell r="C794">
            <v>181625.02</v>
          </cell>
        </row>
        <row r="795">
          <cell r="A795">
            <v>3081108</v>
          </cell>
          <cell r="B795" t="str">
            <v>Periódicos/Livros/Inform.</v>
          </cell>
          <cell r="C795">
            <v>461.5</v>
          </cell>
        </row>
        <row r="796">
          <cell r="A796">
            <v>3081111</v>
          </cell>
          <cell r="B796" t="str">
            <v>Bens de pequeno Valor</v>
          </cell>
          <cell r="C796">
            <v>2031.65</v>
          </cell>
        </row>
        <row r="797">
          <cell r="A797">
            <v>3081113</v>
          </cell>
          <cell r="B797" t="str">
            <v>Brindes</v>
          </cell>
          <cell r="C797">
            <v>58</v>
          </cell>
        </row>
        <row r="798">
          <cell r="A798">
            <v>4021101</v>
          </cell>
          <cell r="B798" t="str">
            <v>Manutenção em instalações</v>
          </cell>
          <cell r="C798">
            <v>9443.0499999999993</v>
          </cell>
        </row>
        <row r="799">
          <cell r="A799">
            <v>4021102</v>
          </cell>
          <cell r="B799" t="str">
            <v>Fretes Obras Civis</v>
          </cell>
          <cell r="C799">
            <v>200</v>
          </cell>
        </row>
        <row r="800">
          <cell r="A800">
            <v>4021201</v>
          </cell>
          <cell r="B800" t="str">
            <v>Peças Comp.Telecom.</v>
          </cell>
          <cell r="C800">
            <v>1243.98</v>
          </cell>
        </row>
        <row r="801">
          <cell r="A801">
            <v>4021202</v>
          </cell>
          <cell r="B801" t="str">
            <v>Serv.Manut.Telecom.</v>
          </cell>
          <cell r="C801">
            <v>10948.94</v>
          </cell>
        </row>
        <row r="802">
          <cell r="A802">
            <v>4021203</v>
          </cell>
          <cell r="B802" t="str">
            <v>Fretes Telecom.</v>
          </cell>
          <cell r="C802">
            <v>141.63</v>
          </cell>
        </row>
        <row r="803">
          <cell r="A803">
            <v>4041101</v>
          </cell>
          <cell r="B803" t="str">
            <v>Manut.Equip.Informática</v>
          </cell>
          <cell r="C803">
            <v>45644.75</v>
          </cell>
        </row>
        <row r="804">
          <cell r="A804">
            <v>4041102</v>
          </cell>
          <cell r="B804" t="str">
            <v>Frete Manut.Equip.Inform.</v>
          </cell>
          <cell r="C804">
            <v>1707.36</v>
          </cell>
        </row>
        <row r="805">
          <cell r="A805">
            <v>4081101</v>
          </cell>
          <cell r="B805" t="str">
            <v>Unif./materiais segurança</v>
          </cell>
          <cell r="C805">
            <v>2631.34</v>
          </cell>
        </row>
        <row r="806">
          <cell r="A806">
            <v>4081102</v>
          </cell>
          <cell r="B806" t="str">
            <v>Material de expediente</v>
          </cell>
          <cell r="C806">
            <v>56898.12</v>
          </cell>
        </row>
        <row r="807">
          <cell r="A807">
            <v>4081103</v>
          </cell>
          <cell r="B807" t="str">
            <v>Consultoria</v>
          </cell>
          <cell r="C807">
            <v>835818.75</v>
          </cell>
        </row>
        <row r="808">
          <cell r="A808">
            <v>4081105</v>
          </cell>
          <cell r="B808" t="str">
            <v>Publicidade e divulgação</v>
          </cell>
          <cell r="C808">
            <v>985198.86</v>
          </cell>
        </row>
        <row r="809">
          <cell r="A809">
            <v>4081106</v>
          </cell>
          <cell r="B809" t="str">
            <v>Cursos/congressos palestras</v>
          </cell>
          <cell r="C809">
            <v>77363.98</v>
          </cell>
        </row>
        <row r="810">
          <cell r="A810">
            <v>4081107</v>
          </cell>
          <cell r="B810" t="str">
            <v>Limpeza</v>
          </cell>
          <cell r="C810">
            <v>36570.71</v>
          </cell>
        </row>
        <row r="811">
          <cell r="A811">
            <v>4081108</v>
          </cell>
          <cell r="B811" t="str">
            <v>Segurança Patrimonial</v>
          </cell>
          <cell r="C811">
            <v>27666.799999999999</v>
          </cell>
        </row>
        <row r="812">
          <cell r="A812">
            <v>4081109</v>
          </cell>
          <cell r="B812" t="str">
            <v>Serviços com terceiros</v>
          </cell>
          <cell r="C812">
            <v>232414.5</v>
          </cell>
        </row>
        <row r="813">
          <cell r="A813">
            <v>4081111</v>
          </cell>
          <cell r="B813" t="str">
            <v>Periódicos/Livros/Informações</v>
          </cell>
          <cell r="C813">
            <v>15143.68</v>
          </cell>
        </row>
        <row r="814">
          <cell r="A814">
            <v>4081113</v>
          </cell>
          <cell r="B814" t="str">
            <v>Brindes</v>
          </cell>
          <cell r="C814">
            <v>16981.990000000002</v>
          </cell>
        </row>
        <row r="815">
          <cell r="A815">
            <v>4081119</v>
          </cell>
          <cell r="B815" t="str">
            <v>Donativos/Contribuições/Anuidades</v>
          </cell>
          <cell r="C815">
            <v>11043</v>
          </cell>
        </row>
        <row r="816">
          <cell r="A816">
            <v>4081131</v>
          </cell>
          <cell r="B816" t="str">
            <v>Bens de Pequeno Valor</v>
          </cell>
          <cell r="C816">
            <v>1028</v>
          </cell>
        </row>
        <row r="817">
          <cell r="A817">
            <v>4144101</v>
          </cell>
          <cell r="B817" t="str">
            <v>Provisão deved.duvidosos</v>
          </cell>
          <cell r="C817">
            <v>-50464.4</v>
          </cell>
        </row>
        <row r="818">
          <cell r="A818" t="str">
            <v>Despesas Administrativas</v>
          </cell>
          <cell r="C818">
            <v>3278490.74</v>
          </cell>
        </row>
        <row r="819">
          <cell r="A819">
            <v>3101201</v>
          </cell>
          <cell r="B819" t="str">
            <v>Taxas</v>
          </cell>
          <cell r="C819">
            <v>22217.51</v>
          </cell>
        </row>
        <row r="820">
          <cell r="A820">
            <v>3101208</v>
          </cell>
          <cell r="B820" t="str">
            <v>IPTU</v>
          </cell>
          <cell r="C820">
            <v>108.19</v>
          </cell>
        </row>
        <row r="821">
          <cell r="A821">
            <v>3101211</v>
          </cell>
          <cell r="B821" t="str">
            <v>IPVA - Veículos Leves</v>
          </cell>
          <cell r="C821">
            <v>770.19</v>
          </cell>
        </row>
        <row r="822">
          <cell r="A822">
            <v>4101101</v>
          </cell>
          <cell r="B822" t="str">
            <v>Taxas</v>
          </cell>
          <cell r="C822">
            <v>56328.62</v>
          </cell>
        </row>
        <row r="823">
          <cell r="A823">
            <v>4101207</v>
          </cell>
          <cell r="B823" t="str">
            <v>ICMS não operacional</v>
          </cell>
          <cell r="C823">
            <v>8421.31</v>
          </cell>
        </row>
        <row r="824">
          <cell r="A824">
            <v>4101224</v>
          </cell>
          <cell r="B824" t="str">
            <v>ICMS - Utilities</v>
          </cell>
          <cell r="C824">
            <v>3652.96</v>
          </cell>
        </row>
        <row r="825">
          <cell r="A825" t="str">
            <v>Tributos</v>
          </cell>
          <cell r="C825">
            <v>91498.78</v>
          </cell>
        </row>
        <row r="826">
          <cell r="A826">
            <v>4081104</v>
          </cell>
          <cell r="B826" t="str">
            <v>Advogados externos</v>
          </cell>
          <cell r="C826">
            <v>376983.19</v>
          </cell>
        </row>
        <row r="827">
          <cell r="A827">
            <v>4081110</v>
          </cell>
          <cell r="B827" t="str">
            <v>Custas Judiciais</v>
          </cell>
          <cell r="C827">
            <v>13851.9</v>
          </cell>
        </row>
        <row r="828">
          <cell r="A828">
            <v>4081120</v>
          </cell>
          <cell r="B828" t="str">
            <v>Desp. Processos Juridicos</v>
          </cell>
          <cell r="C828">
            <v>45953.75</v>
          </cell>
        </row>
        <row r="829">
          <cell r="A829" t="str">
            <v>Judiciais</v>
          </cell>
          <cell r="C829">
            <v>436788.84</v>
          </cell>
        </row>
        <row r="830">
          <cell r="A830">
            <v>3021202</v>
          </cell>
          <cell r="B830" t="str">
            <v>Combust.Equip.Operacionais</v>
          </cell>
          <cell r="C830">
            <v>261037.65</v>
          </cell>
        </row>
        <row r="831">
          <cell r="A831">
            <v>3041101</v>
          </cell>
          <cell r="B831" t="str">
            <v>Viagens e Estadias</v>
          </cell>
          <cell r="C831">
            <v>252370.16</v>
          </cell>
        </row>
        <row r="832">
          <cell r="A832">
            <v>3041102</v>
          </cell>
          <cell r="B832" t="str">
            <v>Diárias Operacionais</v>
          </cell>
          <cell r="C832">
            <v>74454.33</v>
          </cell>
        </row>
        <row r="833">
          <cell r="A833">
            <v>3041103</v>
          </cell>
          <cell r="B833" t="str">
            <v>Condução Aluguéis Carros</v>
          </cell>
          <cell r="C833">
            <v>147823.43</v>
          </cell>
        </row>
        <row r="834">
          <cell r="A834">
            <v>3041104</v>
          </cell>
          <cell r="B834" t="str">
            <v>Despesas de Representação</v>
          </cell>
          <cell r="C834">
            <v>3721.57</v>
          </cell>
        </row>
        <row r="835">
          <cell r="A835">
            <v>3041106</v>
          </cell>
          <cell r="B835" t="str">
            <v>Gastos com Alimentação</v>
          </cell>
          <cell r="C835">
            <v>26331.72</v>
          </cell>
        </row>
        <row r="836">
          <cell r="A836">
            <v>3041107</v>
          </cell>
          <cell r="B836" t="str">
            <v>Estadias</v>
          </cell>
          <cell r="C836">
            <v>49848.03</v>
          </cell>
        </row>
        <row r="837">
          <cell r="A837">
            <v>3041110</v>
          </cell>
          <cell r="B837" t="str">
            <v>Diárias Maquinistas</v>
          </cell>
          <cell r="C837">
            <v>254490.1</v>
          </cell>
        </row>
        <row r="838">
          <cell r="A838">
            <v>4051101</v>
          </cell>
          <cell r="B838" t="str">
            <v>Viagens e Estadias</v>
          </cell>
          <cell r="C838">
            <v>582849.06999999995</v>
          </cell>
        </row>
        <row r="839">
          <cell r="A839">
            <v>4051102</v>
          </cell>
          <cell r="B839" t="str">
            <v>Diárias Executivas</v>
          </cell>
          <cell r="C839">
            <v>1779.6</v>
          </cell>
        </row>
        <row r="840">
          <cell r="A840">
            <v>4051103</v>
          </cell>
          <cell r="B840" t="str">
            <v>Condução/Aluguéis carros</v>
          </cell>
          <cell r="C840">
            <v>24056.32</v>
          </cell>
        </row>
        <row r="841">
          <cell r="A841">
            <v>4051104</v>
          </cell>
          <cell r="B841" t="str">
            <v>Despesas de Representação</v>
          </cell>
          <cell r="C841">
            <v>13411</v>
          </cell>
        </row>
        <row r="842">
          <cell r="A842">
            <v>4051105</v>
          </cell>
          <cell r="B842" t="str">
            <v>Comb.p/veíc.rodoviários</v>
          </cell>
          <cell r="C842">
            <v>50167.66</v>
          </cell>
        </row>
        <row r="843">
          <cell r="A843">
            <v>4051106</v>
          </cell>
          <cell r="B843" t="str">
            <v>Gastos com alimentação</v>
          </cell>
          <cell r="C843">
            <v>33374.71</v>
          </cell>
        </row>
        <row r="844">
          <cell r="A844">
            <v>4051107</v>
          </cell>
          <cell r="B844" t="str">
            <v>Estadias</v>
          </cell>
          <cell r="C844">
            <v>40</v>
          </cell>
        </row>
        <row r="845">
          <cell r="A845" t="str">
            <v>Locomoção e Estadias</v>
          </cell>
          <cell r="C845">
            <v>1775755.35</v>
          </cell>
        </row>
        <row r="846">
          <cell r="A846">
            <v>3051101</v>
          </cell>
          <cell r="B846" t="str">
            <v>Água</v>
          </cell>
          <cell r="C846">
            <v>38389.57</v>
          </cell>
        </row>
        <row r="847">
          <cell r="A847">
            <v>3051102</v>
          </cell>
          <cell r="B847" t="str">
            <v>Energia Elétrica</v>
          </cell>
          <cell r="C847">
            <v>345645.32</v>
          </cell>
        </row>
        <row r="848">
          <cell r="A848">
            <v>3051103</v>
          </cell>
          <cell r="B848" t="str">
            <v>Gás</v>
          </cell>
          <cell r="C848">
            <v>4206.6099999999997</v>
          </cell>
        </row>
        <row r="849">
          <cell r="A849">
            <v>3051104</v>
          </cell>
          <cell r="B849" t="str">
            <v>Telefone Fixo</v>
          </cell>
          <cell r="C849">
            <v>217635.45</v>
          </cell>
        </row>
        <row r="850">
          <cell r="A850">
            <v>3051105</v>
          </cell>
          <cell r="B850" t="str">
            <v>Telefone Móvel</v>
          </cell>
          <cell r="C850">
            <v>27241.1</v>
          </cell>
        </row>
        <row r="851">
          <cell r="A851">
            <v>3051107</v>
          </cell>
          <cell r="B851" t="str">
            <v>Correios / Courier</v>
          </cell>
          <cell r="C851">
            <v>3228.15</v>
          </cell>
        </row>
        <row r="852">
          <cell r="A852">
            <v>4061101</v>
          </cell>
          <cell r="B852" t="str">
            <v>Água</v>
          </cell>
          <cell r="C852">
            <v>6629.31</v>
          </cell>
        </row>
        <row r="853">
          <cell r="A853">
            <v>4061102</v>
          </cell>
          <cell r="B853" t="str">
            <v>Energia elétrica</v>
          </cell>
          <cell r="C853">
            <v>22168.99</v>
          </cell>
        </row>
        <row r="854">
          <cell r="A854">
            <v>4061103</v>
          </cell>
          <cell r="B854" t="str">
            <v>Gás</v>
          </cell>
          <cell r="C854">
            <v>2184.9</v>
          </cell>
        </row>
        <row r="855">
          <cell r="A855">
            <v>4061104</v>
          </cell>
          <cell r="B855" t="str">
            <v>Telefone fixo</v>
          </cell>
          <cell r="C855">
            <v>45671.59</v>
          </cell>
        </row>
        <row r="856">
          <cell r="A856">
            <v>4061105</v>
          </cell>
          <cell r="B856" t="str">
            <v>Telefone móvel</v>
          </cell>
          <cell r="C856">
            <v>15830.37</v>
          </cell>
        </row>
        <row r="857">
          <cell r="A857">
            <v>4061106</v>
          </cell>
          <cell r="B857" t="str">
            <v>Canais de voz e dados</v>
          </cell>
          <cell r="C857">
            <v>220158.25</v>
          </cell>
        </row>
        <row r="858">
          <cell r="A858">
            <v>4061107</v>
          </cell>
          <cell r="B858" t="str">
            <v>Correios/Courier</v>
          </cell>
          <cell r="C858">
            <v>75742.179999999993</v>
          </cell>
        </row>
        <row r="859">
          <cell r="A859" t="str">
            <v>Utilities</v>
          </cell>
          <cell r="C859">
            <v>1024731.79</v>
          </cell>
        </row>
        <row r="860">
          <cell r="A860">
            <v>3051106</v>
          </cell>
          <cell r="B860" t="str">
            <v>Canais de Voz e Dados</v>
          </cell>
          <cell r="C860">
            <v>402209.18</v>
          </cell>
        </row>
        <row r="861">
          <cell r="A861" t="str">
            <v>Canal de Voz e Dados</v>
          </cell>
          <cell r="C861">
            <v>402209.18</v>
          </cell>
        </row>
        <row r="862">
          <cell r="C862">
            <v>1426940.97</v>
          </cell>
        </row>
        <row r="863">
          <cell r="A863">
            <v>4121101</v>
          </cell>
          <cell r="B863" t="str">
            <v>Ativos - Prêmios</v>
          </cell>
          <cell r="C863">
            <v>914425.95</v>
          </cell>
        </row>
        <row r="864">
          <cell r="A864" t="str">
            <v>Seguro operacional</v>
          </cell>
          <cell r="C864">
            <v>914425.95</v>
          </cell>
        </row>
        <row r="865">
          <cell r="C865">
            <v>914425.95</v>
          </cell>
        </row>
        <row r="866">
          <cell r="A866">
            <v>3081101</v>
          </cell>
          <cell r="B866" t="str">
            <v>Uniformes Mat.Segurança</v>
          </cell>
          <cell r="C866">
            <v>67264.929999999993</v>
          </cell>
        </row>
        <row r="867">
          <cell r="A867" t="str">
            <v>Uniformes de Segurança</v>
          </cell>
          <cell r="C867">
            <v>67264.929999999993</v>
          </cell>
        </row>
        <row r="868">
          <cell r="A868">
            <v>3021201</v>
          </cell>
          <cell r="B868" t="str">
            <v>Combust.Veíc.Rodoviários Leves</v>
          </cell>
          <cell r="C868">
            <v>192691.35</v>
          </cell>
        </row>
        <row r="869">
          <cell r="A869">
            <v>3094102</v>
          </cell>
          <cell r="B869" t="str">
            <v>Multas Rodoviárias</v>
          </cell>
          <cell r="C869">
            <v>2032.63</v>
          </cell>
        </row>
        <row r="870">
          <cell r="A870">
            <v>3111102</v>
          </cell>
          <cell r="B870" t="str">
            <v>Ajustes de Inventário Outros</v>
          </cell>
          <cell r="C870">
            <v>-39631.81</v>
          </cell>
        </row>
        <row r="871">
          <cell r="A871" t="str">
            <v>Outros</v>
          </cell>
          <cell r="C871">
            <v>155092.17000000001</v>
          </cell>
        </row>
        <row r="872">
          <cell r="A872" t="str">
            <v>Outros</v>
          </cell>
          <cell r="C872">
            <v>222357.1</v>
          </cell>
        </row>
        <row r="873">
          <cell r="A873">
            <v>3121101</v>
          </cell>
          <cell r="B873" t="str">
            <v>Depreciação</v>
          </cell>
          <cell r="C873">
            <v>6876435.0300000003</v>
          </cell>
        </row>
        <row r="874">
          <cell r="A874" t="str">
            <v>Depreciação/Amortização</v>
          </cell>
          <cell r="C874">
            <v>6876435.0300000003</v>
          </cell>
        </row>
        <row r="875">
          <cell r="A875">
            <v>3071101</v>
          </cell>
          <cell r="B875" t="str">
            <v>Arrendamento RFFSA</v>
          </cell>
          <cell r="C875">
            <v>1696588.41</v>
          </cell>
        </row>
        <row r="876">
          <cell r="A876">
            <v>3071102</v>
          </cell>
          <cell r="B876" t="str">
            <v>Concessão RFFSA</v>
          </cell>
          <cell r="C876">
            <v>323657.7</v>
          </cell>
        </row>
        <row r="877">
          <cell r="A877">
            <v>3071103</v>
          </cell>
          <cell r="B877" t="str">
            <v>Concessão Ferroban</v>
          </cell>
          <cell r="C877">
            <v>32845.800000000003</v>
          </cell>
        </row>
        <row r="878">
          <cell r="A878">
            <v>3071104</v>
          </cell>
          <cell r="B878" t="str">
            <v>Arrendamento Ferroban</v>
          </cell>
          <cell r="C878">
            <v>624070.65</v>
          </cell>
        </row>
        <row r="879">
          <cell r="A879">
            <v>4091105</v>
          </cell>
          <cell r="B879" t="str">
            <v>Juros Arrendamento/Concessão RFFSA</v>
          </cell>
          <cell r="C879">
            <v>9918691.0800000001</v>
          </cell>
        </row>
        <row r="880">
          <cell r="A880">
            <v>4091114</v>
          </cell>
          <cell r="B880" t="str">
            <v>Juros Arrendam/Concessão Ferroban</v>
          </cell>
          <cell r="C880">
            <v>1449988.37</v>
          </cell>
        </row>
        <row r="881">
          <cell r="A881" t="str">
            <v>Arrendamento/Concessão</v>
          </cell>
          <cell r="C881">
            <v>14045842.01</v>
          </cell>
        </row>
        <row r="882">
          <cell r="A882" t="str">
            <v>Depreciação e amortização</v>
          </cell>
          <cell r="C882">
            <v>20922277.039999999</v>
          </cell>
        </row>
        <row r="883">
          <cell r="A883" t="str">
            <v>Custos dos Serviços Prestados Fixos</v>
          </cell>
          <cell r="C883">
            <v>51552333.439999998</v>
          </cell>
        </row>
        <row r="884">
          <cell r="A884" t="str">
            <v>Lucro Bruto</v>
          </cell>
          <cell r="C884">
            <v>-15331140.74</v>
          </cell>
        </row>
        <row r="885">
          <cell r="A885" t="str">
            <v>Lucro/(prejuízo) Operacional</v>
          </cell>
          <cell r="C885">
            <v>-15331140.74</v>
          </cell>
        </row>
        <row r="887">
          <cell r="A887">
            <v>4141101</v>
          </cell>
          <cell r="B887" t="str">
            <v>Depreciação</v>
          </cell>
          <cell r="C887">
            <v>728155.92</v>
          </cell>
        </row>
        <row r="888">
          <cell r="A888">
            <v>4141102</v>
          </cell>
          <cell r="B888" t="str">
            <v>Amortização</v>
          </cell>
          <cell r="C888">
            <v>664647.12</v>
          </cell>
        </row>
        <row r="889">
          <cell r="A889" t="str">
            <v>Depreciação e Amortização-ADM</v>
          </cell>
          <cell r="C889">
            <v>1392803.04</v>
          </cell>
        </row>
        <row r="891">
          <cell r="A891">
            <v>3101101</v>
          </cell>
          <cell r="B891" t="str">
            <v>Indenizações de Cargas</v>
          </cell>
          <cell r="C891">
            <v>-120995.48</v>
          </cell>
        </row>
        <row r="892">
          <cell r="A892">
            <v>3101104</v>
          </cell>
          <cell r="B892" t="str">
            <v>Gastos Inden.Perdas</v>
          </cell>
          <cell r="C892">
            <v>426280.62</v>
          </cell>
        </row>
        <row r="893">
          <cell r="A893">
            <v>3101105</v>
          </cell>
          <cell r="B893" t="str">
            <v>Sinistros Avarias</v>
          </cell>
          <cell r="C893">
            <v>1944.12</v>
          </cell>
        </row>
        <row r="894">
          <cell r="A894">
            <v>3111103</v>
          </cell>
          <cell r="B894" t="str">
            <v>Trans. p/ investim.</v>
          </cell>
          <cell r="C894">
            <v>210115.36</v>
          </cell>
        </row>
        <row r="895">
          <cell r="A895">
            <v>4111101</v>
          </cell>
          <cell r="B895" t="str">
            <v>Indenização de cargas</v>
          </cell>
          <cell r="C895">
            <v>0</v>
          </cell>
        </row>
        <row r="896">
          <cell r="A896" t="str">
            <v>Proviões</v>
          </cell>
          <cell r="C896">
            <v>517344.62</v>
          </cell>
        </row>
        <row r="898">
          <cell r="A898">
            <v>5211101</v>
          </cell>
          <cell r="B898" t="str">
            <v>Rec.Aplicação Financeira</v>
          </cell>
          <cell r="C898">
            <v>-1422109.05</v>
          </cell>
        </row>
        <row r="899">
          <cell r="A899">
            <v>5211102</v>
          </cell>
          <cell r="B899" t="str">
            <v>Juros de Clientes</v>
          </cell>
          <cell r="C899">
            <v>-17194.080000000002</v>
          </cell>
        </row>
        <row r="900">
          <cell r="A900">
            <v>5211104</v>
          </cell>
          <cell r="B900" t="str">
            <v>Juros Aluguel de Imóveis</v>
          </cell>
          <cell r="C900">
            <v>-22800</v>
          </cell>
        </row>
        <row r="901">
          <cell r="A901">
            <v>5211106</v>
          </cell>
          <cell r="B901" t="str">
            <v>Tributos</v>
          </cell>
          <cell r="C901">
            <v>-1105761.0900000001</v>
          </cell>
        </row>
        <row r="902">
          <cell r="A902">
            <v>5213101</v>
          </cell>
          <cell r="B902" t="str">
            <v>Variação Cambial Ativa</v>
          </cell>
          <cell r="C902">
            <v>69783.509999999995</v>
          </cell>
        </row>
        <row r="903">
          <cell r="A903">
            <v>5214101</v>
          </cell>
          <cell r="B903" t="str">
            <v>Abatimento e Descontos</v>
          </cell>
          <cell r="C903">
            <v>-93.02</v>
          </cell>
        </row>
        <row r="904">
          <cell r="A904" t="str">
            <v>Receita Financeira</v>
          </cell>
          <cell r="C904">
            <v>-2498173.73</v>
          </cell>
        </row>
        <row r="905">
          <cell r="A905">
            <v>4091101</v>
          </cell>
          <cell r="B905" t="str">
            <v>Juros Financ.moeda nac.</v>
          </cell>
          <cell r="C905">
            <v>1068820</v>
          </cell>
        </row>
        <row r="906">
          <cell r="A906">
            <v>4091102</v>
          </cell>
          <cell r="B906" t="str">
            <v>Juros Financ.moeda estr.</v>
          </cell>
          <cell r="C906">
            <v>837013.14</v>
          </cell>
        </row>
        <row r="907">
          <cell r="A907">
            <v>4091103</v>
          </cell>
          <cell r="B907" t="str">
            <v>Juros Fornecedores</v>
          </cell>
          <cell r="C907">
            <v>144867.34</v>
          </cell>
        </row>
        <row r="908">
          <cell r="A908">
            <v>4091106</v>
          </cell>
          <cell r="B908" t="str">
            <v>Juros Overseas</v>
          </cell>
          <cell r="C908">
            <v>57.69</v>
          </cell>
        </row>
        <row r="909">
          <cell r="A909">
            <v>4091108</v>
          </cell>
          <cell r="B909" t="str">
            <v>Juros BNDES</v>
          </cell>
          <cell r="C909">
            <v>6606063.7599999998</v>
          </cell>
        </row>
        <row r="910">
          <cell r="A910">
            <v>4091109</v>
          </cell>
          <cell r="B910" t="str">
            <v>Juros Cap.giro moeda nac.</v>
          </cell>
          <cell r="C910">
            <v>3436121.2</v>
          </cell>
        </row>
        <row r="911">
          <cell r="A911">
            <v>4091111</v>
          </cell>
          <cell r="B911" t="str">
            <v>Juros Resolução 63</v>
          </cell>
          <cell r="C911">
            <v>72182.97</v>
          </cell>
        </row>
        <row r="912">
          <cell r="A912">
            <v>4091115</v>
          </cell>
          <cell r="B912" t="str">
            <v>Juros s/ Clientes</v>
          </cell>
          <cell r="C912">
            <v>-10350.98</v>
          </cell>
        </row>
        <row r="913">
          <cell r="A913">
            <v>4091116</v>
          </cell>
          <cell r="B913" t="str">
            <v>Juros s/ tributos</v>
          </cell>
          <cell r="C913">
            <v>433747.71</v>
          </cell>
        </row>
        <row r="914">
          <cell r="A914">
            <v>4091117</v>
          </cell>
          <cell r="B914" t="str">
            <v>Juros-emissão debentures</v>
          </cell>
          <cell r="C914">
            <v>3858665.83</v>
          </cell>
        </row>
        <row r="915">
          <cell r="A915">
            <v>4092102</v>
          </cell>
          <cell r="B915" t="str">
            <v>Var.Camb.Fin.moeda estr.</v>
          </cell>
          <cell r="C915">
            <v>-731253.89</v>
          </cell>
        </row>
        <row r="916">
          <cell r="A916">
            <v>4092104</v>
          </cell>
          <cell r="B916" t="str">
            <v>Var.Cambial Fornecedores</v>
          </cell>
          <cell r="C916">
            <v>361470.12</v>
          </cell>
        </row>
        <row r="917">
          <cell r="A917">
            <v>4092105</v>
          </cell>
          <cell r="B917" t="str">
            <v>Var.Camb.Cap.giro estr.</v>
          </cell>
          <cell r="C917">
            <v>-3336778.59</v>
          </cell>
        </row>
        <row r="918">
          <cell r="A918">
            <v>4092106</v>
          </cell>
          <cell r="B918" t="str">
            <v>Var.Cambial Resolução 63</v>
          </cell>
          <cell r="C918">
            <v>-207964.43</v>
          </cell>
        </row>
        <row r="919">
          <cell r="A919">
            <v>4092108</v>
          </cell>
          <cell r="B919" t="str">
            <v>Var.Cambial Clientes</v>
          </cell>
          <cell r="C919">
            <v>15989.53</v>
          </cell>
        </row>
        <row r="920">
          <cell r="A920">
            <v>4093101</v>
          </cell>
          <cell r="B920" t="str">
            <v>Taxas bancárias</v>
          </cell>
          <cell r="C920">
            <v>216038.97</v>
          </cell>
        </row>
        <row r="921">
          <cell r="A921">
            <v>4093102</v>
          </cell>
          <cell r="B921" t="str">
            <v>CPMF e IOF</v>
          </cell>
          <cell r="C921">
            <v>1282079.3999999999</v>
          </cell>
        </row>
        <row r="922">
          <cell r="A922">
            <v>4093103</v>
          </cell>
          <cell r="B922" t="str">
            <v>Juros bancários</v>
          </cell>
          <cell r="C922">
            <v>37443.879999999997</v>
          </cell>
        </row>
        <row r="923">
          <cell r="A923">
            <v>4093104</v>
          </cell>
          <cell r="B923" t="str">
            <v>IOF</v>
          </cell>
          <cell r="C923">
            <v>95029.15</v>
          </cell>
        </row>
        <row r="924">
          <cell r="A924">
            <v>4094101</v>
          </cell>
          <cell r="B924" t="str">
            <v>Multas</v>
          </cell>
          <cell r="C924">
            <v>7943.05</v>
          </cell>
        </row>
        <row r="925">
          <cell r="A925">
            <v>4097102</v>
          </cell>
          <cell r="B925" t="str">
            <v>Descon.Finan.Concedido</v>
          </cell>
          <cell r="C925">
            <v>5126.3500000000004</v>
          </cell>
        </row>
        <row r="926">
          <cell r="A926">
            <v>4101209</v>
          </cell>
          <cell r="B926" t="str">
            <v>PIS s/receitas financeiras</v>
          </cell>
          <cell r="C926">
            <v>92209.3</v>
          </cell>
        </row>
        <row r="927">
          <cell r="A927">
            <v>4101210</v>
          </cell>
          <cell r="B927" t="str">
            <v>COFINS s/rec.financeiras</v>
          </cell>
          <cell r="C927">
            <v>184013.05</v>
          </cell>
        </row>
        <row r="928">
          <cell r="A928">
            <v>4101233</v>
          </cell>
          <cell r="B928" t="str">
            <v>Crédito PIS - Financeiro</v>
          </cell>
          <cell r="C928">
            <v>-438385.32</v>
          </cell>
        </row>
        <row r="929">
          <cell r="A929">
            <v>5211107</v>
          </cell>
          <cell r="B929" t="str">
            <v>Hedge</v>
          </cell>
          <cell r="C929">
            <v>-560125</v>
          </cell>
        </row>
        <row r="930">
          <cell r="A930" t="str">
            <v>Despesa Financeira</v>
          </cell>
          <cell r="C930">
            <v>13470024.23</v>
          </cell>
        </row>
        <row r="931">
          <cell r="A931" t="str">
            <v>Resultado Financeiro</v>
          </cell>
          <cell r="C931">
            <v>10971850.5</v>
          </cell>
        </row>
        <row r="933">
          <cell r="A933">
            <v>4012203</v>
          </cell>
          <cell r="B933" t="str">
            <v>Remuneração Variável Adm.</v>
          </cell>
          <cell r="C933">
            <v>3750000</v>
          </cell>
        </row>
        <row r="934">
          <cell r="A934" t="str">
            <v>PPR</v>
          </cell>
          <cell r="C934">
            <v>3750000</v>
          </cell>
        </row>
        <row r="936">
          <cell r="A936">
            <v>4170101</v>
          </cell>
          <cell r="B936" t="str">
            <v>Perda/Ganho Mútuo</v>
          </cell>
          <cell r="C936">
            <v>658.4</v>
          </cell>
        </row>
        <row r="937">
          <cell r="A937" t="str">
            <v>Resultado não Operacional</v>
          </cell>
          <cell r="C937">
            <v>658.4</v>
          </cell>
        </row>
        <row r="939">
          <cell r="A939" t="str">
            <v>Lucro/(prejuízo) antes de IR e CSL</v>
          </cell>
          <cell r="C939">
            <v>1301515.82</v>
          </cell>
        </row>
        <row r="941">
          <cell r="A941" t="str">
            <v>Lucro/(prejuízo) Líquido</v>
          </cell>
          <cell r="C941">
            <v>1301515.82</v>
          </cell>
        </row>
        <row r="950">
          <cell r="A950" t="str">
            <v>Texto.............................................</v>
          </cell>
        </row>
        <row r="951">
          <cell r="A951" t="str">
            <v>..................................................</v>
          </cell>
        </row>
        <row r="953">
          <cell r="C953">
            <v>1289810.53</v>
          </cell>
        </row>
        <row r="960">
          <cell r="A960" t="str">
            <v>Texto.............................................</v>
          </cell>
        </row>
        <row r="961">
          <cell r="A961" t="str">
            <v>..................................................</v>
          </cell>
        </row>
        <row r="963">
          <cell r="C963">
            <v>-1301515.82</v>
          </cell>
        </row>
        <row r="970">
          <cell r="A970" t="str">
            <v>Texto.............................................</v>
          </cell>
        </row>
        <row r="971">
          <cell r="A971" t="str">
            <v>..................................................</v>
          </cell>
        </row>
        <row r="973">
          <cell r="A973">
            <v>1110684</v>
          </cell>
          <cell r="B973" t="str">
            <v>Unibanco - c.c.133.032-6 Transitória</v>
          </cell>
          <cell r="C973">
            <v>-11705.29</v>
          </cell>
        </row>
        <row r="974">
          <cell r="C974">
            <v>-11705.29</v>
          </cell>
        </row>
      </sheetData>
      <sheetData sheetId="6" refreshError="1">
        <row r="2">
          <cell r="A2">
            <v>1110101</v>
          </cell>
          <cell r="B2" t="str">
            <v>Caixa</v>
          </cell>
          <cell r="C2">
            <v>1000</v>
          </cell>
        </row>
        <row r="3">
          <cell r="A3">
            <v>1110102</v>
          </cell>
          <cell r="B3" t="str">
            <v>Caixa Moeda Estrangeira</v>
          </cell>
          <cell r="C3">
            <v>27344.15</v>
          </cell>
        </row>
        <row r="4">
          <cell r="A4">
            <v>1110104</v>
          </cell>
          <cell r="B4" t="str">
            <v>Caixa Pequeno</v>
          </cell>
          <cell r="C4">
            <v>140662.82</v>
          </cell>
        </row>
        <row r="5">
          <cell r="A5">
            <v>1110201</v>
          </cell>
          <cell r="B5" t="str">
            <v>B.Real Ag.1849 CC 3709063</v>
          </cell>
          <cell r="C5">
            <v>184709.76000000001</v>
          </cell>
        </row>
        <row r="6">
          <cell r="A6">
            <v>1110202</v>
          </cell>
          <cell r="B6" t="str">
            <v>B.Real Conta Cobrança</v>
          </cell>
          <cell r="C6">
            <v>1011787.98</v>
          </cell>
        </row>
        <row r="7">
          <cell r="A7">
            <v>1110203</v>
          </cell>
          <cell r="B7" t="str">
            <v>B.Brasil Ag.12440 CC 23006</v>
          </cell>
          <cell r="C7">
            <v>629224.13</v>
          </cell>
        </row>
        <row r="8">
          <cell r="A8">
            <v>1110207</v>
          </cell>
          <cell r="B8" t="str">
            <v>Bradesco Ag049-3 CC184845-3</v>
          </cell>
          <cell r="C8">
            <v>1972894.23</v>
          </cell>
        </row>
        <row r="9">
          <cell r="A9">
            <v>1110210</v>
          </cell>
          <cell r="B9" t="str">
            <v>HSBC-Bamerindus</v>
          </cell>
          <cell r="C9">
            <v>74491.73</v>
          </cell>
        </row>
        <row r="10">
          <cell r="A10">
            <v>1110211</v>
          </cell>
          <cell r="B10" t="str">
            <v>Unibanco Ag.0616 CC 820272-6</v>
          </cell>
          <cell r="C10">
            <v>347860.85</v>
          </cell>
        </row>
        <row r="11">
          <cell r="A11">
            <v>1110214</v>
          </cell>
          <cell r="B11" t="str">
            <v>B.Real Ag.0732 CC 2712991</v>
          </cell>
          <cell r="C11">
            <v>20302.009999999998</v>
          </cell>
        </row>
        <row r="12">
          <cell r="A12">
            <v>1110216</v>
          </cell>
          <cell r="B12" t="str">
            <v>BBA Creditan.CC 25482-0</v>
          </cell>
          <cell r="C12">
            <v>135.88</v>
          </cell>
        </row>
        <row r="13">
          <cell r="A13">
            <v>1110217</v>
          </cell>
          <cell r="B13" t="str">
            <v>B.Safra CC 0009-8/118349-9 Ctba</v>
          </cell>
          <cell r="C13">
            <v>212261.23</v>
          </cell>
        </row>
        <row r="14">
          <cell r="A14">
            <v>1110223</v>
          </cell>
          <cell r="B14" t="str">
            <v>B.ABC Brasil Ag197 41001-0</v>
          </cell>
          <cell r="C14">
            <v>33032.49</v>
          </cell>
        </row>
        <row r="15">
          <cell r="A15">
            <v>1110224</v>
          </cell>
          <cell r="B15" t="str">
            <v>Unibanco Caução Ag.616 131765-3</v>
          </cell>
          <cell r="C15">
            <v>781978.06</v>
          </cell>
        </row>
        <row r="16">
          <cell r="A16">
            <v>1110230</v>
          </cell>
          <cell r="B16" t="str">
            <v>Banco Fibra S.A.</v>
          </cell>
          <cell r="C16">
            <v>0.01</v>
          </cell>
        </row>
        <row r="17">
          <cell r="A17">
            <v>1110233</v>
          </cell>
          <cell r="B17" t="str">
            <v>Bco.Bilbao Viscaia Argentaria S/A-cc 01</v>
          </cell>
          <cell r="C17">
            <v>817.73</v>
          </cell>
        </row>
        <row r="18">
          <cell r="A18">
            <v>1110235</v>
          </cell>
          <cell r="B18" t="str">
            <v>Banco BNL do Brasil</v>
          </cell>
          <cell r="C18">
            <v>1474.69</v>
          </cell>
        </row>
        <row r="19">
          <cell r="A19">
            <v>1110239</v>
          </cell>
          <cell r="B19" t="str">
            <v>Banco Indl Coml S/A-BIC</v>
          </cell>
          <cell r="C19">
            <v>2.59</v>
          </cell>
        </row>
        <row r="20">
          <cell r="A20">
            <v>1110240</v>
          </cell>
          <cell r="B20" t="str">
            <v>Banco Itau S/A</v>
          </cell>
          <cell r="C20">
            <v>4867.62</v>
          </cell>
        </row>
        <row r="21">
          <cell r="A21">
            <v>1110284</v>
          </cell>
          <cell r="B21" t="str">
            <v>Unibanco - c.c.133.032-6</v>
          </cell>
          <cell r="C21">
            <v>14190.47</v>
          </cell>
        </row>
        <row r="22">
          <cell r="A22">
            <v>1110285</v>
          </cell>
          <cell r="B22" t="str">
            <v>Unibanco - c.c.133.041-7</v>
          </cell>
          <cell r="C22">
            <v>0</v>
          </cell>
        </row>
        <row r="23">
          <cell r="A23">
            <v>1110287</v>
          </cell>
          <cell r="B23" t="str">
            <v>Unibanco - c.c.133.031-8</v>
          </cell>
          <cell r="C23">
            <v>703.44</v>
          </cell>
        </row>
        <row r="24">
          <cell r="A24">
            <v>1110294</v>
          </cell>
          <cell r="B24" t="str">
            <v>Banco Santos - Ag. 001-9 Conta 11973-0</v>
          </cell>
          <cell r="C24">
            <v>7589.97</v>
          </cell>
        </row>
        <row r="25">
          <cell r="A25">
            <v>1110301</v>
          </cell>
          <cell r="B25" t="str">
            <v>B.Real Apl.Fin.</v>
          </cell>
          <cell r="C25">
            <v>0.01</v>
          </cell>
        </row>
        <row r="26">
          <cell r="A26">
            <v>1110303</v>
          </cell>
          <cell r="B26" t="str">
            <v>B.Brasil Apl.Fin.</v>
          </cell>
          <cell r="C26">
            <v>5827321.0800000001</v>
          </cell>
        </row>
        <row r="27">
          <cell r="A27">
            <v>1110309</v>
          </cell>
          <cell r="B27" t="str">
            <v>Votorantim Ctum Apl.Fin.</v>
          </cell>
          <cell r="C27">
            <v>2814029.16</v>
          </cell>
        </row>
        <row r="28">
          <cell r="A28">
            <v>1110310</v>
          </cell>
          <cell r="B28" t="str">
            <v>Unibanco Apl.Fin.</v>
          </cell>
          <cell r="C28">
            <v>8574408.9199999999</v>
          </cell>
        </row>
        <row r="29">
          <cell r="A29">
            <v>1110327</v>
          </cell>
          <cell r="B29" t="str">
            <v>Banco unibanco caução BNDES - CC 131.78</v>
          </cell>
          <cell r="C29">
            <v>13510005.08</v>
          </cell>
        </row>
        <row r="30">
          <cell r="A30">
            <v>1110328</v>
          </cell>
          <cell r="B30" t="str">
            <v>Banca Nazionale Del Lavoro - aplicação</v>
          </cell>
          <cell r="C30">
            <v>0</v>
          </cell>
        </row>
        <row r="31">
          <cell r="A31">
            <v>1110329</v>
          </cell>
          <cell r="B31" t="str">
            <v>Banco Fibra S/A - aplicação financeira</v>
          </cell>
          <cell r="C31">
            <v>2004282.88</v>
          </cell>
        </row>
        <row r="32">
          <cell r="A32">
            <v>1110330</v>
          </cell>
          <cell r="B32" t="str">
            <v>Banco Indl Coml S/A BicBanco -aplicação</v>
          </cell>
          <cell r="C32">
            <v>1515978.74</v>
          </cell>
        </row>
        <row r="33">
          <cell r="A33">
            <v>1110333</v>
          </cell>
          <cell r="B33" t="str">
            <v>Banco Pine S.A - Aplic Financeira</v>
          </cell>
          <cell r="C33">
            <v>203576.41</v>
          </cell>
        </row>
        <row r="34">
          <cell r="A34">
            <v>1110334</v>
          </cell>
          <cell r="B34" t="str">
            <v>Banco BNL do Brasil - Aplicação Finance</v>
          </cell>
          <cell r="C34">
            <v>3501801</v>
          </cell>
        </row>
        <row r="35">
          <cell r="A35">
            <v>1110335</v>
          </cell>
          <cell r="B35" t="str">
            <v>Banco Modal S/A - Aplicação Financeira</v>
          </cell>
          <cell r="C35">
            <v>2020411.16</v>
          </cell>
        </row>
        <row r="36">
          <cell r="A36">
            <v>1110336</v>
          </cell>
          <cell r="B36" t="str">
            <v>Banco Del Istmo Internacional Ltd. - Ap</v>
          </cell>
          <cell r="C36">
            <v>13631193.609999999</v>
          </cell>
        </row>
        <row r="37">
          <cell r="A37">
            <v>1110337</v>
          </cell>
          <cell r="B37" t="str">
            <v>Banco Santos - Aplicação Financeira</v>
          </cell>
          <cell r="C37">
            <v>2001566.34</v>
          </cell>
        </row>
        <row r="38">
          <cell r="A38">
            <v>1110402</v>
          </cell>
          <cell r="B38" t="str">
            <v>Numerario em Transito</v>
          </cell>
          <cell r="C38">
            <v>330275.65999999997</v>
          </cell>
        </row>
        <row r="39">
          <cell r="A39">
            <v>1110601</v>
          </cell>
          <cell r="B39" t="str">
            <v>B.Real Transitória Ag.732 CC 37090636</v>
          </cell>
          <cell r="C39">
            <v>153167.17000000001</v>
          </cell>
        </row>
        <row r="40">
          <cell r="A40">
            <v>1110602</v>
          </cell>
          <cell r="B40" t="str">
            <v>B.Real Transit.C.Cobrança 1710120-2</v>
          </cell>
          <cell r="C40">
            <v>-555936.6</v>
          </cell>
        </row>
        <row r="41">
          <cell r="A41">
            <v>1110603</v>
          </cell>
          <cell r="B41" t="str">
            <v>B.Brasil Transitória Ag.12440 CC 230006</v>
          </cell>
          <cell r="C41">
            <v>-534603.16</v>
          </cell>
        </row>
        <row r="42">
          <cell r="A42">
            <v>1110607</v>
          </cell>
          <cell r="B42" t="str">
            <v>Bradesco Trans.Ag.0493 CC 184845-30</v>
          </cell>
          <cell r="C42">
            <v>312160.33</v>
          </cell>
        </row>
        <row r="43">
          <cell r="A43">
            <v>1110610</v>
          </cell>
          <cell r="B43" t="str">
            <v>HSBC-Bam.Transitória Ag.054 CC 13958-40</v>
          </cell>
          <cell r="C43">
            <v>292026.48</v>
          </cell>
        </row>
        <row r="44">
          <cell r="A44">
            <v>1110611</v>
          </cell>
          <cell r="B44" t="str">
            <v>Unibanco Transitória  Ag.0525 CC 100361</v>
          </cell>
          <cell r="C44">
            <v>-55424.77</v>
          </cell>
        </row>
        <row r="45">
          <cell r="A45">
            <v>1110614</v>
          </cell>
          <cell r="B45" t="str">
            <v>B.Real Transitória Ag.0732 CC 2712991</v>
          </cell>
          <cell r="C45">
            <v>0</v>
          </cell>
        </row>
        <row r="46">
          <cell r="A46">
            <v>1110617</v>
          </cell>
          <cell r="B46" t="str">
            <v>B.Safra Transitória CC 0009-8/118349-9/</v>
          </cell>
          <cell r="C46">
            <v>4862.3500000000004</v>
          </cell>
        </row>
        <row r="47">
          <cell r="A47">
            <v>1110630</v>
          </cell>
          <cell r="B47" t="str">
            <v>Banco Fibra S.A.-TRANSITORIA</v>
          </cell>
          <cell r="C47">
            <v>2062.27</v>
          </cell>
        </row>
        <row r="48">
          <cell r="A48">
            <v>1110635</v>
          </cell>
          <cell r="B48" t="str">
            <v>Banco BNL do Brasil-TRANSITORIA</v>
          </cell>
          <cell r="C48">
            <v>-5000</v>
          </cell>
        </row>
        <row r="49">
          <cell r="A49">
            <v>1110640</v>
          </cell>
          <cell r="B49" t="str">
            <v>Banco Itau S/A ag 0548 cc 677574-TRANSI</v>
          </cell>
          <cell r="C49">
            <v>5818.23</v>
          </cell>
        </row>
        <row r="50">
          <cell r="A50">
            <v>1110644</v>
          </cell>
          <cell r="B50" t="str">
            <v>Banco Triangulo S/A cc 33892101-2</v>
          </cell>
          <cell r="C50">
            <v>548419.52</v>
          </cell>
        </row>
        <row r="51">
          <cell r="A51" t="str">
            <v>DISPONIBILIDADES</v>
          </cell>
          <cell r="C51">
            <v>61569733.710000001</v>
          </cell>
        </row>
        <row r="53">
          <cell r="A53">
            <v>1120101</v>
          </cell>
          <cell r="B53" t="str">
            <v>C.Receber-Cliente Nacional</v>
          </cell>
          <cell r="C53">
            <v>26052245.34</v>
          </cell>
        </row>
        <row r="54">
          <cell r="A54">
            <v>1120102</v>
          </cell>
          <cell r="B54" t="str">
            <v>C.Receber-Cliente Exterior</v>
          </cell>
          <cell r="C54">
            <v>-5614.56</v>
          </cell>
        </row>
        <row r="55">
          <cell r="A55">
            <v>1120103</v>
          </cell>
          <cell r="B55" t="str">
            <v>C.Receber-Cliente Sucata</v>
          </cell>
          <cell r="C55">
            <v>1759522.46</v>
          </cell>
        </row>
        <row r="56">
          <cell r="A56">
            <v>1120107</v>
          </cell>
          <cell r="B56" t="str">
            <v>Antecipação de Faturamento</v>
          </cell>
          <cell r="C56">
            <v>350779.19</v>
          </cell>
        </row>
        <row r="57">
          <cell r="A57">
            <v>1120211</v>
          </cell>
          <cell r="B57" t="str">
            <v>Cta.Rec.Mesopotâmico/BAP</v>
          </cell>
          <cell r="C57">
            <v>20434961</v>
          </cell>
        </row>
        <row r="58">
          <cell r="A58">
            <v>1120301</v>
          </cell>
          <cell r="B58" t="str">
            <v>Clientes Nac. Serviços</v>
          </cell>
          <cell r="C58">
            <v>105952.65</v>
          </cell>
        </row>
        <row r="59">
          <cell r="A59">
            <v>1120401</v>
          </cell>
          <cell r="B59" t="str">
            <v>Aluguel Imóveis Pr</v>
          </cell>
          <cell r="C59">
            <v>103171.51</v>
          </cell>
        </row>
        <row r="60">
          <cell r="A60">
            <v>1120402</v>
          </cell>
          <cell r="B60" t="str">
            <v>Aluguel Locomotivas</v>
          </cell>
          <cell r="C60">
            <v>298451.12</v>
          </cell>
        </row>
        <row r="61">
          <cell r="A61">
            <v>1120404</v>
          </cell>
          <cell r="B61" t="str">
            <v>Aluguel Imóveis RS</v>
          </cell>
          <cell r="C61">
            <v>143805.19</v>
          </cell>
        </row>
        <row r="62">
          <cell r="A62">
            <v>1120405</v>
          </cell>
          <cell r="B62" t="str">
            <v>Aluguel Imóveis SP</v>
          </cell>
          <cell r="C62">
            <v>1960</v>
          </cell>
        </row>
        <row r="63">
          <cell r="A63">
            <v>1120499</v>
          </cell>
          <cell r="B63" t="str">
            <v>Carga Alug/Arrend/Conc.</v>
          </cell>
          <cell r="C63">
            <v>84998.02</v>
          </cell>
        </row>
        <row r="64">
          <cell r="A64">
            <v>1120601</v>
          </cell>
          <cell r="B64" t="str">
            <v>Recebimentos (D+1)</v>
          </cell>
          <cell r="C64">
            <v>-330275.65999999997</v>
          </cell>
        </row>
        <row r="65">
          <cell r="A65">
            <v>1129901</v>
          </cell>
          <cell r="B65" t="str">
            <v>Provisão Para Devedores Duvidosos</v>
          </cell>
          <cell r="C65">
            <v>-574866.17000000004</v>
          </cell>
        </row>
        <row r="66">
          <cell r="A66">
            <v>1139907</v>
          </cell>
          <cell r="B66" t="str">
            <v>Taxa de Administração Ferropar</v>
          </cell>
          <cell r="C66">
            <v>8683.7000000000007</v>
          </cell>
        </row>
        <row r="67">
          <cell r="A67" t="str">
            <v>Clientes</v>
          </cell>
          <cell r="C67">
            <v>48433773.789999999</v>
          </cell>
        </row>
        <row r="69">
          <cell r="A69">
            <v>1120203</v>
          </cell>
          <cell r="B69" t="str">
            <v>Cta.Rec. MRS Logística</v>
          </cell>
          <cell r="C69">
            <v>-215671.44</v>
          </cell>
        </row>
        <row r="70">
          <cell r="A70">
            <v>1120207</v>
          </cell>
          <cell r="B70" t="str">
            <v>Cta.Rec. FERROPAR</v>
          </cell>
          <cell r="C70">
            <v>11832919.77</v>
          </cell>
        </row>
        <row r="71">
          <cell r="A71">
            <v>1120210</v>
          </cell>
          <cell r="B71" t="str">
            <v>Cta.Rec. FERROBAN</v>
          </cell>
          <cell r="C71">
            <v>-128221.6</v>
          </cell>
        </row>
        <row r="72">
          <cell r="A72">
            <v>1120299</v>
          </cell>
          <cell r="B72" t="str">
            <v>Provisão P/ Devedores Duvidosos - Trafe</v>
          </cell>
          <cell r="C72">
            <v>-1255553.42</v>
          </cell>
        </row>
        <row r="73">
          <cell r="A73" t="str">
            <v>Trafego mútuo</v>
          </cell>
          <cell r="C73">
            <v>10233473.310000001</v>
          </cell>
        </row>
        <row r="75">
          <cell r="A75">
            <v>1130601</v>
          </cell>
          <cell r="B75" t="str">
            <v>Rede Ferroviária Federal S/A</v>
          </cell>
          <cell r="C75">
            <v>1102233.03</v>
          </cell>
        </row>
        <row r="76">
          <cell r="A76" t="str">
            <v>Contas a receber da RFFSA</v>
          </cell>
          <cell r="C76">
            <v>1102233.03</v>
          </cell>
        </row>
        <row r="78">
          <cell r="A78">
            <v>1150101</v>
          </cell>
          <cell r="B78" t="str">
            <v>Estoques</v>
          </cell>
          <cell r="C78">
            <v>13157094.869999999</v>
          </cell>
        </row>
        <row r="79">
          <cell r="A79">
            <v>1150103</v>
          </cell>
          <cell r="B79" t="str">
            <v>Materiais Em Poder De Terceiros</v>
          </cell>
          <cell r="C79">
            <v>180414.66</v>
          </cell>
        </row>
        <row r="80">
          <cell r="A80">
            <v>1150104</v>
          </cell>
          <cell r="B80" t="str">
            <v>Mat.Terc.em Poder da FSA</v>
          </cell>
          <cell r="C80">
            <v>62962.04</v>
          </cell>
        </row>
        <row r="81">
          <cell r="A81">
            <v>1150190</v>
          </cell>
          <cell r="B81" t="str">
            <v>Carga Estoque</v>
          </cell>
          <cell r="C81">
            <v>-68819.649999999994</v>
          </cell>
        </row>
        <row r="82">
          <cell r="A82">
            <v>1150192</v>
          </cell>
          <cell r="B82" t="str">
            <v>Carga Mat.Poder 3º</v>
          </cell>
          <cell r="C82">
            <v>91183.26</v>
          </cell>
        </row>
        <row r="83">
          <cell r="A83">
            <v>1150198</v>
          </cell>
          <cell r="B83" t="str">
            <v>EM/EF Consignação</v>
          </cell>
          <cell r="C83">
            <v>-46295.48</v>
          </cell>
        </row>
        <row r="84">
          <cell r="A84">
            <v>1150199</v>
          </cell>
          <cell r="B84" t="str">
            <v>EM/EF Geral</v>
          </cell>
          <cell r="C84">
            <v>-71676.03</v>
          </cell>
        </row>
        <row r="85">
          <cell r="A85">
            <v>1150201</v>
          </cell>
          <cell r="B85" t="str">
            <v>Prod.Processo de Fabricação</v>
          </cell>
          <cell r="C85">
            <v>191979.81</v>
          </cell>
        </row>
        <row r="86">
          <cell r="A86">
            <v>1150303</v>
          </cell>
          <cell r="B86" t="str">
            <v>Trânsito Interno Materiais</v>
          </cell>
          <cell r="C86">
            <v>2020.27</v>
          </cell>
        </row>
        <row r="87">
          <cell r="A87" t="str">
            <v>Almoxarifado</v>
          </cell>
          <cell r="C87">
            <v>13498863.75</v>
          </cell>
        </row>
        <row r="89">
          <cell r="A89">
            <v>1150305</v>
          </cell>
          <cell r="B89" t="str">
            <v>Adiant.Fornecedor Exterior</v>
          </cell>
          <cell r="C89">
            <v>73195.92</v>
          </cell>
        </row>
        <row r="90">
          <cell r="A90">
            <v>1150306</v>
          </cell>
          <cell r="B90" t="str">
            <v>Adiant.Despac.Aduaneiro</v>
          </cell>
          <cell r="C90">
            <v>104486.1</v>
          </cell>
        </row>
        <row r="91">
          <cell r="A91">
            <v>1150307</v>
          </cell>
          <cell r="B91" t="str">
            <v>Adiant. Siscomex</v>
          </cell>
          <cell r="C91">
            <v>161233.79</v>
          </cell>
        </row>
        <row r="92">
          <cell r="A92" t="str">
            <v>Importação em andamento</v>
          </cell>
          <cell r="C92">
            <v>338915.81</v>
          </cell>
        </row>
        <row r="94">
          <cell r="A94">
            <v>1160101</v>
          </cell>
          <cell r="B94" t="str">
            <v>Imposto de Renda a Recuperar</v>
          </cell>
          <cell r="C94">
            <v>2767095.32</v>
          </cell>
        </row>
        <row r="95">
          <cell r="A95">
            <v>1160102</v>
          </cell>
          <cell r="B95" t="str">
            <v>Contrib.Social a Recup.</v>
          </cell>
          <cell r="C95">
            <v>378.9</v>
          </cell>
        </row>
        <row r="96">
          <cell r="A96">
            <v>1160105</v>
          </cell>
          <cell r="B96" t="str">
            <v>COFINS a Recuperar</v>
          </cell>
          <cell r="C96">
            <v>1136.7</v>
          </cell>
        </row>
        <row r="97">
          <cell r="A97">
            <v>1160106</v>
          </cell>
          <cell r="B97" t="str">
            <v>INSS - RETENÇÃO SOBRE FATURAMENTO</v>
          </cell>
          <cell r="C97">
            <v>117527.27</v>
          </cell>
        </row>
        <row r="98">
          <cell r="A98">
            <v>1160108</v>
          </cell>
          <cell r="B98" t="str">
            <v>FGTS antecipado s/13º salário</v>
          </cell>
          <cell r="C98">
            <v>48647.3</v>
          </cell>
        </row>
        <row r="99">
          <cell r="A99">
            <v>1160109</v>
          </cell>
          <cell r="B99" t="str">
            <v>Imposto de Renda antecipado</v>
          </cell>
          <cell r="C99">
            <v>2391027.7999999998</v>
          </cell>
        </row>
        <row r="100">
          <cell r="A100">
            <v>1160112</v>
          </cell>
          <cell r="B100" t="str">
            <v>Imposto de Renda diferido</v>
          </cell>
          <cell r="C100">
            <v>7701301.5599999996</v>
          </cell>
        </row>
        <row r="101">
          <cell r="A101">
            <v>1160113</v>
          </cell>
          <cell r="B101" t="str">
            <v>Contr. Social Diferida</v>
          </cell>
          <cell r="C101">
            <v>2772468.56</v>
          </cell>
        </row>
        <row r="102">
          <cell r="A102">
            <v>1160115</v>
          </cell>
          <cell r="B102" t="str">
            <v>Contr. Social Paga Indevidamente</v>
          </cell>
          <cell r="C102">
            <v>780495.78</v>
          </cell>
        </row>
        <row r="103">
          <cell r="A103">
            <v>1160201</v>
          </cell>
          <cell r="B103" t="str">
            <v>ICMS A Recuperar - Paraná</v>
          </cell>
          <cell r="C103">
            <v>1039193.47</v>
          </cell>
        </row>
        <row r="104">
          <cell r="A104">
            <v>1160202</v>
          </cell>
          <cell r="B104" t="str">
            <v>ICMS A Recuperar - Santa Catarina</v>
          </cell>
          <cell r="C104">
            <v>563252.16</v>
          </cell>
        </row>
        <row r="105">
          <cell r="A105">
            <v>1160203</v>
          </cell>
          <cell r="B105" t="str">
            <v>ICMS A Recuperar - Rio Grande do Sul</v>
          </cell>
          <cell r="C105">
            <v>760557.66</v>
          </cell>
        </row>
        <row r="106">
          <cell r="A106">
            <v>1160207</v>
          </cell>
          <cell r="B106" t="str">
            <v>ICMS a Recuperar - Geral</v>
          </cell>
          <cell r="C106">
            <v>440209.84</v>
          </cell>
        </row>
        <row r="107">
          <cell r="A107">
            <v>1160210</v>
          </cell>
          <cell r="B107" t="str">
            <v>ICMS a Recuperar-Ativo Imobilizado RS</v>
          </cell>
          <cell r="C107">
            <v>125866.1</v>
          </cell>
        </row>
        <row r="108">
          <cell r="A108">
            <v>1160211</v>
          </cell>
          <cell r="B108" t="str">
            <v>ICMS a Recuperar-Ativo Imobilizado SP</v>
          </cell>
          <cell r="C108">
            <v>36847.06</v>
          </cell>
        </row>
        <row r="109">
          <cell r="A109">
            <v>1160253</v>
          </cell>
          <cell r="B109" t="str">
            <v>IPI a Compensar</v>
          </cell>
          <cell r="C109">
            <v>3304907.24</v>
          </cell>
        </row>
        <row r="110">
          <cell r="A110" t="str">
            <v>Tributos a recuperar</v>
          </cell>
          <cell r="C110">
            <v>22850912.719999999</v>
          </cell>
        </row>
        <row r="112">
          <cell r="A112">
            <v>1130401</v>
          </cell>
          <cell r="B112" t="str">
            <v>Caução Liber.Cargas Terc.</v>
          </cell>
          <cell r="C112">
            <v>10700</v>
          </cell>
        </row>
        <row r="113">
          <cell r="A113">
            <v>1140101</v>
          </cell>
          <cell r="B113" t="str">
            <v>Adiantamento a maquinistas</v>
          </cell>
          <cell r="C113">
            <v>108826.89</v>
          </cell>
        </row>
        <row r="114">
          <cell r="A114">
            <v>1140102</v>
          </cell>
          <cell r="B114" t="str">
            <v>Adiantamento de Férias</v>
          </cell>
          <cell r="C114">
            <v>48286.25</v>
          </cell>
        </row>
        <row r="115">
          <cell r="A115">
            <v>1140103</v>
          </cell>
          <cell r="B115" t="str">
            <v>Adiantamento De 13º Salário</v>
          </cell>
          <cell r="C115">
            <v>553814.5</v>
          </cell>
        </row>
        <row r="116">
          <cell r="A116">
            <v>1140104</v>
          </cell>
          <cell r="B116" t="str">
            <v>Empréstimo A Funcionários</v>
          </cell>
          <cell r="C116">
            <v>-39452.75</v>
          </cell>
        </row>
        <row r="117">
          <cell r="A117">
            <v>1140105</v>
          </cell>
          <cell r="B117" t="str">
            <v>Adiantamento de Salários</v>
          </cell>
          <cell r="C117">
            <v>23534.34</v>
          </cell>
        </row>
        <row r="118">
          <cell r="A118">
            <v>1140106</v>
          </cell>
          <cell r="B118" t="str">
            <v>Insuficiência De Saldos</v>
          </cell>
          <cell r="C118">
            <v>61617.39</v>
          </cell>
        </row>
        <row r="119">
          <cell r="A119">
            <v>1140108</v>
          </cell>
          <cell r="B119" t="str">
            <v>Fornecimento De Camisas</v>
          </cell>
          <cell r="C119">
            <v>156391.71</v>
          </cell>
        </row>
        <row r="120">
          <cell r="A120">
            <v>1140201</v>
          </cell>
          <cell r="B120" t="str">
            <v>Adto.de Viagens Nacionais</v>
          </cell>
          <cell r="C120">
            <v>14459.15</v>
          </cell>
        </row>
        <row r="121">
          <cell r="A121">
            <v>1140203</v>
          </cell>
          <cell r="B121" t="str">
            <v>Adiant. de Viagem</v>
          </cell>
          <cell r="C121">
            <v>22022.16</v>
          </cell>
        </row>
        <row r="122">
          <cell r="A122">
            <v>1140409</v>
          </cell>
          <cell r="B122" t="str">
            <v>Adiant. a Fornecedores</v>
          </cell>
          <cell r="C122">
            <v>76710777.549999997</v>
          </cell>
        </row>
        <row r="123">
          <cell r="A123">
            <v>1140412</v>
          </cell>
          <cell r="B123" t="str">
            <v>Antecipações Diversas</v>
          </cell>
          <cell r="C123">
            <v>171472.73</v>
          </cell>
        </row>
        <row r="124">
          <cell r="A124" t="str">
            <v>Antecipações diversas</v>
          </cell>
          <cell r="C124">
            <v>77842449.920000002</v>
          </cell>
        </row>
        <row r="126">
          <cell r="A126">
            <v>1170101</v>
          </cell>
          <cell r="B126" t="str">
            <v>Concessão RFFSA</v>
          </cell>
          <cell r="C126">
            <v>150333.35999999999</v>
          </cell>
        </row>
        <row r="127">
          <cell r="A127">
            <v>1170102</v>
          </cell>
          <cell r="B127" t="str">
            <v>Arrendamento de Bens da RFFSA</v>
          </cell>
          <cell r="C127">
            <v>2734400.04</v>
          </cell>
        </row>
        <row r="128">
          <cell r="A128">
            <v>1170201</v>
          </cell>
          <cell r="B128" t="str">
            <v>Prêmio De Seguro a Apropriar</v>
          </cell>
          <cell r="C128">
            <v>3004647.84</v>
          </cell>
        </row>
        <row r="129">
          <cell r="A129">
            <v>1170302</v>
          </cell>
          <cell r="B129" t="str">
            <v>Despesas Com Captação BNDES</v>
          </cell>
          <cell r="C129">
            <v>79767.63</v>
          </cell>
        </row>
        <row r="130">
          <cell r="A130">
            <v>1170304</v>
          </cell>
          <cell r="B130" t="str">
            <v>Comissão de Flat- Importação</v>
          </cell>
          <cell r="C130">
            <v>2078837.56</v>
          </cell>
        </row>
        <row r="131">
          <cell r="A131">
            <v>1170305</v>
          </cell>
          <cell r="B131" t="str">
            <v>Enc.Financ.a Apropriar</v>
          </cell>
          <cell r="C131">
            <v>310524.21999999997</v>
          </cell>
        </row>
        <row r="132">
          <cell r="A132">
            <v>1170309</v>
          </cell>
          <cell r="B132" t="str">
            <v>Despesa Captação BNDES</v>
          </cell>
          <cell r="C132">
            <v>269313.34000000003</v>
          </cell>
        </row>
        <row r="133">
          <cell r="A133">
            <v>1170310</v>
          </cell>
          <cell r="B133" t="str">
            <v>Pagamento antecipado de direito de pass</v>
          </cell>
          <cell r="C133">
            <v>2005324.5</v>
          </cell>
        </row>
        <row r="134">
          <cell r="A134">
            <v>1170311</v>
          </cell>
          <cell r="B134" t="str">
            <v>Pagamento antecipado aluguéis RFFSA</v>
          </cell>
          <cell r="C134">
            <v>61865.65</v>
          </cell>
        </row>
        <row r="135">
          <cell r="A135">
            <v>1170312</v>
          </cell>
          <cell r="B135" t="str">
            <v>Despesas antecipadas S A P</v>
          </cell>
          <cell r="C135">
            <v>170610.63</v>
          </cell>
        </row>
        <row r="136">
          <cell r="A136">
            <v>1170314</v>
          </cell>
          <cell r="B136" t="str">
            <v>Despesas antecipadas debêntures</v>
          </cell>
          <cell r="C136">
            <v>333889.08</v>
          </cell>
        </row>
        <row r="137">
          <cell r="A137">
            <v>1170315</v>
          </cell>
          <cell r="B137" t="str">
            <v>Despesas antecipadas emissão de debentu</v>
          </cell>
          <cell r="C137">
            <v>69305.5</v>
          </cell>
        </row>
        <row r="138">
          <cell r="A138">
            <v>1170326</v>
          </cell>
          <cell r="B138" t="str">
            <v>Despesas Antecipadas Combustiveis</v>
          </cell>
          <cell r="C138">
            <v>503378.08</v>
          </cell>
        </row>
        <row r="139">
          <cell r="A139" t="str">
            <v>Despesas Pagas antecipadamente</v>
          </cell>
          <cell r="C139">
            <v>11772197.43</v>
          </cell>
        </row>
        <row r="141">
          <cell r="A141">
            <v>1139901</v>
          </cell>
          <cell r="B141" t="str">
            <v>Seguros a Receber</v>
          </cell>
          <cell r="C141">
            <v>175006.46</v>
          </cell>
        </row>
        <row r="142">
          <cell r="A142">
            <v>1139902</v>
          </cell>
          <cell r="B142" t="str">
            <v>Valores A Classificar</v>
          </cell>
          <cell r="C142">
            <v>-24689.200000000001</v>
          </cell>
        </row>
        <row r="143">
          <cell r="A143">
            <v>1139905</v>
          </cell>
          <cell r="B143" t="str">
            <v>Outros Valores A Receber</v>
          </cell>
          <cell r="C143">
            <v>157106.88</v>
          </cell>
        </row>
        <row r="144">
          <cell r="A144">
            <v>1139908</v>
          </cell>
          <cell r="B144" t="str">
            <v>HEDGE</v>
          </cell>
          <cell r="C144">
            <v>-20416325</v>
          </cell>
        </row>
        <row r="145">
          <cell r="A145" t="str">
            <v>Outros</v>
          </cell>
          <cell r="C145">
            <v>-20108900.859999999</v>
          </cell>
        </row>
        <row r="147">
          <cell r="A147" t="str">
            <v>Circulante</v>
          </cell>
          <cell r="C147">
            <v>227533652.61000001</v>
          </cell>
        </row>
        <row r="149">
          <cell r="A149">
            <v>1240401</v>
          </cell>
          <cell r="B149" t="str">
            <v>INSS a recuperar</v>
          </cell>
          <cell r="C149">
            <v>650090.93999999994</v>
          </cell>
        </row>
        <row r="150">
          <cell r="A150">
            <v>1240404</v>
          </cell>
          <cell r="B150" t="str">
            <v>ICMS a recuperar-Rio Grande do sul</v>
          </cell>
          <cell r="C150">
            <v>223057.54</v>
          </cell>
        </row>
        <row r="151">
          <cell r="A151">
            <v>1240405</v>
          </cell>
          <cell r="B151" t="str">
            <v>ICMS a recuperar-São Paulo</v>
          </cell>
          <cell r="C151">
            <v>66571.61</v>
          </cell>
        </row>
        <row r="152">
          <cell r="A152">
            <v>1240408</v>
          </cell>
          <cell r="B152" t="str">
            <v>Caução de ICMS - MS</v>
          </cell>
          <cell r="C152">
            <v>20000</v>
          </cell>
        </row>
        <row r="153">
          <cell r="A153" t="str">
            <v>Impostos longo prazo</v>
          </cell>
          <cell r="C153">
            <v>959720.09</v>
          </cell>
        </row>
        <row r="155">
          <cell r="A155">
            <v>1250104</v>
          </cell>
          <cell r="B155" t="str">
            <v>Controladora ALL S.A.</v>
          </cell>
          <cell r="C155">
            <v>25625605.300000001</v>
          </cell>
        </row>
        <row r="156">
          <cell r="A156">
            <v>1250204</v>
          </cell>
          <cell r="B156" t="str">
            <v>Mutúo ALL Intermodal S.A.</v>
          </cell>
          <cell r="C156">
            <v>4381442.41</v>
          </cell>
        </row>
        <row r="157">
          <cell r="A157">
            <v>1250210</v>
          </cell>
          <cell r="B157" t="str">
            <v>Mutúo Caianda Participações S.A</v>
          </cell>
          <cell r="C157">
            <v>1176.6099999999999</v>
          </cell>
        </row>
        <row r="158">
          <cell r="A158">
            <v>1250302</v>
          </cell>
          <cell r="B158" t="str">
            <v>Coligada Ralph Inv. RLP</v>
          </cell>
          <cell r="C158">
            <v>786261.1</v>
          </cell>
        </row>
        <row r="159">
          <cell r="A159" t="str">
            <v>Mútuo controladores</v>
          </cell>
          <cell r="C159">
            <v>30794485.420000002</v>
          </cell>
        </row>
        <row r="161">
          <cell r="A161">
            <v>1240101</v>
          </cell>
          <cell r="B161" t="str">
            <v>Concessão RFFSA RLP</v>
          </cell>
          <cell r="C161">
            <v>3432611.72</v>
          </cell>
        </row>
        <row r="162">
          <cell r="A162">
            <v>1240102</v>
          </cell>
          <cell r="B162" t="str">
            <v>Arrendam.Bens RFFSA RLP</v>
          </cell>
          <cell r="C162">
            <v>62435472.780000001</v>
          </cell>
        </row>
        <row r="163">
          <cell r="A163">
            <v>1240103</v>
          </cell>
          <cell r="B163" t="str">
            <v>Pagamento antecipado aluguéis RFFSA</v>
          </cell>
          <cell r="C163">
            <v>1402288.12</v>
          </cell>
        </row>
        <row r="164">
          <cell r="A164">
            <v>1240308</v>
          </cell>
          <cell r="B164" t="str">
            <v>Pgto.Antec.Direito Pass.LP</v>
          </cell>
          <cell r="C164">
            <v>47191969.960000001</v>
          </cell>
        </row>
        <row r="165">
          <cell r="A165">
            <v>1240314</v>
          </cell>
          <cell r="B165" t="str">
            <v>Despesas antecipadas debêntures 1ª emis</v>
          </cell>
          <cell r="C165">
            <v>285927.61</v>
          </cell>
        </row>
        <row r="166">
          <cell r="A166">
            <v>1240315</v>
          </cell>
          <cell r="B166" t="str">
            <v>Despesas antecipadas debêntures 2ª emis</v>
          </cell>
          <cell r="C166">
            <v>103958.18</v>
          </cell>
        </row>
        <row r="167">
          <cell r="A167" t="str">
            <v>Despesas pagas antecipadamente</v>
          </cell>
          <cell r="C167">
            <v>114852228.37</v>
          </cell>
        </row>
        <row r="169">
          <cell r="A169">
            <v>1210101</v>
          </cell>
          <cell r="B169" t="str">
            <v>Dep.Judic.Ações Trabal.LP</v>
          </cell>
          <cell r="C169">
            <v>10092192.039999999</v>
          </cell>
        </row>
        <row r="170">
          <cell r="A170">
            <v>1210104</v>
          </cell>
          <cell r="B170" t="str">
            <v>Dep.Jud.PIS/COFINS LP</v>
          </cell>
          <cell r="C170">
            <v>1848301.07</v>
          </cell>
        </row>
        <row r="171">
          <cell r="A171">
            <v>1210106</v>
          </cell>
          <cell r="B171" t="str">
            <v>Dep.Judic. INSS</v>
          </cell>
          <cell r="C171">
            <v>3953613.95</v>
          </cell>
        </row>
        <row r="172">
          <cell r="A172">
            <v>1210109</v>
          </cell>
          <cell r="B172" t="str">
            <v>Penhora Judicial</v>
          </cell>
          <cell r="C172">
            <v>179346.09</v>
          </cell>
        </row>
        <row r="173">
          <cell r="A173" t="str">
            <v>Depósitos judiciais</v>
          </cell>
          <cell r="C173">
            <v>16073453.15</v>
          </cell>
        </row>
        <row r="175">
          <cell r="A175" t="str">
            <v>Realizável a longo prazo</v>
          </cell>
          <cell r="C175">
            <v>162679887.03</v>
          </cell>
        </row>
        <row r="177">
          <cell r="A177">
            <v>1321101</v>
          </cell>
          <cell r="B177" t="str">
            <v>Locomotivas Benfeitorias</v>
          </cell>
          <cell r="C177">
            <v>143182814.66999999</v>
          </cell>
        </row>
        <row r="178">
          <cell r="A178">
            <v>1321102</v>
          </cell>
          <cell r="B178" t="str">
            <v>Vagões Benfeitorias</v>
          </cell>
          <cell r="C178">
            <v>37167674.700000003</v>
          </cell>
        </row>
        <row r="179">
          <cell r="A179">
            <v>1321121</v>
          </cell>
          <cell r="B179" t="str">
            <v>Depr.Locomotivas Benfeit.</v>
          </cell>
          <cell r="C179">
            <v>-41204618.780000001</v>
          </cell>
        </row>
        <row r="180">
          <cell r="A180">
            <v>1321122</v>
          </cell>
          <cell r="B180" t="str">
            <v>Deprec.Vagões Benfeitorias</v>
          </cell>
          <cell r="C180">
            <v>-9177934.1300000008</v>
          </cell>
        </row>
        <row r="181">
          <cell r="A181">
            <v>1321202</v>
          </cell>
          <cell r="B181" t="str">
            <v>Infra Estrutura Benfeitorias</v>
          </cell>
          <cell r="C181">
            <v>9590081.8499999996</v>
          </cell>
        </row>
        <row r="182">
          <cell r="A182">
            <v>1321203</v>
          </cell>
          <cell r="B182" t="str">
            <v>Super Estrutura Benfeitorias</v>
          </cell>
          <cell r="C182">
            <v>120195700.37</v>
          </cell>
        </row>
        <row r="183">
          <cell r="A183">
            <v>1321204</v>
          </cell>
          <cell r="B183" t="str">
            <v>Obras de Arte Benfeitorias</v>
          </cell>
          <cell r="C183">
            <v>592854.34</v>
          </cell>
        </row>
        <row r="184">
          <cell r="A184">
            <v>1321301</v>
          </cell>
          <cell r="B184" t="str">
            <v>Instalações Fixas Benfeitorias</v>
          </cell>
          <cell r="C184">
            <v>546479.91</v>
          </cell>
        </row>
        <row r="185">
          <cell r="A185">
            <v>1321302</v>
          </cell>
          <cell r="B185" t="str">
            <v>Instal.Fixas En.Elét.Benf.</v>
          </cell>
          <cell r="C185">
            <v>345562.84</v>
          </cell>
        </row>
        <row r="186">
          <cell r="A186">
            <v>1321303</v>
          </cell>
          <cell r="B186" t="str">
            <v>Sinaliz.Telecom.Benfeit.</v>
          </cell>
          <cell r="C186">
            <v>751606.83</v>
          </cell>
        </row>
        <row r="187">
          <cell r="A187">
            <v>1321304</v>
          </cell>
          <cell r="B187" t="str">
            <v>Edif.Dependencias Benfeit.</v>
          </cell>
          <cell r="C187">
            <v>6038216.2599999998</v>
          </cell>
        </row>
        <row r="188">
          <cell r="A188">
            <v>1321322</v>
          </cell>
          <cell r="B188" t="str">
            <v>Deprec.Infra Estrut.Benf.</v>
          </cell>
          <cell r="C188">
            <v>-1136579.6299999999</v>
          </cell>
        </row>
        <row r="189">
          <cell r="A189">
            <v>1321323</v>
          </cell>
          <cell r="B189" t="str">
            <v>Deprec.Super Estrut.Benf.</v>
          </cell>
          <cell r="C189">
            <v>-13370853.74</v>
          </cell>
        </row>
        <row r="190">
          <cell r="A190">
            <v>1321324</v>
          </cell>
          <cell r="B190" t="str">
            <v>Deprec.Instal.Fixas Benf.</v>
          </cell>
          <cell r="C190">
            <v>-61612.07</v>
          </cell>
        </row>
        <row r="191">
          <cell r="A191">
            <v>1321325</v>
          </cell>
          <cell r="B191" t="str">
            <v>Deprec.Inst.En.Elét.Benf.</v>
          </cell>
          <cell r="C191">
            <v>-61070.48</v>
          </cell>
        </row>
        <row r="192">
          <cell r="A192">
            <v>1321326</v>
          </cell>
          <cell r="B192" t="str">
            <v>Deprec.Sinal.Telecom.Benf.</v>
          </cell>
          <cell r="C192">
            <v>-117454.97</v>
          </cell>
        </row>
        <row r="193">
          <cell r="A193">
            <v>1321327</v>
          </cell>
          <cell r="B193" t="str">
            <v>Deprec.Edif.Depend.Benf.</v>
          </cell>
          <cell r="C193">
            <v>-327351.44</v>
          </cell>
        </row>
        <row r="194">
          <cell r="A194">
            <v>1321328</v>
          </cell>
          <cell r="B194" t="str">
            <v>Deprec.Obras Arte Benf.</v>
          </cell>
          <cell r="C194">
            <v>-36694.379999999997</v>
          </cell>
        </row>
        <row r="195">
          <cell r="A195">
            <v>1322101</v>
          </cell>
          <cell r="B195" t="str">
            <v>Projetos em Andamento</v>
          </cell>
          <cell r="C195">
            <v>38994087.060000002</v>
          </cell>
        </row>
        <row r="196">
          <cell r="A196">
            <v>1323101</v>
          </cell>
          <cell r="B196" t="str">
            <v>Locomotivas Próprio</v>
          </cell>
          <cell r="C196">
            <v>54051934.899999999</v>
          </cell>
        </row>
        <row r="197">
          <cell r="A197">
            <v>1323102</v>
          </cell>
          <cell r="B197" t="str">
            <v>Vagões Próprio</v>
          </cell>
          <cell r="C197">
            <v>1134265.45</v>
          </cell>
        </row>
        <row r="198">
          <cell r="A198">
            <v>1323121</v>
          </cell>
          <cell r="B198" t="str">
            <v>Deprec.Locomotivas Próp.</v>
          </cell>
          <cell r="C198">
            <v>-15133754.32</v>
          </cell>
        </row>
        <row r="199">
          <cell r="A199">
            <v>1323122</v>
          </cell>
          <cell r="B199" t="str">
            <v>Deprec.de Vagões Próprio</v>
          </cell>
          <cell r="C199">
            <v>-301277.82</v>
          </cell>
        </row>
        <row r="200">
          <cell r="A200">
            <v>1323203</v>
          </cell>
          <cell r="B200" t="str">
            <v>Super Estrutura Próprio</v>
          </cell>
          <cell r="C200">
            <v>3.67</v>
          </cell>
        </row>
        <row r="201">
          <cell r="A201">
            <v>1323208</v>
          </cell>
          <cell r="B201" t="str">
            <v>Edif.Dependencias Próprio</v>
          </cell>
          <cell r="C201">
            <v>4190371.61</v>
          </cell>
        </row>
        <row r="202">
          <cell r="A202">
            <v>1323222</v>
          </cell>
          <cell r="B202" t="str">
            <v>Deprec.Infra Estrut.Próp.</v>
          </cell>
          <cell r="C202">
            <v>13.47</v>
          </cell>
        </row>
        <row r="203">
          <cell r="A203">
            <v>1323227</v>
          </cell>
          <cell r="B203" t="str">
            <v>Deprec.Edif.Depend.Próprio</v>
          </cell>
          <cell r="C203">
            <v>-236992.34</v>
          </cell>
        </row>
        <row r="204">
          <cell r="A204">
            <v>1324101</v>
          </cell>
          <cell r="B204" t="str">
            <v>Equip.Ferramentas Oficina</v>
          </cell>
          <cell r="C204">
            <v>1738908.63</v>
          </cell>
        </row>
        <row r="205">
          <cell r="A205">
            <v>1324102</v>
          </cell>
          <cell r="B205" t="str">
            <v>Equip.Ferram.Manut.Via Permanente</v>
          </cell>
          <cell r="C205">
            <v>3142309.44</v>
          </cell>
        </row>
        <row r="206">
          <cell r="A206">
            <v>1324103</v>
          </cell>
          <cell r="B206" t="str">
            <v>Equip.Movim.Carga Materiais</v>
          </cell>
          <cell r="C206">
            <v>1093603.92</v>
          </cell>
        </row>
        <row r="207">
          <cell r="A207">
            <v>1324104</v>
          </cell>
          <cell r="B207" t="str">
            <v>Equip.Aparelhos Telecom.</v>
          </cell>
          <cell r="C207">
            <v>5532934.4100000001</v>
          </cell>
        </row>
        <row r="208">
          <cell r="A208">
            <v>1324105</v>
          </cell>
          <cell r="B208" t="str">
            <v>Equip.Aparelhos Sinaliz.</v>
          </cell>
          <cell r="C208">
            <v>712281.61</v>
          </cell>
        </row>
        <row r="209">
          <cell r="A209">
            <v>1324106</v>
          </cell>
          <cell r="B209" t="str">
            <v>Equip.Técnicos Científicos</v>
          </cell>
          <cell r="C209">
            <v>609292.24</v>
          </cell>
        </row>
        <row r="210">
          <cell r="A210">
            <v>1324107</v>
          </cell>
          <cell r="B210" t="str">
            <v>Equip.Rodantes Auxiliares</v>
          </cell>
          <cell r="C210">
            <v>165359.82999999999</v>
          </cell>
        </row>
        <row r="211">
          <cell r="A211">
            <v>1324108</v>
          </cell>
          <cell r="B211" t="str">
            <v>Equip.Processamento Dados</v>
          </cell>
          <cell r="C211">
            <v>7130500.0499999998</v>
          </cell>
        </row>
        <row r="212">
          <cell r="A212">
            <v>1324121</v>
          </cell>
          <cell r="B212" t="str">
            <v>Deprec.Equip.Ferram.Ofic.</v>
          </cell>
          <cell r="C212">
            <v>-464046.91</v>
          </cell>
        </row>
        <row r="213">
          <cell r="A213">
            <v>1324122</v>
          </cell>
          <cell r="B213" t="str">
            <v>Dep.Eq.Ferr.Man.Via Perm.</v>
          </cell>
          <cell r="C213">
            <v>-1397325.24</v>
          </cell>
        </row>
        <row r="214">
          <cell r="A214">
            <v>1324123</v>
          </cell>
          <cell r="B214" t="str">
            <v>Deprec.Eq.Movim.Carga Mat.</v>
          </cell>
          <cell r="C214">
            <v>-164347.32999999999</v>
          </cell>
        </row>
        <row r="215">
          <cell r="A215">
            <v>1324124</v>
          </cell>
          <cell r="B215" t="str">
            <v>Deprec.Eq.Apar.Telecomun.</v>
          </cell>
          <cell r="C215">
            <v>-2193741.17</v>
          </cell>
        </row>
        <row r="216">
          <cell r="A216">
            <v>1324125</v>
          </cell>
          <cell r="B216" t="str">
            <v>Deprec.Equip.Apar.Sinal.</v>
          </cell>
          <cell r="C216">
            <v>-267677.95</v>
          </cell>
        </row>
        <row r="217">
          <cell r="A217">
            <v>1324126</v>
          </cell>
          <cell r="B217" t="str">
            <v>Deprec.Equip.Téc.Científ.</v>
          </cell>
          <cell r="C217">
            <v>-111702.41</v>
          </cell>
        </row>
        <row r="218">
          <cell r="A218">
            <v>1324127</v>
          </cell>
          <cell r="B218" t="str">
            <v>Deprec.Equip.Rodantes Aux.</v>
          </cell>
          <cell r="C218">
            <v>-42945.85</v>
          </cell>
        </row>
        <row r="219">
          <cell r="A219">
            <v>1324128</v>
          </cell>
          <cell r="B219" t="str">
            <v>Deprec.Eq.Processam.Dados</v>
          </cell>
          <cell r="C219">
            <v>-1552552.78</v>
          </cell>
        </row>
        <row r="220">
          <cell r="A220">
            <v>1325101</v>
          </cell>
          <cell r="B220" t="str">
            <v>Terrenos</v>
          </cell>
          <cell r="C220">
            <v>623976.51</v>
          </cell>
        </row>
        <row r="221">
          <cell r="A221">
            <v>1325102</v>
          </cell>
          <cell r="B221" t="str">
            <v>Móveis e Utensílios</v>
          </cell>
          <cell r="C221">
            <v>2787848.2</v>
          </cell>
        </row>
        <row r="222">
          <cell r="A222">
            <v>1325103</v>
          </cell>
          <cell r="B222" t="str">
            <v>Máquinas de Escritório</v>
          </cell>
          <cell r="C222">
            <v>833.9</v>
          </cell>
        </row>
        <row r="223">
          <cell r="A223">
            <v>1325104</v>
          </cell>
          <cell r="B223" t="str">
            <v>Veículos Rodoviários</v>
          </cell>
          <cell r="C223">
            <v>41927.33</v>
          </cell>
        </row>
        <row r="224">
          <cell r="A224">
            <v>1325107</v>
          </cell>
          <cell r="B224" t="str">
            <v>Aeronave - própria</v>
          </cell>
          <cell r="C224">
            <v>1673469.31</v>
          </cell>
        </row>
        <row r="225">
          <cell r="A225">
            <v>1325122</v>
          </cell>
          <cell r="B225" t="str">
            <v>Deprec.Móveis e Utensílios</v>
          </cell>
          <cell r="C225">
            <v>-2563378.9300000002</v>
          </cell>
        </row>
        <row r="226">
          <cell r="A226">
            <v>1325123</v>
          </cell>
          <cell r="B226" t="str">
            <v>Deprec.Máquinas Escritório</v>
          </cell>
          <cell r="C226">
            <v>-347.46</v>
          </cell>
        </row>
        <row r="227">
          <cell r="A227">
            <v>1325124</v>
          </cell>
          <cell r="B227" t="str">
            <v>Deprec.Veíc.Rodoviários</v>
          </cell>
          <cell r="C227">
            <v>-41927.33</v>
          </cell>
        </row>
        <row r="228">
          <cell r="A228">
            <v>1325127</v>
          </cell>
          <cell r="B228" t="str">
            <v>Deprec. Aeronave - própria</v>
          </cell>
          <cell r="C228">
            <v>-264965.96999999997</v>
          </cell>
        </row>
        <row r="229">
          <cell r="A229">
            <v>1326201</v>
          </cell>
          <cell r="B229" t="str">
            <v>Direito de Uso Telefone</v>
          </cell>
          <cell r="C229">
            <v>5000</v>
          </cell>
        </row>
        <row r="230">
          <cell r="A230">
            <v>1326202</v>
          </cell>
          <cell r="B230" t="str">
            <v>Sistemas Aplicat.-Software</v>
          </cell>
          <cell r="C230">
            <v>7294566.6900000004</v>
          </cell>
        </row>
        <row r="231">
          <cell r="A231">
            <v>1326203</v>
          </cell>
          <cell r="B231" t="str">
            <v>Marcas e Patentes</v>
          </cell>
          <cell r="C231">
            <v>1647</v>
          </cell>
        </row>
        <row r="232">
          <cell r="A232">
            <v>1326212</v>
          </cell>
          <cell r="B232" t="str">
            <v>Amort.Sistemas Aplicativos</v>
          </cell>
          <cell r="C232">
            <v>-3721581.52</v>
          </cell>
        </row>
        <row r="233">
          <cell r="A233">
            <v>1329102</v>
          </cell>
          <cell r="B233" t="str">
            <v>Vagões Benf.Ferroban</v>
          </cell>
          <cell r="C233">
            <v>722129.98</v>
          </cell>
        </row>
        <row r="234">
          <cell r="A234">
            <v>1329122</v>
          </cell>
          <cell r="B234" t="str">
            <v>Depr.Vagões.Benf.Ferroban</v>
          </cell>
          <cell r="C234">
            <v>-228072.19</v>
          </cell>
        </row>
        <row r="235">
          <cell r="A235">
            <v>1329203</v>
          </cell>
          <cell r="B235" t="str">
            <v>Super Estr.Benf.Ferroban</v>
          </cell>
          <cell r="C235">
            <v>956869.26</v>
          </cell>
        </row>
        <row r="236">
          <cell r="A236">
            <v>1329303</v>
          </cell>
          <cell r="B236" t="str">
            <v>Sinal.Telec.Benf.Ferroban</v>
          </cell>
          <cell r="C236">
            <v>18515.18</v>
          </cell>
        </row>
        <row r="237">
          <cell r="A237">
            <v>1329323</v>
          </cell>
          <cell r="B237" t="str">
            <v>Dep.Sup.Estr.Benf.Ferroban</v>
          </cell>
          <cell r="C237">
            <v>-127558.64</v>
          </cell>
        </row>
        <row r="238">
          <cell r="A238">
            <v>1329326</v>
          </cell>
          <cell r="B238" t="str">
            <v>Dep.Sin.Tele.Benf.Ferroban</v>
          </cell>
          <cell r="C238">
            <v>-11109.12</v>
          </cell>
        </row>
        <row r="239">
          <cell r="A239">
            <v>1329999</v>
          </cell>
          <cell r="B239" t="str">
            <v>Carga Imobilizado</v>
          </cell>
          <cell r="C239">
            <v>-107852.79</v>
          </cell>
        </row>
        <row r="240">
          <cell r="A240" t="str">
            <v>Bens de uso construção e reforma</v>
          </cell>
          <cell r="C240">
            <v>356606313.73000002</v>
          </cell>
        </row>
        <row r="241">
          <cell r="A241">
            <v>1327103</v>
          </cell>
          <cell r="B241" t="str">
            <v>Almoxarif.Inversão Fixa</v>
          </cell>
          <cell r="C241">
            <v>7472163.8399999999</v>
          </cell>
        </row>
        <row r="242">
          <cell r="A242">
            <v>1327199</v>
          </cell>
          <cell r="B242" t="str">
            <v>EM/EF Investimentos</v>
          </cell>
          <cell r="C242">
            <v>-192190.56</v>
          </cell>
        </row>
        <row r="243">
          <cell r="A243" t="str">
            <v>Almoxarifado de inversão fixa</v>
          </cell>
          <cell r="C243">
            <v>7279973.2800000003</v>
          </cell>
        </row>
        <row r="244">
          <cell r="A244" t="str">
            <v>Imobilizado</v>
          </cell>
          <cell r="C244">
            <v>363886287.00999999</v>
          </cell>
        </row>
        <row r="246">
          <cell r="A246">
            <v>1331101</v>
          </cell>
          <cell r="B246" t="str">
            <v>Despesas de Transição</v>
          </cell>
          <cell r="C246">
            <v>1764986.45</v>
          </cell>
        </row>
        <row r="247">
          <cell r="A247">
            <v>1331102</v>
          </cell>
          <cell r="B247" t="str">
            <v>Sistema de Orçamento</v>
          </cell>
          <cell r="C247">
            <v>474152.02</v>
          </cell>
        </row>
        <row r="248">
          <cell r="A248">
            <v>1331105</v>
          </cell>
          <cell r="B248" t="str">
            <v>Arrendendamento a Diferir</v>
          </cell>
          <cell r="C248">
            <v>23496372.620000001</v>
          </cell>
        </row>
        <row r="249">
          <cell r="A249">
            <v>1331106</v>
          </cell>
          <cell r="B249" t="str">
            <v>Concessão a Diferir</v>
          </cell>
          <cell r="C249">
            <v>1240386.19</v>
          </cell>
        </row>
        <row r="250">
          <cell r="A250">
            <v>1331110</v>
          </cell>
          <cell r="B250" t="str">
            <v>Amort.Despesas Transição</v>
          </cell>
          <cell r="C250">
            <v>-1764986.45</v>
          </cell>
        </row>
        <row r="251">
          <cell r="A251">
            <v>1331111</v>
          </cell>
          <cell r="B251" t="str">
            <v>Amort.Sistema de Orçamento</v>
          </cell>
          <cell r="C251">
            <v>-449769.82</v>
          </cell>
        </row>
        <row r="252">
          <cell r="A252">
            <v>1331123</v>
          </cell>
          <cell r="B252" t="str">
            <v>Amortização Arrendamento</v>
          </cell>
          <cell r="C252">
            <v>-1244840.96</v>
          </cell>
        </row>
        <row r="253">
          <cell r="A253">
            <v>1331124</v>
          </cell>
          <cell r="B253" t="str">
            <v>Amortização Concessão</v>
          </cell>
          <cell r="C253">
            <v>-65715.839999999997</v>
          </cell>
        </row>
        <row r="254">
          <cell r="A254">
            <v>1332101</v>
          </cell>
          <cell r="B254" t="str">
            <v>Gastos c/Estudos e Proj.</v>
          </cell>
          <cell r="C254">
            <v>5408881.25</v>
          </cell>
        </row>
        <row r="255">
          <cell r="A255">
            <v>1332102</v>
          </cell>
          <cell r="B255" t="str">
            <v>TEVECON</v>
          </cell>
          <cell r="C255">
            <v>115342.93</v>
          </cell>
        </row>
        <row r="256">
          <cell r="A256">
            <v>1332110</v>
          </cell>
          <cell r="B256" t="str">
            <v>Amort.Gastos c/Estudos/Proj.</v>
          </cell>
          <cell r="C256">
            <v>-3726742.57</v>
          </cell>
        </row>
        <row r="257">
          <cell r="A257">
            <v>1332111</v>
          </cell>
          <cell r="B257" t="str">
            <v>Amortização TEVECON</v>
          </cell>
          <cell r="C257">
            <v>-111498.24000000001</v>
          </cell>
        </row>
        <row r="258">
          <cell r="A258" t="str">
            <v>Diferido</v>
          </cell>
          <cell r="C258">
            <v>25136567.579999998</v>
          </cell>
        </row>
        <row r="260">
          <cell r="A260" t="str">
            <v>Permanente</v>
          </cell>
          <cell r="C260">
            <v>389022854.58999997</v>
          </cell>
        </row>
        <row r="262">
          <cell r="A262" t="str">
            <v>ATIVO</v>
          </cell>
          <cell r="C262">
            <v>779236394.23000002</v>
          </cell>
        </row>
        <row r="271">
          <cell r="A271" t="str">
            <v>Texto.............................................</v>
          </cell>
        </row>
        <row r="272">
          <cell r="A272" t="str">
            <v>..................................................</v>
          </cell>
        </row>
        <row r="274">
          <cell r="A274">
            <v>2111101</v>
          </cell>
          <cell r="B274" t="str">
            <v>Fornecedor Materiais Nac.</v>
          </cell>
          <cell r="C274">
            <v>-4742042.0199999996</v>
          </cell>
        </row>
        <row r="275">
          <cell r="A275">
            <v>2111102</v>
          </cell>
          <cell r="B275" t="str">
            <v>Fornec.Materiais Consig.</v>
          </cell>
          <cell r="C275">
            <v>-13231.65</v>
          </cell>
        </row>
        <row r="276">
          <cell r="A276">
            <v>2111103</v>
          </cell>
          <cell r="B276" t="str">
            <v>Fornecedor Serviços Nac.</v>
          </cell>
          <cell r="C276">
            <v>-17632697.850000001</v>
          </cell>
        </row>
        <row r="277">
          <cell r="A277">
            <v>2111106</v>
          </cell>
          <cell r="B277" t="str">
            <v>Funcionários</v>
          </cell>
          <cell r="C277">
            <v>-15653.09</v>
          </cell>
        </row>
        <row r="278">
          <cell r="A278">
            <v>2111108</v>
          </cell>
          <cell r="B278" t="str">
            <v>Fornecedor Utilities</v>
          </cell>
          <cell r="C278">
            <v>-122680.19</v>
          </cell>
        </row>
        <row r="279">
          <cell r="A279">
            <v>2111109</v>
          </cell>
          <cell r="B279" t="str">
            <v>Fornecedor de Combustíveis</v>
          </cell>
          <cell r="C279">
            <v>-30836477.800000001</v>
          </cell>
        </row>
        <row r="280">
          <cell r="A280">
            <v>2111110</v>
          </cell>
          <cell r="B280" t="str">
            <v>Fornecedor Impostos</v>
          </cell>
          <cell r="C280">
            <v>-1186981.49</v>
          </cell>
        </row>
        <row r="281">
          <cell r="A281">
            <v>2111111</v>
          </cell>
          <cell r="B281" t="str">
            <v>Bancos</v>
          </cell>
          <cell r="C281">
            <v>-7128.78</v>
          </cell>
        </row>
        <row r="282">
          <cell r="A282">
            <v>2111112</v>
          </cell>
          <cell r="B282" t="str">
            <v>Fornecedor Ferrovias</v>
          </cell>
          <cell r="C282">
            <v>-69473.350000000006</v>
          </cell>
        </row>
        <row r="283">
          <cell r="A283">
            <v>2111113</v>
          </cell>
          <cell r="B283" t="str">
            <v>Tit. Caixa. Peq. UPs</v>
          </cell>
          <cell r="C283">
            <v>-31848.6</v>
          </cell>
        </row>
        <row r="284">
          <cell r="A284">
            <v>2111114</v>
          </cell>
          <cell r="B284" t="str">
            <v>Forn.Ressarc.Avarias</v>
          </cell>
          <cell r="C284">
            <v>148120.87</v>
          </cell>
        </row>
        <row r="285">
          <cell r="A285">
            <v>2111115</v>
          </cell>
          <cell r="B285" t="str">
            <v>Forn.Transf.entre Centros</v>
          </cell>
          <cell r="C285">
            <v>940.5</v>
          </cell>
        </row>
        <row r="286">
          <cell r="A286">
            <v>2111116</v>
          </cell>
          <cell r="B286" t="str">
            <v>Fornecedores Caminhoneiros</v>
          </cell>
          <cell r="C286">
            <v>101232.22</v>
          </cell>
        </row>
        <row r="287">
          <cell r="A287">
            <v>2111190</v>
          </cell>
          <cell r="B287" t="str">
            <v>Carga Forn.Mat.</v>
          </cell>
          <cell r="C287">
            <v>-1994472.01</v>
          </cell>
        </row>
        <row r="288">
          <cell r="A288">
            <v>2111191</v>
          </cell>
          <cell r="B288" t="str">
            <v>Carga Forn.Serviço</v>
          </cell>
          <cell r="C288">
            <v>-366545.04</v>
          </cell>
        </row>
        <row r="289">
          <cell r="A289">
            <v>2111193</v>
          </cell>
          <cell r="B289" t="str">
            <v>Outros valores a pagar</v>
          </cell>
          <cell r="C289">
            <v>-1697446.75</v>
          </cell>
        </row>
        <row r="290">
          <cell r="A290">
            <v>2111201</v>
          </cell>
          <cell r="B290" t="str">
            <v>Fornecedor Materiais Ext.</v>
          </cell>
          <cell r="C290">
            <v>-724803.14</v>
          </cell>
        </row>
        <row r="291">
          <cell r="A291">
            <v>2111202</v>
          </cell>
          <cell r="B291" t="str">
            <v>Fornecedor Serviços Ext.</v>
          </cell>
          <cell r="C291">
            <v>-2500</v>
          </cell>
        </row>
        <row r="292">
          <cell r="A292" t="str">
            <v>Fornecedores</v>
          </cell>
          <cell r="C292">
            <v>-59193688.170000002</v>
          </cell>
        </row>
        <row r="294">
          <cell r="A294">
            <v>2121301</v>
          </cell>
          <cell r="B294" t="str">
            <v>Empréstimo BNDES</v>
          </cell>
          <cell r="C294">
            <v>-15658862.710000001</v>
          </cell>
        </row>
        <row r="295">
          <cell r="A295" t="str">
            <v>BNDES</v>
          </cell>
          <cell r="C295">
            <v>-15658862.710000001</v>
          </cell>
        </row>
        <row r="297">
          <cell r="A297">
            <v>2122102</v>
          </cell>
          <cell r="B297" t="str">
            <v>Debêntures 1ª emissão- 1ª série CP</v>
          </cell>
          <cell r="C297">
            <v>-1669589.51</v>
          </cell>
        </row>
        <row r="298">
          <cell r="A298" t="str">
            <v>Debêntures</v>
          </cell>
          <cell r="C298">
            <v>-1669589.51</v>
          </cell>
        </row>
        <row r="300">
          <cell r="A300">
            <v>2121101</v>
          </cell>
          <cell r="B300" t="str">
            <v>Financ.Capital Giro Nac.</v>
          </cell>
          <cell r="C300">
            <v>-2199331.86</v>
          </cell>
        </row>
        <row r="301">
          <cell r="A301">
            <v>2122101</v>
          </cell>
          <cell r="B301" t="str">
            <v>Empr.Cap.Giro Moeda Est.</v>
          </cell>
          <cell r="C301">
            <v>-24271481.829999998</v>
          </cell>
        </row>
        <row r="302">
          <cell r="A302">
            <v>2122104</v>
          </cell>
          <cell r="B302" t="str">
            <v>Operação de Compror</v>
          </cell>
          <cell r="C302">
            <v>-9919885.4100000001</v>
          </cell>
        </row>
        <row r="303">
          <cell r="A303">
            <v>2122301</v>
          </cell>
          <cell r="B303" t="str">
            <v>Resolução 63</v>
          </cell>
          <cell r="C303">
            <v>-4412607.5999999996</v>
          </cell>
        </row>
        <row r="304">
          <cell r="A304" t="str">
            <v>Capital de giro</v>
          </cell>
          <cell r="C304">
            <v>-40803306.700000003</v>
          </cell>
        </row>
        <row r="306">
          <cell r="A306">
            <v>2122201</v>
          </cell>
          <cell r="B306" t="str">
            <v>Financiamentos a Importação</v>
          </cell>
          <cell r="C306">
            <v>-599045.56999999995</v>
          </cell>
        </row>
        <row r="307">
          <cell r="A307" t="str">
            <v>Financiamento a importação</v>
          </cell>
          <cell r="C307">
            <v>-599045.56999999995</v>
          </cell>
        </row>
        <row r="309">
          <cell r="A309">
            <v>2122202</v>
          </cell>
          <cell r="B309" t="str">
            <v>Financ.locomotivas CP</v>
          </cell>
          <cell r="C309">
            <v>-6928893.4699999997</v>
          </cell>
        </row>
        <row r="310">
          <cell r="A310" t="str">
            <v>financiamento de locomotivas</v>
          </cell>
          <cell r="C310">
            <v>-6928893.4699999997</v>
          </cell>
        </row>
        <row r="312">
          <cell r="A312">
            <v>2131101</v>
          </cell>
          <cell r="B312" t="str">
            <v>Arrendamento Malha Sul</v>
          </cell>
          <cell r="C312">
            <v>-37471300.460000001</v>
          </cell>
        </row>
        <row r="313">
          <cell r="A313">
            <v>2131102</v>
          </cell>
          <cell r="B313" t="str">
            <v>Arrend.Conc.Malha Paulista</v>
          </cell>
          <cell r="C313">
            <v>-5092880.55</v>
          </cell>
        </row>
        <row r="314">
          <cell r="A314">
            <v>2132101</v>
          </cell>
          <cell r="B314" t="str">
            <v>Concessão Malha Sul</v>
          </cell>
          <cell r="C314">
            <v>-1980079.64</v>
          </cell>
        </row>
        <row r="315">
          <cell r="A315">
            <v>2132102</v>
          </cell>
          <cell r="B315" t="str">
            <v>Concessão Malha Paulista</v>
          </cell>
          <cell r="C315">
            <v>-254644.03</v>
          </cell>
        </row>
        <row r="316">
          <cell r="A316" t="str">
            <v>Arrendamento a pagar</v>
          </cell>
          <cell r="C316">
            <v>-44798904.68</v>
          </cell>
        </row>
        <row r="318">
          <cell r="A318">
            <v>2161101</v>
          </cell>
          <cell r="B318" t="str">
            <v>Salários a Pagar</v>
          </cell>
          <cell r="C318">
            <v>545886.56999999995</v>
          </cell>
        </row>
        <row r="319">
          <cell r="A319">
            <v>2161102</v>
          </cell>
          <cell r="B319" t="str">
            <v>Banco de horas a pagar</v>
          </cell>
          <cell r="C319">
            <v>-366331.68</v>
          </cell>
        </row>
        <row r="320">
          <cell r="A320">
            <v>2162101</v>
          </cell>
          <cell r="B320" t="str">
            <v>INSS</v>
          </cell>
          <cell r="C320">
            <v>-686774.07</v>
          </cell>
        </row>
        <row r="321">
          <cell r="A321">
            <v>2162102</v>
          </cell>
          <cell r="B321" t="str">
            <v>Senai</v>
          </cell>
          <cell r="C321">
            <v>-25721.11</v>
          </cell>
        </row>
        <row r="322">
          <cell r="A322">
            <v>2162103</v>
          </cell>
          <cell r="B322" t="str">
            <v>Salario Educação</v>
          </cell>
          <cell r="C322">
            <v>8740.32</v>
          </cell>
        </row>
        <row r="323">
          <cell r="A323">
            <v>2162104</v>
          </cell>
          <cell r="B323" t="str">
            <v>FGTS a Recolher</v>
          </cell>
          <cell r="C323">
            <v>-665831.23</v>
          </cell>
        </row>
        <row r="324">
          <cell r="A324">
            <v>2162106</v>
          </cell>
          <cell r="B324" t="str">
            <v>Liminar FGTS</v>
          </cell>
          <cell r="C324">
            <v>-53510.26</v>
          </cell>
        </row>
        <row r="325">
          <cell r="A325">
            <v>2163102</v>
          </cell>
          <cell r="B325" t="str">
            <v>Contrib. Sindical</v>
          </cell>
          <cell r="C325">
            <v>-7365.27</v>
          </cell>
        </row>
        <row r="326">
          <cell r="A326">
            <v>2163103</v>
          </cell>
          <cell r="B326" t="str">
            <v>Cta.Pg.REFER</v>
          </cell>
          <cell r="C326">
            <v>4255.13</v>
          </cell>
        </row>
        <row r="327">
          <cell r="A327">
            <v>2163104</v>
          </cell>
          <cell r="B327" t="str">
            <v>Pensão Alimentícia</v>
          </cell>
          <cell r="C327">
            <v>4051.76</v>
          </cell>
        </row>
        <row r="328">
          <cell r="A328">
            <v>2163105</v>
          </cell>
          <cell r="B328" t="str">
            <v>Sindifer</v>
          </cell>
          <cell r="C328">
            <v>33600.53</v>
          </cell>
        </row>
        <row r="329">
          <cell r="A329">
            <v>2163106</v>
          </cell>
          <cell r="B329" t="str">
            <v>Assistência Odontológica</v>
          </cell>
          <cell r="C329">
            <v>9547.36</v>
          </cell>
        </row>
        <row r="330">
          <cell r="A330">
            <v>2171209</v>
          </cell>
          <cell r="B330" t="str">
            <v>Parcelamento INSS/SAT</v>
          </cell>
          <cell r="C330">
            <v>-1983612.09</v>
          </cell>
        </row>
        <row r="331">
          <cell r="A331">
            <v>2261203</v>
          </cell>
          <cell r="B331" t="str">
            <v>Parcelamento INSS/SAT</v>
          </cell>
          <cell r="C331">
            <v>-4297826.1900000004</v>
          </cell>
        </row>
        <row r="332">
          <cell r="A332" t="str">
            <v>Salários e encargos sociais</v>
          </cell>
          <cell r="C332">
            <v>-7480890.2300000004</v>
          </cell>
        </row>
        <row r="334">
          <cell r="A334">
            <v>2171101</v>
          </cell>
          <cell r="B334" t="str">
            <v>IRRF - Empregados</v>
          </cell>
          <cell r="C334">
            <v>-246866.15</v>
          </cell>
        </row>
        <row r="335">
          <cell r="A335">
            <v>2171102</v>
          </cell>
          <cell r="B335" t="str">
            <v>IRRF - Terceiros</v>
          </cell>
          <cell r="C335">
            <v>-5608.39</v>
          </cell>
        </row>
        <row r="336">
          <cell r="A336">
            <v>2171201</v>
          </cell>
          <cell r="B336" t="str">
            <v>PIS-Prog.Int.Social</v>
          </cell>
          <cell r="C336">
            <v>-731912.51</v>
          </cell>
        </row>
        <row r="337">
          <cell r="A337">
            <v>2171202</v>
          </cell>
          <cell r="B337" t="str">
            <v>Cofins</v>
          </cell>
          <cell r="C337">
            <v>-2126848.7000000002</v>
          </cell>
        </row>
        <row r="338">
          <cell r="A338">
            <v>2171203</v>
          </cell>
          <cell r="B338" t="str">
            <v>Imposto S/Serviço</v>
          </cell>
          <cell r="C338">
            <v>-450.14</v>
          </cell>
        </row>
        <row r="339">
          <cell r="A339">
            <v>2171204</v>
          </cell>
          <cell r="B339" t="str">
            <v>Cofins-Diferença Base Calculo</v>
          </cell>
          <cell r="C339">
            <v>-1871791.65</v>
          </cell>
        </row>
        <row r="340">
          <cell r="A340">
            <v>2171206</v>
          </cell>
          <cell r="B340" t="str">
            <v>PIS-parcelamento</v>
          </cell>
          <cell r="C340">
            <v>-1426496.95</v>
          </cell>
        </row>
        <row r="341">
          <cell r="A341">
            <v>2171208</v>
          </cell>
          <cell r="B341" t="str">
            <v>Fundaf</v>
          </cell>
          <cell r="C341">
            <v>-9497.9599999999991</v>
          </cell>
        </row>
        <row r="342">
          <cell r="A342">
            <v>2171210</v>
          </cell>
          <cell r="B342" t="str">
            <v>Ganhos c/ tributos a realizar</v>
          </cell>
          <cell r="C342">
            <v>-2155067.9900000002</v>
          </cell>
        </row>
        <row r="343">
          <cell r="A343">
            <v>2171304</v>
          </cell>
          <cell r="B343" t="str">
            <v>ICMS - São Paulo</v>
          </cell>
          <cell r="C343">
            <v>-5218.7700000000004</v>
          </cell>
        </row>
        <row r="344">
          <cell r="A344">
            <v>2171309</v>
          </cell>
          <cell r="B344" t="str">
            <v>ICMS a pagar - Geral</v>
          </cell>
          <cell r="C344">
            <v>-969.4</v>
          </cell>
        </row>
        <row r="345">
          <cell r="A345">
            <v>2171503</v>
          </cell>
          <cell r="B345" t="str">
            <v>Taxas e Serviços</v>
          </cell>
          <cell r="C345">
            <v>40000</v>
          </cell>
        </row>
        <row r="346">
          <cell r="A346">
            <v>2171504</v>
          </cell>
          <cell r="B346" t="str">
            <v>ISS - RETENÇAÕ TERCEIROS</v>
          </cell>
          <cell r="C346">
            <v>-895.05</v>
          </cell>
        </row>
        <row r="347">
          <cell r="A347">
            <v>2171505</v>
          </cell>
          <cell r="B347" t="str">
            <v>INSS</v>
          </cell>
          <cell r="C347">
            <v>-423954.32</v>
          </cell>
        </row>
        <row r="348">
          <cell r="A348">
            <v>2171507</v>
          </cell>
          <cell r="B348" t="str">
            <v>INSS - retenção s/ cooperativas</v>
          </cell>
          <cell r="C348">
            <v>-738757.86</v>
          </cell>
        </row>
        <row r="349">
          <cell r="A349">
            <v>2171508</v>
          </cell>
          <cell r="B349" t="str">
            <v>SEST/SENAT - Retido caminhoneiros</v>
          </cell>
          <cell r="C349">
            <v>-28250.57</v>
          </cell>
        </row>
        <row r="350">
          <cell r="A350" t="str">
            <v>Impostos</v>
          </cell>
          <cell r="C350">
            <v>-9732586.4100000001</v>
          </cell>
        </row>
        <row r="352">
          <cell r="A352">
            <v>2184101</v>
          </cell>
          <cell r="B352" t="str">
            <v>Obrigações c/Concessionaria</v>
          </cell>
          <cell r="C352">
            <v>-1359301.61</v>
          </cell>
        </row>
        <row r="353">
          <cell r="A353" t="str">
            <v>Obrigações com a RFFSA</v>
          </cell>
          <cell r="C353">
            <v>-1359301.61</v>
          </cell>
        </row>
        <row r="355">
          <cell r="A355">
            <v>2164101</v>
          </cell>
          <cell r="B355" t="str">
            <v>13 Salario</v>
          </cell>
          <cell r="C355">
            <v>-1325032.28</v>
          </cell>
        </row>
        <row r="356">
          <cell r="A356">
            <v>2164102</v>
          </cell>
          <cell r="B356" t="str">
            <v>Ferias</v>
          </cell>
          <cell r="C356">
            <v>-4782674.7300000004</v>
          </cell>
        </row>
        <row r="357">
          <cell r="A357" t="str">
            <v>Provisões de férias e 13º salário</v>
          </cell>
          <cell r="C357">
            <v>-6107707.0099999998</v>
          </cell>
        </row>
        <row r="359">
          <cell r="A359">
            <v>2183602</v>
          </cell>
          <cell r="B359" t="str">
            <v>Prov.p/Remun. Variavel</v>
          </cell>
          <cell r="C359">
            <v>-5334146.5</v>
          </cell>
        </row>
        <row r="360">
          <cell r="A360" t="str">
            <v>Provisão para remuneração variável</v>
          </cell>
          <cell r="C360">
            <v>-5334146.5</v>
          </cell>
        </row>
        <row r="362">
          <cell r="A362">
            <v>2151103</v>
          </cell>
          <cell r="B362" t="str">
            <v>Part.Pg. MRS Logistica</v>
          </cell>
          <cell r="C362">
            <v>247173.14</v>
          </cell>
        </row>
        <row r="363">
          <cell r="A363">
            <v>2151106</v>
          </cell>
          <cell r="B363" t="str">
            <v>Part.Pg. FCA</v>
          </cell>
          <cell r="C363">
            <v>-630</v>
          </cell>
        </row>
        <row r="364">
          <cell r="A364">
            <v>2151107</v>
          </cell>
          <cell r="B364" t="str">
            <v>Part.Pg. Ferropar</v>
          </cell>
          <cell r="C364">
            <v>-1140344.8700000001</v>
          </cell>
        </row>
        <row r="365">
          <cell r="A365">
            <v>2151109</v>
          </cell>
          <cell r="B365" t="str">
            <v>Part.Pg.Mesopotâmico/BAP</v>
          </cell>
          <cell r="C365">
            <v>-18150131.420000002</v>
          </cell>
        </row>
        <row r="366">
          <cell r="A366">
            <v>2151110</v>
          </cell>
          <cell r="B366" t="str">
            <v>Part.Pg. Ferroban</v>
          </cell>
          <cell r="C366">
            <v>-269058.05</v>
          </cell>
        </row>
        <row r="367">
          <cell r="A367">
            <v>2151112</v>
          </cell>
          <cell r="B367" t="str">
            <v>Partilha a pagar AFE</v>
          </cell>
          <cell r="C367">
            <v>167620.26999999999</v>
          </cell>
        </row>
        <row r="368">
          <cell r="A368">
            <v>2171509</v>
          </cell>
          <cell r="B368" t="str">
            <v>Retenção Repom</v>
          </cell>
          <cell r="C368">
            <v>361812.34</v>
          </cell>
        </row>
        <row r="369">
          <cell r="A369">
            <v>2181101</v>
          </cell>
          <cell r="B369" t="str">
            <v>Adubos Trevo - Adto.</v>
          </cell>
          <cell r="C369">
            <v>-834932.08</v>
          </cell>
        </row>
        <row r="370">
          <cell r="A370">
            <v>2181108</v>
          </cell>
          <cell r="B370" t="str">
            <v>Cargil Agrícola-Adiantam.</v>
          </cell>
          <cell r="C370">
            <v>-10600172.439999999</v>
          </cell>
        </row>
        <row r="371">
          <cell r="A371">
            <v>2181109</v>
          </cell>
          <cell r="B371" t="str">
            <v>Agipliquigas - Adiantam.</v>
          </cell>
          <cell r="C371">
            <v>-38407.199999999997</v>
          </cell>
        </row>
        <row r="372">
          <cell r="A372">
            <v>2181110</v>
          </cell>
          <cell r="B372" t="str">
            <v>Seguradoras - Adiantamento</v>
          </cell>
          <cell r="C372">
            <v>-8339.8700000000008</v>
          </cell>
        </row>
        <row r="373">
          <cell r="A373">
            <v>2181118</v>
          </cell>
          <cell r="B373" t="str">
            <v>Refin.Óleos Brasil-Adto.</v>
          </cell>
          <cell r="C373">
            <v>-7643.89</v>
          </cell>
        </row>
        <row r="374">
          <cell r="A374">
            <v>2181120</v>
          </cell>
          <cell r="B374" t="str">
            <v>Coinbra S/A - Adiantamento</v>
          </cell>
          <cell r="C374">
            <v>-2298703.25</v>
          </cell>
        </row>
        <row r="375">
          <cell r="A375">
            <v>2181125</v>
          </cell>
          <cell r="B375" t="str">
            <v>Adiantamento de Clientes</v>
          </cell>
          <cell r="C375">
            <v>-179381.14</v>
          </cell>
        </row>
        <row r="376">
          <cell r="A376">
            <v>2181136</v>
          </cell>
          <cell r="B376" t="str">
            <v>Crédito- Unimed</v>
          </cell>
          <cell r="C376">
            <v>73561.279999999999</v>
          </cell>
        </row>
        <row r="377">
          <cell r="A377">
            <v>2181137</v>
          </cell>
          <cell r="B377" t="str">
            <v>Adto. Camargo Correa S/A</v>
          </cell>
          <cell r="C377">
            <v>-324130.78000000003</v>
          </cell>
        </row>
        <row r="378">
          <cell r="A378">
            <v>2181143</v>
          </cell>
          <cell r="B378" t="str">
            <v>Cimento Ribeirão-VG oii 6000673</v>
          </cell>
          <cell r="C378">
            <v>-165604.24</v>
          </cell>
        </row>
        <row r="379">
          <cell r="A379">
            <v>2181146</v>
          </cell>
          <cell r="B379" t="str">
            <v>Adto. Bunge Alimentos</v>
          </cell>
          <cell r="C379">
            <v>-14222222.24</v>
          </cell>
        </row>
        <row r="380">
          <cell r="A380">
            <v>2181147</v>
          </cell>
          <cell r="B380" t="str">
            <v>Adto. ADM do Brasil Ltda.</v>
          </cell>
          <cell r="C380">
            <v>-2331535.0699999998</v>
          </cell>
        </row>
        <row r="381">
          <cell r="A381">
            <v>2181148</v>
          </cell>
          <cell r="B381" t="str">
            <v>Adto.Term.Maritimo Luiz Fogliatto S/A</v>
          </cell>
          <cell r="C381">
            <v>-757555.48</v>
          </cell>
        </row>
        <row r="382">
          <cell r="A382">
            <v>2181149</v>
          </cell>
          <cell r="B382" t="str">
            <v>Adto.Coop.Agricola Tupancireta - Agropa</v>
          </cell>
          <cell r="C382">
            <v>-16690.04</v>
          </cell>
        </row>
        <row r="383">
          <cell r="A383">
            <v>2181150</v>
          </cell>
          <cell r="B383" t="str">
            <v>Adiantamento de Clientes - Recon</v>
          </cell>
          <cell r="C383">
            <v>-11095.63</v>
          </cell>
        </row>
        <row r="384">
          <cell r="A384">
            <v>2182101</v>
          </cell>
          <cell r="B384" t="str">
            <v>Seguros a pagar</v>
          </cell>
          <cell r="C384">
            <v>-135849.60000000001</v>
          </cell>
        </row>
        <row r="385">
          <cell r="A385">
            <v>2183501</v>
          </cell>
          <cell r="B385" t="str">
            <v>Prov.Franquia Acid.a Pg.</v>
          </cell>
          <cell r="C385">
            <v>-2900843.82</v>
          </cell>
        </row>
        <row r="386">
          <cell r="A386">
            <v>2187105</v>
          </cell>
          <cell r="B386" t="str">
            <v>Outros</v>
          </cell>
          <cell r="C386">
            <v>-2705218.2</v>
          </cell>
        </row>
        <row r="387">
          <cell r="A387" t="str">
            <v>Outros</v>
          </cell>
          <cell r="C387">
            <v>-56248322.280000001</v>
          </cell>
        </row>
        <row r="389">
          <cell r="A389" t="str">
            <v>Circulante</v>
          </cell>
          <cell r="C389">
            <v>-255915244.84999999</v>
          </cell>
        </row>
        <row r="391">
          <cell r="A391">
            <v>2211101</v>
          </cell>
          <cell r="B391" t="str">
            <v>Fornec. Materiais Nac.LP</v>
          </cell>
          <cell r="C391">
            <v>-420</v>
          </cell>
        </row>
        <row r="392">
          <cell r="A392" t="str">
            <v>Fornecedores</v>
          </cell>
          <cell r="C392">
            <v>-420</v>
          </cell>
        </row>
        <row r="394">
          <cell r="A394">
            <v>2221301</v>
          </cell>
          <cell r="B394" t="str">
            <v>Emprést.BNDES  LP</v>
          </cell>
          <cell r="C394">
            <v>-155469678.66999999</v>
          </cell>
        </row>
        <row r="395">
          <cell r="A395" t="str">
            <v>BNDES</v>
          </cell>
          <cell r="C395">
            <v>-155469678.66999999</v>
          </cell>
        </row>
        <row r="397">
          <cell r="A397">
            <v>2221302</v>
          </cell>
          <cell r="B397" t="str">
            <v>Debentures 1ª emissão - 1ª série LP</v>
          </cell>
          <cell r="C397">
            <v>-37948206.270000003</v>
          </cell>
        </row>
        <row r="398">
          <cell r="A398" t="str">
            <v>Debêntures</v>
          </cell>
          <cell r="C398">
            <v>-37948206.270000003</v>
          </cell>
        </row>
        <row r="400">
          <cell r="A400">
            <v>2221101</v>
          </cell>
          <cell r="B400" t="str">
            <v>Emprest.Cap.Giro Nac. LP</v>
          </cell>
          <cell r="C400">
            <v>-71465400</v>
          </cell>
        </row>
        <row r="401">
          <cell r="A401" t="str">
            <v>Capital de giro</v>
          </cell>
          <cell r="C401">
            <v>-71465400</v>
          </cell>
        </row>
        <row r="403">
          <cell r="A403">
            <v>2221603</v>
          </cell>
          <cell r="B403" t="str">
            <v>Fin.Locomotiva Af.Sul LP</v>
          </cell>
          <cell r="C403">
            <v>-19837364.390000001</v>
          </cell>
        </row>
        <row r="404">
          <cell r="A404" t="str">
            <v>Financiamento de lococomotivas</v>
          </cell>
          <cell r="C404">
            <v>-19837364.390000001</v>
          </cell>
        </row>
        <row r="406">
          <cell r="A406">
            <v>2231104</v>
          </cell>
          <cell r="B406" t="str">
            <v>Arrend. a Pagar RFFSA LP</v>
          </cell>
          <cell r="C406">
            <v>-9720688.7300000004</v>
          </cell>
        </row>
        <row r="407">
          <cell r="A407">
            <v>2231105</v>
          </cell>
          <cell r="B407" t="str">
            <v>Arrend.Pagar Ferroban LP</v>
          </cell>
          <cell r="C407">
            <v>-3334624.15</v>
          </cell>
        </row>
        <row r="408">
          <cell r="A408">
            <v>2232203</v>
          </cell>
          <cell r="B408" t="str">
            <v>Concessão Pagar RFFSA LP</v>
          </cell>
          <cell r="C408">
            <v>-511615.2</v>
          </cell>
        </row>
        <row r="409">
          <cell r="A409">
            <v>2232204</v>
          </cell>
          <cell r="B409" t="str">
            <v>Conc.a Pagar Ferroban LP</v>
          </cell>
          <cell r="C409">
            <v>-166731.25</v>
          </cell>
        </row>
        <row r="410">
          <cell r="A410" t="str">
            <v>Arrendamento a pagar</v>
          </cell>
          <cell r="C410">
            <v>-13733659.33</v>
          </cell>
        </row>
        <row r="412">
          <cell r="A412">
            <v>2251101</v>
          </cell>
          <cell r="B412" t="str">
            <v>Provisões Ações Trabal.LP</v>
          </cell>
          <cell r="C412">
            <v>-8961737.3599999994</v>
          </cell>
        </row>
        <row r="413">
          <cell r="A413" t="str">
            <v>Provisão para contingencias trabalhistas</v>
          </cell>
          <cell r="C413">
            <v>-8961737.3599999994</v>
          </cell>
        </row>
        <row r="415">
          <cell r="A415" t="str">
            <v>Exigível a longo prazo</v>
          </cell>
          <cell r="C415">
            <v>-307416466.01999998</v>
          </cell>
        </row>
        <row r="417">
          <cell r="A417">
            <v>2311102</v>
          </cell>
          <cell r="B417" t="str">
            <v>Receita Direito passagem</v>
          </cell>
          <cell r="C417">
            <v>-9025157.2599999998</v>
          </cell>
        </row>
        <row r="418">
          <cell r="C418">
            <v>-9025157.2599999998</v>
          </cell>
        </row>
        <row r="419">
          <cell r="A419">
            <v>2411101</v>
          </cell>
          <cell r="B419" t="str">
            <v>Capital Social Subscrito</v>
          </cell>
          <cell r="C419">
            <v>-233587553.77000001</v>
          </cell>
        </row>
        <row r="420">
          <cell r="A420" t="str">
            <v>Capital social</v>
          </cell>
          <cell r="C420">
            <v>-233587553.77000001</v>
          </cell>
        </row>
        <row r="422">
          <cell r="A422">
            <v>2431101</v>
          </cell>
          <cell r="B422" t="str">
            <v>Lucro/Prej.Exerc.Anteriores</v>
          </cell>
          <cell r="C422">
            <v>41216595.119999997</v>
          </cell>
        </row>
        <row r="423">
          <cell r="A423" t="str">
            <v>Prejuízo acumulado</v>
          </cell>
          <cell r="C423">
            <v>41216595.119999997</v>
          </cell>
        </row>
        <row r="425">
          <cell r="A425" t="str">
            <v>Patrimônio líquido</v>
          </cell>
          <cell r="C425">
            <v>-192370958.65000001</v>
          </cell>
        </row>
        <row r="427">
          <cell r="A427" t="str">
            <v>Passivo</v>
          </cell>
          <cell r="C427">
            <v>-764727826.77999997</v>
          </cell>
        </row>
        <row r="436">
          <cell r="A436" t="str">
            <v>Texto.............................................</v>
          </cell>
        </row>
        <row r="437">
          <cell r="A437" t="str">
            <v>..................................................</v>
          </cell>
        </row>
        <row r="439">
          <cell r="C439">
            <v>-14508567.449999999</v>
          </cell>
        </row>
        <row r="446">
          <cell r="A446" t="str">
            <v>Texto.............................................</v>
          </cell>
        </row>
        <row r="447">
          <cell r="A447" t="str">
            <v>..................................................</v>
          </cell>
        </row>
        <row r="449">
          <cell r="A449">
            <v>5111101</v>
          </cell>
          <cell r="B449" t="str">
            <v>Receita Transporte Ferrov.</v>
          </cell>
          <cell r="C449">
            <v>-142942767.22999999</v>
          </cell>
        </row>
        <row r="450">
          <cell r="A450">
            <v>5111102</v>
          </cell>
          <cell r="B450" t="str">
            <v>Rec. Malha Paulista</v>
          </cell>
          <cell r="C450">
            <v>-4403570.59</v>
          </cell>
        </row>
        <row r="451">
          <cell r="A451">
            <v>5111103</v>
          </cell>
          <cell r="B451" t="str">
            <v>Receita ferroviárias acessórias</v>
          </cell>
          <cell r="C451">
            <v>-14778724.960000001</v>
          </cell>
        </row>
        <row r="452">
          <cell r="A452">
            <v>5111104</v>
          </cell>
          <cell r="B452" t="str">
            <v>Rec.Ferrov.p/UNPI</v>
          </cell>
          <cell r="C452">
            <v>-4026023.71</v>
          </cell>
        </row>
        <row r="453">
          <cell r="A453">
            <v>5111105</v>
          </cell>
          <cell r="B453" t="str">
            <v>Rec.Ferrov.Malh Paulista p/UNPI</v>
          </cell>
          <cell r="C453">
            <v>-260153.04</v>
          </cell>
        </row>
        <row r="454">
          <cell r="A454">
            <v>5111106</v>
          </cell>
          <cell r="B454" t="str">
            <v>Rec.Ferrov.Acess.p/UNPI</v>
          </cell>
          <cell r="C454">
            <v>-381465.39</v>
          </cell>
        </row>
        <row r="455">
          <cell r="A455">
            <v>5112103</v>
          </cell>
          <cell r="B455" t="str">
            <v>MRS-Logística Part.Rec.</v>
          </cell>
          <cell r="C455">
            <v>-366230.46</v>
          </cell>
        </row>
        <row r="456">
          <cell r="A456">
            <v>5112106</v>
          </cell>
          <cell r="B456" t="str">
            <v>Ferropar Part.Rec.</v>
          </cell>
          <cell r="C456">
            <v>-6284407.7000000002</v>
          </cell>
        </row>
        <row r="457">
          <cell r="A457">
            <v>5112110</v>
          </cell>
          <cell r="B457" t="str">
            <v>Mesopotâmico/BAP Part.Rec.</v>
          </cell>
          <cell r="C457">
            <v>-2070597.44</v>
          </cell>
        </row>
        <row r="458">
          <cell r="A458">
            <v>5112111</v>
          </cell>
          <cell r="B458" t="str">
            <v>Ferroban Part.Rec.</v>
          </cell>
          <cell r="C458">
            <v>-17531.830000000002</v>
          </cell>
        </row>
        <row r="459">
          <cell r="A459">
            <v>5113103</v>
          </cell>
          <cell r="B459" t="str">
            <v>MRS-Logística Part.Pg.</v>
          </cell>
          <cell r="C459">
            <v>70710.759999999995</v>
          </cell>
        </row>
        <row r="460">
          <cell r="A460">
            <v>5113105</v>
          </cell>
          <cell r="B460" t="str">
            <v>FCA Part.Pg.</v>
          </cell>
          <cell r="C460">
            <v>630</v>
          </cell>
        </row>
        <row r="461">
          <cell r="A461">
            <v>5113106</v>
          </cell>
          <cell r="B461" t="str">
            <v>FERROPAR Part.Pg.</v>
          </cell>
          <cell r="C461">
            <v>546925.14</v>
          </cell>
        </row>
        <row r="462">
          <cell r="A462">
            <v>5113110</v>
          </cell>
          <cell r="B462" t="str">
            <v>Mesopotanea Part.Pg.</v>
          </cell>
          <cell r="C462">
            <v>3789083.58</v>
          </cell>
        </row>
        <row r="463">
          <cell r="A463">
            <v>5113111</v>
          </cell>
          <cell r="B463" t="str">
            <v>Ferroban Part.Pg.</v>
          </cell>
          <cell r="C463">
            <v>510532.15</v>
          </cell>
        </row>
        <row r="464">
          <cell r="A464">
            <v>5113117</v>
          </cell>
          <cell r="B464" t="str">
            <v>AFE-partilha a pagar</v>
          </cell>
          <cell r="C464">
            <v>405757.23</v>
          </cell>
        </row>
        <row r="465">
          <cell r="A465">
            <v>5114101</v>
          </cell>
          <cell r="B465" t="str">
            <v>Desconto de Frete</v>
          </cell>
          <cell r="C465">
            <v>693078.59</v>
          </cell>
        </row>
        <row r="466">
          <cell r="A466" t="str">
            <v>Receita Ferroviária</v>
          </cell>
          <cell r="C466">
            <v>-169514754.90000001</v>
          </cell>
        </row>
        <row r="467">
          <cell r="A467">
            <v>5114304</v>
          </cell>
          <cell r="B467" t="str">
            <v>Desconto de Frete - Terceiros</v>
          </cell>
          <cell r="C467">
            <v>2139.71</v>
          </cell>
        </row>
        <row r="468">
          <cell r="A468">
            <v>5114305</v>
          </cell>
          <cell r="B468" t="str">
            <v>Cancelamento de Frete - Terceiros</v>
          </cell>
          <cell r="C468">
            <v>24054.68</v>
          </cell>
        </row>
        <row r="469">
          <cell r="A469">
            <v>5118104</v>
          </cell>
          <cell r="B469" t="str">
            <v>Transp. Rod. Ponta</v>
          </cell>
          <cell r="C469">
            <v>-17687102.890000001</v>
          </cell>
        </row>
        <row r="470">
          <cell r="A470" t="str">
            <v>Receita Rodoviária</v>
          </cell>
          <cell r="C470">
            <v>-17660908.5</v>
          </cell>
        </row>
        <row r="471">
          <cell r="A471">
            <v>5116101</v>
          </cell>
          <cell r="B471" t="str">
            <v>Taxas Transp.Ferroviários</v>
          </cell>
          <cell r="C471">
            <v>-11796.1</v>
          </cell>
        </row>
        <row r="472">
          <cell r="A472">
            <v>5117103</v>
          </cell>
          <cell r="B472" t="str">
            <v>Limpeza de Vagões</v>
          </cell>
          <cell r="C472">
            <v>-12987.24</v>
          </cell>
        </row>
        <row r="473">
          <cell r="A473">
            <v>5117104</v>
          </cell>
          <cell r="B473" t="str">
            <v>Enlonamento</v>
          </cell>
          <cell r="C473">
            <v>-192432.25</v>
          </cell>
        </row>
        <row r="474">
          <cell r="A474">
            <v>5117105</v>
          </cell>
          <cell r="B474" t="str">
            <v>Transbordo</v>
          </cell>
          <cell r="C474">
            <v>-1439557.67</v>
          </cell>
        </row>
        <row r="475">
          <cell r="A475">
            <v>5117106</v>
          </cell>
          <cell r="B475" t="str">
            <v>Carga e descarga</v>
          </cell>
          <cell r="C475">
            <v>-8258.17</v>
          </cell>
        </row>
        <row r="476">
          <cell r="A476">
            <v>5117109</v>
          </cell>
          <cell r="B476" t="str">
            <v>Custo adm.+marg Intermodal</v>
          </cell>
          <cell r="C476">
            <v>29415.65</v>
          </cell>
        </row>
        <row r="477">
          <cell r="A477">
            <v>5117119</v>
          </cell>
          <cell r="B477" t="str">
            <v>Custo equipto.-Unit</v>
          </cell>
          <cell r="C477">
            <v>-419938.1</v>
          </cell>
        </row>
        <row r="478">
          <cell r="A478">
            <v>5117124</v>
          </cell>
          <cell r="B478" t="str">
            <v>Operação terminais UNIT - Joinville</v>
          </cell>
          <cell r="C478">
            <v>-111284.92</v>
          </cell>
        </row>
        <row r="479">
          <cell r="A479">
            <v>5117125</v>
          </cell>
          <cell r="B479" t="str">
            <v>Operação terminais UNIT - Diretor Pesta</v>
          </cell>
          <cell r="C479">
            <v>-204437.14</v>
          </cell>
        </row>
        <row r="480">
          <cell r="A480">
            <v>5117126</v>
          </cell>
          <cell r="B480" t="str">
            <v>Operação terminais UNIT - Tatuí</v>
          </cell>
          <cell r="C480">
            <v>-849913.28</v>
          </cell>
        </row>
        <row r="481">
          <cell r="A481">
            <v>5117127</v>
          </cell>
          <cell r="B481" t="str">
            <v>Operação terminais UNIT - Livramento</v>
          </cell>
          <cell r="C481">
            <v>-66547.47</v>
          </cell>
        </row>
        <row r="482">
          <cell r="A482">
            <v>5117128</v>
          </cell>
          <cell r="B482" t="str">
            <v>Operação terminais UNIT - Uruguaiana</v>
          </cell>
          <cell r="C482">
            <v>-1222237.67</v>
          </cell>
        </row>
        <row r="483">
          <cell r="A483">
            <v>5117129</v>
          </cell>
          <cell r="B483" t="str">
            <v>Rec. Log. Terminal Araucárias</v>
          </cell>
          <cell r="C483">
            <v>-41655.39</v>
          </cell>
        </row>
        <row r="484">
          <cell r="A484">
            <v>5124108</v>
          </cell>
          <cell r="B484" t="str">
            <v>Comissões s/Seguros</v>
          </cell>
          <cell r="C484">
            <v>-1184703.6000000001</v>
          </cell>
        </row>
        <row r="485">
          <cell r="A485">
            <v>5124111</v>
          </cell>
          <cell r="B485" t="str">
            <v>Comissões s/seguros p/UNPI</v>
          </cell>
          <cell r="C485">
            <v>-201978.95</v>
          </cell>
        </row>
        <row r="486">
          <cell r="A486" t="str">
            <v>Receita de Logística</v>
          </cell>
          <cell r="C486">
            <v>-5938312.2999999998</v>
          </cell>
        </row>
        <row r="487">
          <cell r="A487">
            <v>5114201</v>
          </cell>
          <cell r="B487" t="str">
            <v>Deduções Outras Receitas</v>
          </cell>
          <cell r="C487">
            <v>523192.59</v>
          </cell>
        </row>
        <row r="488">
          <cell r="A488">
            <v>5114202</v>
          </cell>
          <cell r="B488" t="str">
            <v>Cancelamentos Out.Receitas</v>
          </cell>
          <cell r="C488">
            <v>106040.14</v>
          </cell>
        </row>
        <row r="489">
          <cell r="A489">
            <v>5116103</v>
          </cell>
          <cell r="B489" t="str">
            <v>Taxa Adm.Operac.Ferropar</v>
          </cell>
          <cell r="C489">
            <v>-42182.74</v>
          </cell>
        </row>
        <row r="490">
          <cell r="A490">
            <v>5117101</v>
          </cell>
          <cell r="B490" t="str">
            <v>Estadias</v>
          </cell>
          <cell r="C490">
            <v>0</v>
          </cell>
        </row>
        <row r="491">
          <cell r="A491">
            <v>5121101</v>
          </cell>
          <cell r="B491" t="str">
            <v>Rec.Patrim.Linhas Férreas</v>
          </cell>
          <cell r="C491">
            <v>-39874.269999999997</v>
          </cell>
        </row>
        <row r="492">
          <cell r="A492">
            <v>5122102</v>
          </cell>
          <cell r="B492" t="str">
            <v>Rec.Public.e Propaganda</v>
          </cell>
          <cell r="C492">
            <v>-18915</v>
          </cell>
        </row>
        <row r="493">
          <cell r="A493">
            <v>5122103</v>
          </cell>
          <cell r="B493" t="str">
            <v>Alugueis Locomot. Vagões</v>
          </cell>
          <cell r="C493">
            <v>-425908.47</v>
          </cell>
        </row>
        <row r="494">
          <cell r="A494">
            <v>5122104</v>
          </cell>
          <cell r="B494" t="str">
            <v>Recup.Desp.Imóvel Alugado</v>
          </cell>
          <cell r="C494">
            <v>-58931.75</v>
          </cell>
        </row>
        <row r="495">
          <cell r="A495">
            <v>5122105</v>
          </cell>
          <cell r="B495" t="str">
            <v>Área Domínio - Fibra Ótica</v>
          </cell>
          <cell r="C495">
            <v>-125786.16</v>
          </cell>
        </row>
        <row r="496">
          <cell r="A496">
            <v>5123101</v>
          </cell>
          <cell r="B496" t="str">
            <v>Venda Inservíveis Sucatas</v>
          </cell>
          <cell r="C496">
            <v>-482354.54</v>
          </cell>
        </row>
        <row r="497">
          <cell r="A497">
            <v>5123102</v>
          </cell>
          <cell r="B497" t="str">
            <v>Venda Mat. Estocados</v>
          </cell>
          <cell r="C497">
            <v>-277475.65999999997</v>
          </cell>
        </row>
        <row r="498">
          <cell r="A498">
            <v>5124103</v>
          </cell>
          <cell r="B498" t="str">
            <v>Receitas Eventuais</v>
          </cell>
          <cell r="C498">
            <v>-53500.15</v>
          </cell>
        </row>
        <row r="499">
          <cell r="A499">
            <v>5124104</v>
          </cell>
          <cell r="B499" t="str">
            <v>Receitas a Classificar</v>
          </cell>
          <cell r="C499">
            <v>-40378.550000000003</v>
          </cell>
        </row>
        <row r="500">
          <cell r="A500" t="str">
            <v>Outras Receitas</v>
          </cell>
          <cell r="C500">
            <v>-936074.56</v>
          </cell>
        </row>
        <row r="501">
          <cell r="A501" t="str">
            <v>Receita Bruta Total</v>
          </cell>
          <cell r="C501">
            <v>-194050050.25999999</v>
          </cell>
        </row>
        <row r="502">
          <cell r="A502">
            <v>5411102</v>
          </cell>
          <cell r="B502" t="str">
            <v>PIS</v>
          </cell>
          <cell r="C502">
            <v>2854974.76</v>
          </cell>
        </row>
        <row r="503">
          <cell r="A503">
            <v>5411103</v>
          </cell>
          <cell r="B503" t="str">
            <v>COFINS</v>
          </cell>
          <cell r="C503">
            <v>5131518.99</v>
          </cell>
        </row>
        <row r="504">
          <cell r="A504">
            <v>5411104</v>
          </cell>
          <cell r="B504" t="str">
            <v>Imposto s/ serviço</v>
          </cell>
          <cell r="C504">
            <v>5640.56</v>
          </cell>
        </row>
        <row r="505">
          <cell r="A505">
            <v>5411123</v>
          </cell>
          <cell r="B505" t="str">
            <v>PIS s/ponta rodoviaria</v>
          </cell>
          <cell r="C505">
            <v>279685.06</v>
          </cell>
        </row>
        <row r="506">
          <cell r="A506">
            <v>5411124</v>
          </cell>
          <cell r="B506" t="str">
            <v>PIS s/novos negócios</v>
          </cell>
          <cell r="C506">
            <v>1761.01</v>
          </cell>
        </row>
        <row r="507">
          <cell r="A507">
            <v>5411125</v>
          </cell>
          <cell r="B507" t="str">
            <v>COFINS s/ponta rodoviaria</v>
          </cell>
          <cell r="C507">
            <v>534402.06000000006</v>
          </cell>
        </row>
        <row r="508">
          <cell r="A508">
            <v>5411126</v>
          </cell>
          <cell r="B508" t="str">
            <v>COFINS s/novos negócios</v>
          </cell>
          <cell r="C508">
            <v>3773.6</v>
          </cell>
        </row>
        <row r="509">
          <cell r="A509">
            <v>5411127</v>
          </cell>
          <cell r="B509" t="str">
            <v>Imposto s/ serviço - Sobre logística</v>
          </cell>
          <cell r="C509">
            <v>0</v>
          </cell>
        </row>
        <row r="510">
          <cell r="A510">
            <v>5411128</v>
          </cell>
          <cell r="B510" t="str">
            <v>COFINS s/logística</v>
          </cell>
          <cell r="C510">
            <v>61528.28</v>
          </cell>
        </row>
        <row r="511">
          <cell r="A511">
            <v>5411129</v>
          </cell>
          <cell r="B511" t="str">
            <v>PIS s/logística</v>
          </cell>
          <cell r="C511">
            <v>30187.02</v>
          </cell>
        </row>
        <row r="512">
          <cell r="A512">
            <v>5411167</v>
          </cell>
          <cell r="B512" t="str">
            <v>PIS-Joinville</v>
          </cell>
          <cell r="C512">
            <v>1688.25</v>
          </cell>
        </row>
        <row r="513">
          <cell r="A513">
            <v>5411168</v>
          </cell>
          <cell r="B513" t="str">
            <v>PIS-Diretor Pestana</v>
          </cell>
          <cell r="C513">
            <v>2820.52</v>
          </cell>
        </row>
        <row r="514">
          <cell r="A514">
            <v>5411169</v>
          </cell>
          <cell r="B514" t="str">
            <v>PIS-Tatuí</v>
          </cell>
          <cell r="C514">
            <v>11730.51</v>
          </cell>
        </row>
        <row r="515">
          <cell r="A515">
            <v>5411170</v>
          </cell>
          <cell r="B515" t="str">
            <v>PIS-Livramento</v>
          </cell>
          <cell r="C515">
            <v>818.34</v>
          </cell>
        </row>
        <row r="516">
          <cell r="A516">
            <v>5411171</v>
          </cell>
          <cell r="B516" t="str">
            <v>PIS-Uruguaiana</v>
          </cell>
          <cell r="C516">
            <v>17443.72</v>
          </cell>
        </row>
        <row r="517">
          <cell r="A517">
            <v>5411172</v>
          </cell>
          <cell r="B517" t="str">
            <v>PIS-Araucária</v>
          </cell>
          <cell r="C517">
            <v>495.64</v>
          </cell>
        </row>
        <row r="518">
          <cell r="A518">
            <v>5411173</v>
          </cell>
          <cell r="B518" t="str">
            <v>COFINS-Joinville</v>
          </cell>
          <cell r="C518">
            <v>3306.25</v>
          </cell>
        </row>
        <row r="519">
          <cell r="A519">
            <v>5411174</v>
          </cell>
          <cell r="B519" t="str">
            <v>COFINS-Diretor Pestana</v>
          </cell>
          <cell r="C519">
            <v>6068.58</v>
          </cell>
        </row>
        <row r="520">
          <cell r="A520">
            <v>5411175</v>
          </cell>
          <cell r="B520" t="str">
            <v>COFINS-Tatuí</v>
          </cell>
          <cell r="C520">
            <v>24980.71</v>
          </cell>
        </row>
        <row r="521">
          <cell r="A521">
            <v>5411176</v>
          </cell>
          <cell r="B521" t="str">
            <v>COFINS-Livramento</v>
          </cell>
          <cell r="C521">
            <v>1934.18</v>
          </cell>
        </row>
        <row r="522">
          <cell r="A522">
            <v>5411177</v>
          </cell>
          <cell r="B522" t="str">
            <v>COFINS-Uruguaiana</v>
          </cell>
          <cell r="C522">
            <v>36083.49</v>
          </cell>
        </row>
        <row r="523">
          <cell r="A523">
            <v>5411178</v>
          </cell>
          <cell r="B523" t="str">
            <v>COFINS-Araucária</v>
          </cell>
          <cell r="C523">
            <v>1143.78</v>
          </cell>
        </row>
        <row r="524">
          <cell r="A524" t="str">
            <v>PIS/COFINS/ISS/INSS</v>
          </cell>
          <cell r="C524">
            <v>9011985.3100000005</v>
          </cell>
        </row>
        <row r="525">
          <cell r="A525">
            <v>5125110</v>
          </cell>
          <cell r="B525" t="str">
            <v>ICMS s/ Outras Receitas</v>
          </cell>
          <cell r="C525">
            <v>65613.820000000007</v>
          </cell>
        </row>
        <row r="526">
          <cell r="A526">
            <v>5411106</v>
          </cell>
          <cell r="B526" t="str">
            <v>ICMS s/seguro agricultura</v>
          </cell>
          <cell r="C526">
            <v>35010.07</v>
          </cell>
        </row>
        <row r="527">
          <cell r="A527">
            <v>5411108</v>
          </cell>
          <cell r="B527" t="str">
            <v>ICMS s/seguro indústria</v>
          </cell>
          <cell r="C527">
            <v>16407.34</v>
          </cell>
        </row>
        <row r="528">
          <cell r="A528">
            <v>5411110</v>
          </cell>
          <cell r="B528" t="str">
            <v>ICMS s/seguro Sul</v>
          </cell>
          <cell r="C528">
            <v>7419.13</v>
          </cell>
        </row>
        <row r="529">
          <cell r="A529">
            <v>5411111</v>
          </cell>
          <cell r="B529" t="str">
            <v>ICMS s/frete agricultura</v>
          </cell>
          <cell r="C529">
            <v>2405608.38</v>
          </cell>
        </row>
        <row r="530">
          <cell r="A530">
            <v>5411112</v>
          </cell>
          <cell r="B530" t="str">
            <v>ICMS s/frete energia</v>
          </cell>
          <cell r="C530">
            <v>3599749.52</v>
          </cell>
        </row>
        <row r="531">
          <cell r="A531">
            <v>5411113</v>
          </cell>
          <cell r="B531" t="str">
            <v>ICMS s/frete industrialização</v>
          </cell>
          <cell r="C531">
            <v>1042261.42</v>
          </cell>
        </row>
        <row r="532">
          <cell r="A532">
            <v>5411115</v>
          </cell>
          <cell r="B532" t="str">
            <v>ICMS s/frete Sul</v>
          </cell>
          <cell r="C532">
            <v>934087.93</v>
          </cell>
        </row>
        <row r="533">
          <cell r="A533">
            <v>5411117</v>
          </cell>
          <cell r="B533" t="str">
            <v>ICMS s/ sucata</v>
          </cell>
          <cell r="C533">
            <v>20701.29</v>
          </cell>
        </row>
        <row r="534">
          <cell r="A534">
            <v>5411118</v>
          </cell>
          <cell r="B534" t="str">
            <v>ICMS s/ponta rodoviaria - UNGN</v>
          </cell>
          <cell r="C534">
            <v>1125810.72</v>
          </cell>
        </row>
        <row r="535">
          <cell r="A535">
            <v>5411131</v>
          </cell>
          <cell r="B535" t="str">
            <v>ICMS s/logistica</v>
          </cell>
          <cell r="C535">
            <v>104355.05</v>
          </cell>
        </row>
        <row r="536">
          <cell r="A536">
            <v>5411132</v>
          </cell>
          <cell r="B536" t="str">
            <v>ICMS s/seguros-Centro-Oeste</v>
          </cell>
          <cell r="C536">
            <v>18061.64</v>
          </cell>
        </row>
        <row r="537">
          <cell r="A537">
            <v>5411133</v>
          </cell>
          <cell r="B537" t="str">
            <v>ICMS s/frete Centro-Oeste</v>
          </cell>
          <cell r="C537">
            <v>1470231.67</v>
          </cell>
        </row>
        <row r="538">
          <cell r="A538">
            <v>5411134</v>
          </cell>
          <cell r="B538" t="str">
            <v>ICMS s/seguros p/UNPI</v>
          </cell>
          <cell r="C538">
            <v>989.63</v>
          </cell>
        </row>
        <row r="539">
          <cell r="A539">
            <v>5411135</v>
          </cell>
          <cell r="B539" t="str">
            <v>ICMS s/frete p/UNPI</v>
          </cell>
          <cell r="C539">
            <v>22787.48</v>
          </cell>
        </row>
        <row r="540">
          <cell r="A540">
            <v>5411136</v>
          </cell>
          <cell r="B540" t="str">
            <v>ICMS s/logistica-Unit</v>
          </cell>
          <cell r="C540">
            <v>6621.04</v>
          </cell>
        </row>
        <row r="541">
          <cell r="A541">
            <v>5411141</v>
          </cell>
          <cell r="B541" t="str">
            <v>Estorno Crédito ICMS</v>
          </cell>
          <cell r="C541">
            <v>215703.12</v>
          </cell>
        </row>
        <row r="542">
          <cell r="A542">
            <v>5411162</v>
          </cell>
          <cell r="B542" t="str">
            <v>ICMS-Diretor Pestana</v>
          </cell>
          <cell r="C542">
            <v>10505.61</v>
          </cell>
        </row>
        <row r="543">
          <cell r="A543">
            <v>5411163</v>
          </cell>
          <cell r="B543" t="str">
            <v>ICMS-Tatuí</v>
          </cell>
          <cell r="C543">
            <v>9657.57</v>
          </cell>
        </row>
        <row r="544">
          <cell r="A544">
            <v>5411164</v>
          </cell>
          <cell r="B544" t="str">
            <v>ICMS-Livramento</v>
          </cell>
          <cell r="C544">
            <v>1528.78</v>
          </cell>
        </row>
        <row r="545">
          <cell r="A545">
            <v>5411165</v>
          </cell>
          <cell r="B545" t="str">
            <v>ICMS-Uruguaiana</v>
          </cell>
          <cell r="C545">
            <v>239.92</v>
          </cell>
        </row>
        <row r="546">
          <cell r="A546">
            <v>5411166</v>
          </cell>
          <cell r="B546" t="str">
            <v>ICMS-Araucária</v>
          </cell>
          <cell r="C546">
            <v>2605.4299999999998</v>
          </cell>
        </row>
        <row r="547">
          <cell r="A547" t="str">
            <v>ICMS</v>
          </cell>
          <cell r="C547">
            <v>11115956.560000001</v>
          </cell>
        </row>
        <row r="548">
          <cell r="A548" t="str">
            <v>Impostos s/ Vendas</v>
          </cell>
          <cell r="C548">
            <v>20127941.870000001</v>
          </cell>
        </row>
        <row r="549">
          <cell r="A549" t="str">
            <v>Receita operacional líquida</v>
          </cell>
          <cell r="C549">
            <v>-173922108.38999999</v>
          </cell>
        </row>
        <row r="550">
          <cell r="A550">
            <v>3021101</v>
          </cell>
          <cell r="B550" t="str">
            <v>Diesel Locomotiva</v>
          </cell>
          <cell r="C550">
            <v>42840259.950000003</v>
          </cell>
        </row>
        <row r="551">
          <cell r="A551">
            <v>3021102</v>
          </cell>
          <cell r="B551" t="str">
            <v>Fretes c/ Diesel Locomotivas</v>
          </cell>
          <cell r="C551">
            <v>35931.769999999997</v>
          </cell>
        </row>
        <row r="552">
          <cell r="A552">
            <v>3021103</v>
          </cell>
          <cell r="B552" t="str">
            <v>Lubrificante Locomotivas</v>
          </cell>
          <cell r="C552">
            <v>1360846.56</v>
          </cell>
        </row>
        <row r="553">
          <cell r="A553">
            <v>3021105</v>
          </cell>
          <cell r="B553" t="str">
            <v>Areia</v>
          </cell>
          <cell r="C553">
            <v>151526.26999999999</v>
          </cell>
        </row>
        <row r="554">
          <cell r="A554" t="str">
            <v>Combustível</v>
          </cell>
          <cell r="C554">
            <v>44388564.549999997</v>
          </cell>
        </row>
        <row r="555">
          <cell r="A555">
            <v>3131106</v>
          </cell>
          <cell r="B555" t="str">
            <v>Limpeza de vagões</v>
          </cell>
          <cell r="C555">
            <v>202740.6</v>
          </cell>
        </row>
        <row r="556">
          <cell r="A556">
            <v>3131110</v>
          </cell>
          <cell r="B556" t="str">
            <v>Fechamento de vagões</v>
          </cell>
          <cell r="C556">
            <v>29727.89</v>
          </cell>
        </row>
        <row r="557">
          <cell r="A557">
            <v>3131132</v>
          </cell>
          <cell r="B557" t="str">
            <v>Vedação de vagões</v>
          </cell>
          <cell r="C557">
            <v>60477.72</v>
          </cell>
        </row>
        <row r="558">
          <cell r="A558">
            <v>3131137</v>
          </cell>
          <cell r="B558" t="str">
            <v>Enlonamento Ferroviário</v>
          </cell>
          <cell r="C558">
            <v>439604.65</v>
          </cell>
        </row>
        <row r="559">
          <cell r="A559">
            <v>3131138</v>
          </cell>
          <cell r="B559" t="str">
            <v>Carga e descarga Ferroviária</v>
          </cell>
          <cell r="C559">
            <v>229182.76</v>
          </cell>
        </row>
        <row r="560">
          <cell r="A560">
            <v>3131139</v>
          </cell>
          <cell r="B560" t="str">
            <v>Lacres Ferroviários</v>
          </cell>
          <cell r="C560">
            <v>7027.72</v>
          </cell>
        </row>
        <row r="561">
          <cell r="A561">
            <v>4131106</v>
          </cell>
          <cell r="B561" t="str">
            <v>Limpeza de vagões</v>
          </cell>
          <cell r="C561">
            <v>235.2</v>
          </cell>
        </row>
        <row r="562">
          <cell r="A562" t="str">
            <v>Enlonamento/Pesagem</v>
          </cell>
          <cell r="C562">
            <v>968996.54</v>
          </cell>
        </row>
        <row r="563">
          <cell r="A563">
            <v>3061105</v>
          </cell>
          <cell r="B563" t="str">
            <v>Aluguel Locomotivas</v>
          </cell>
          <cell r="C563">
            <v>600</v>
          </cell>
        </row>
        <row r="564">
          <cell r="A564">
            <v>3061108</v>
          </cell>
          <cell r="B564" t="str">
            <v>Aluguel Container</v>
          </cell>
          <cell r="C564">
            <v>734911.54</v>
          </cell>
        </row>
        <row r="565">
          <cell r="A565">
            <v>3061112</v>
          </cell>
          <cell r="B565" t="str">
            <v>Locação de Vagões</v>
          </cell>
          <cell r="C565">
            <v>63938.86</v>
          </cell>
        </row>
        <row r="566">
          <cell r="A566">
            <v>4071105</v>
          </cell>
          <cell r="B566" t="str">
            <v>Aluguel Container</v>
          </cell>
          <cell r="C566">
            <v>223267.19</v>
          </cell>
        </row>
        <row r="567">
          <cell r="A567" t="str">
            <v>Aluguel de Material Rodante</v>
          </cell>
          <cell r="C567">
            <v>1022717.59</v>
          </cell>
        </row>
        <row r="568">
          <cell r="A568">
            <v>4180101</v>
          </cell>
          <cell r="B568" t="str">
            <v>Crédito Pis - Custo</v>
          </cell>
          <cell r="C568">
            <v>-771115.11</v>
          </cell>
        </row>
        <row r="569">
          <cell r="A569" t="str">
            <v>Crédito PIS</v>
          </cell>
          <cell r="C569">
            <v>-771115.11</v>
          </cell>
        </row>
        <row r="570">
          <cell r="A570" t="str">
            <v>Custos Ferroviários variáveis</v>
          </cell>
          <cell r="C570">
            <v>45609163.57</v>
          </cell>
        </row>
        <row r="571">
          <cell r="A571">
            <v>3015101</v>
          </cell>
          <cell r="B571" t="str">
            <v>Salários - Motoristas/Ajudantes</v>
          </cell>
          <cell r="C571">
            <v>47042.64</v>
          </cell>
        </row>
        <row r="572">
          <cell r="A572">
            <v>3015201</v>
          </cell>
          <cell r="B572" t="str">
            <v>Adic. Sal. Mot. Ajudantes</v>
          </cell>
          <cell r="C572">
            <v>2496.08</v>
          </cell>
        </row>
        <row r="573">
          <cell r="A573">
            <v>3015301</v>
          </cell>
          <cell r="B573" t="str">
            <v>INSS Mot/Ajudantes</v>
          </cell>
          <cell r="C573">
            <v>12488.31</v>
          </cell>
        </row>
        <row r="574">
          <cell r="A574">
            <v>3015302</v>
          </cell>
          <cell r="B574" t="str">
            <v>FGTS Motoristas/Ajud</v>
          </cell>
          <cell r="C574">
            <v>3844.56</v>
          </cell>
        </row>
        <row r="575">
          <cell r="A575">
            <v>3015304</v>
          </cell>
          <cell r="B575" t="str">
            <v>Senai Mot/Ajudantes</v>
          </cell>
          <cell r="C575">
            <v>724.83</v>
          </cell>
        </row>
        <row r="576">
          <cell r="A576">
            <v>3015401</v>
          </cell>
          <cell r="B576" t="str">
            <v>HE Motoristas/Ajudanres</v>
          </cell>
          <cell r="C576">
            <v>9257.2099999999991</v>
          </cell>
        </row>
        <row r="577">
          <cell r="A577">
            <v>3015402</v>
          </cell>
          <cell r="B577" t="str">
            <v>Adicional Noturno - Motoristas</v>
          </cell>
          <cell r="C577">
            <v>412.73</v>
          </cell>
        </row>
        <row r="578">
          <cell r="A578">
            <v>3015501</v>
          </cell>
          <cell r="B578" t="str">
            <v>Aviso Previo Recisão CTR Motoristas</v>
          </cell>
          <cell r="C578">
            <v>7189.21</v>
          </cell>
        </row>
        <row r="579">
          <cell r="A579">
            <v>3015701</v>
          </cell>
          <cell r="B579" t="str">
            <v>Férias Motoristas/Ajudantes</v>
          </cell>
          <cell r="C579">
            <v>10436.52</v>
          </cell>
        </row>
        <row r="580">
          <cell r="A580">
            <v>3015702</v>
          </cell>
          <cell r="B580" t="str">
            <v>13º Salário Motoristas/Ajudantes</v>
          </cell>
          <cell r="C580">
            <v>6918.55</v>
          </cell>
        </row>
        <row r="581">
          <cell r="A581">
            <v>3015801</v>
          </cell>
          <cell r="B581" t="str">
            <v>Ticket Alim. Motoristas/Ajudantes</v>
          </cell>
          <cell r="C581">
            <v>5537.89</v>
          </cell>
        </row>
        <row r="582">
          <cell r="A582">
            <v>3015802</v>
          </cell>
          <cell r="B582" t="str">
            <v>Vale Transp. Motoristas/Ajudantes</v>
          </cell>
          <cell r="C582">
            <v>401.04</v>
          </cell>
        </row>
        <row r="583">
          <cell r="A583">
            <v>3015803</v>
          </cell>
          <cell r="B583" t="str">
            <v>Ass. Médica Motoristas/Ajudantes</v>
          </cell>
          <cell r="C583">
            <v>419.51</v>
          </cell>
        </row>
        <row r="584">
          <cell r="A584">
            <v>3015804</v>
          </cell>
          <cell r="B584" t="str">
            <v>Seguro de Vida Motoristas/Ajudantes</v>
          </cell>
          <cell r="C584">
            <v>152.6</v>
          </cell>
        </row>
        <row r="585">
          <cell r="A585">
            <v>3015806</v>
          </cell>
          <cell r="B585" t="str">
            <v>Outros Motoristas/Ajudantes</v>
          </cell>
          <cell r="C585">
            <v>-4</v>
          </cell>
        </row>
        <row r="586">
          <cell r="A586" t="str">
            <v>Motoristas e Ajudantes</v>
          </cell>
          <cell r="C586">
            <v>107317.68</v>
          </cell>
        </row>
        <row r="587">
          <cell r="A587">
            <v>3131102</v>
          </cell>
          <cell r="B587" t="str">
            <v>Fretes com Terceiros</v>
          </cell>
          <cell r="C587">
            <v>388290.91</v>
          </cell>
        </row>
        <row r="588">
          <cell r="A588">
            <v>3131121</v>
          </cell>
          <cell r="B588" t="str">
            <v>Frete Ponta Rodoviaria</v>
          </cell>
          <cell r="C588">
            <v>13985225.869999999</v>
          </cell>
        </row>
        <row r="589">
          <cell r="A589">
            <v>3131142</v>
          </cell>
          <cell r="B589" t="str">
            <v>Transbordo Rodoviario</v>
          </cell>
          <cell r="C589">
            <v>45289.61</v>
          </cell>
        </row>
        <row r="590">
          <cell r="A590">
            <v>4131102</v>
          </cell>
          <cell r="B590" t="str">
            <v>Frete com terceiros</v>
          </cell>
          <cell r="C590">
            <v>8772.57</v>
          </cell>
        </row>
        <row r="591">
          <cell r="A591" t="str">
            <v>Terceiros</v>
          </cell>
          <cell r="C591">
            <v>14427578.960000001</v>
          </cell>
        </row>
        <row r="592">
          <cell r="A592">
            <v>3131105</v>
          </cell>
          <cell r="B592" t="str">
            <v>Enlonamento-Rodoviário</v>
          </cell>
          <cell r="C592">
            <v>720</v>
          </cell>
        </row>
        <row r="593">
          <cell r="A593">
            <v>3131130</v>
          </cell>
          <cell r="B593" t="str">
            <v>Carga e descarga</v>
          </cell>
          <cell r="C593">
            <v>4972</v>
          </cell>
        </row>
        <row r="594">
          <cell r="A594" t="str">
            <v>Enlonamento de Caminhão</v>
          </cell>
          <cell r="C594">
            <v>5692</v>
          </cell>
        </row>
        <row r="595">
          <cell r="A595">
            <v>3131122</v>
          </cell>
          <cell r="B595" t="str">
            <v>Pedágio Freteiros</v>
          </cell>
          <cell r="C595">
            <v>12560.7</v>
          </cell>
        </row>
        <row r="596">
          <cell r="A596">
            <v>3131134</v>
          </cell>
          <cell r="B596" t="str">
            <v>Estacionamento</v>
          </cell>
          <cell r="C596">
            <v>34.840000000000003</v>
          </cell>
        </row>
        <row r="597">
          <cell r="A597">
            <v>4131122</v>
          </cell>
          <cell r="B597" t="str">
            <v>Pedágio Freteiros</v>
          </cell>
          <cell r="C597">
            <v>165809.76999999999</v>
          </cell>
        </row>
        <row r="598">
          <cell r="A598" t="str">
            <v>Estacionamento/pedágio</v>
          </cell>
          <cell r="C598">
            <v>178405.31</v>
          </cell>
        </row>
        <row r="599">
          <cell r="A599">
            <v>3061107</v>
          </cell>
          <cell r="B599" t="str">
            <v>Aluguel Road Railer</v>
          </cell>
          <cell r="C599">
            <v>294000</v>
          </cell>
        </row>
        <row r="600">
          <cell r="A600" t="str">
            <v>Aluguel material rodante</v>
          </cell>
          <cell r="C600">
            <v>294000</v>
          </cell>
        </row>
        <row r="601">
          <cell r="A601">
            <v>3091401</v>
          </cell>
          <cell r="B601" t="str">
            <v>Gerenciamento de riscos</v>
          </cell>
          <cell r="C601">
            <v>2530.5</v>
          </cell>
        </row>
        <row r="602">
          <cell r="A602" t="str">
            <v>Gerenciamento de riscos</v>
          </cell>
          <cell r="C602">
            <v>2530.5</v>
          </cell>
        </row>
        <row r="603">
          <cell r="A603">
            <v>3131113</v>
          </cell>
          <cell r="B603" t="str">
            <v>Estadia</v>
          </cell>
          <cell r="C603">
            <v>38276.86</v>
          </cell>
        </row>
        <row r="604">
          <cell r="A604">
            <v>3131114</v>
          </cell>
          <cell r="B604" t="str">
            <v>Armazenagem</v>
          </cell>
          <cell r="C604">
            <v>6813</v>
          </cell>
        </row>
        <row r="605">
          <cell r="A605" t="str">
            <v>Estadia de Caminhões</v>
          </cell>
          <cell r="C605">
            <v>45089.86</v>
          </cell>
        </row>
        <row r="606">
          <cell r="A606">
            <v>3101121</v>
          </cell>
          <cell r="B606" t="str">
            <v>Taxas Variáveis</v>
          </cell>
          <cell r="C606">
            <v>83.1</v>
          </cell>
        </row>
        <row r="607">
          <cell r="A607" t="str">
            <v>Taxa Adm. Arg.</v>
          </cell>
          <cell r="C607">
            <v>83.1</v>
          </cell>
        </row>
        <row r="608">
          <cell r="A608">
            <v>3091104</v>
          </cell>
          <cell r="B608" t="str">
            <v>RCF - Seguros com terceiros</v>
          </cell>
          <cell r="C608">
            <v>-3809.67</v>
          </cell>
        </row>
        <row r="609">
          <cell r="A609">
            <v>3101231</v>
          </cell>
          <cell r="B609" t="str">
            <v>IPVA  - Caminhões</v>
          </cell>
          <cell r="C609">
            <v>125.81</v>
          </cell>
        </row>
        <row r="610">
          <cell r="A610">
            <v>4101230</v>
          </cell>
          <cell r="B610" t="str">
            <v>DEPVAT/Licenciamento/Seguro Obrigatório</v>
          </cell>
          <cell r="C610">
            <v>13868.8</v>
          </cell>
        </row>
        <row r="611">
          <cell r="A611" t="str">
            <v>IPVA Caminhões</v>
          </cell>
          <cell r="C611">
            <v>10184.94</v>
          </cell>
        </row>
        <row r="612">
          <cell r="A612">
            <v>3131127</v>
          </cell>
          <cell r="B612" t="str">
            <v>Serviço de desembaraço</v>
          </cell>
          <cell r="C612">
            <v>12518.22</v>
          </cell>
        </row>
        <row r="613">
          <cell r="A613" t="str">
            <v>Desembaraço de Mercadorias</v>
          </cell>
          <cell r="C613">
            <v>12518.22</v>
          </cell>
        </row>
        <row r="614">
          <cell r="A614">
            <v>3111105</v>
          </cell>
          <cell r="B614" t="str">
            <v>Vendas de Salvados - PPO</v>
          </cell>
          <cell r="C614">
            <v>-179261.44</v>
          </cell>
        </row>
        <row r="615">
          <cell r="C615">
            <v>-179261.44</v>
          </cell>
        </row>
        <row r="616">
          <cell r="A616">
            <v>3021301</v>
          </cell>
          <cell r="B616" t="str">
            <v>Combustiveis e equipamentos para termin</v>
          </cell>
          <cell r="C616">
            <v>31523.35</v>
          </cell>
        </row>
        <row r="617">
          <cell r="A617" t="str">
            <v>Combustíveis Terminais</v>
          </cell>
          <cell r="C617">
            <v>31523.35</v>
          </cell>
        </row>
        <row r="618">
          <cell r="A618">
            <v>3061109</v>
          </cell>
          <cell r="B618" t="str">
            <v>Locação de Armazéns</v>
          </cell>
          <cell r="C618">
            <v>294478.28000000003</v>
          </cell>
        </row>
        <row r="619">
          <cell r="A619">
            <v>3131124</v>
          </cell>
          <cell r="B619" t="str">
            <v>Armazenagem no destino</v>
          </cell>
          <cell r="C619">
            <v>7245</v>
          </cell>
        </row>
        <row r="620">
          <cell r="A620" t="str">
            <v>Armazenagem e Aluguéis</v>
          </cell>
          <cell r="C620">
            <v>301723.28000000003</v>
          </cell>
        </row>
        <row r="621">
          <cell r="A621">
            <v>3091101</v>
          </cell>
          <cell r="B621" t="str">
            <v>Ativos - Prêmios</v>
          </cell>
          <cell r="C621">
            <v>32832.800000000003</v>
          </cell>
        </row>
        <row r="622">
          <cell r="A622">
            <v>3091201</v>
          </cell>
          <cell r="B622" t="str">
            <v>Transportes Cargas-Prêmio</v>
          </cell>
          <cell r="C622">
            <v>895845.73</v>
          </cell>
        </row>
        <row r="623">
          <cell r="A623">
            <v>3091202</v>
          </cell>
          <cell r="B623" t="str">
            <v>Carga nacional</v>
          </cell>
          <cell r="C623">
            <v>6000</v>
          </cell>
        </row>
        <row r="624">
          <cell r="A624" t="str">
            <v>Seguro de Carga</v>
          </cell>
          <cell r="C624">
            <v>934678.53</v>
          </cell>
        </row>
        <row r="625">
          <cell r="A625">
            <v>3101120</v>
          </cell>
          <cell r="B625" t="str">
            <v>Taxas Fundaf</v>
          </cell>
          <cell r="C625">
            <v>26585.89</v>
          </cell>
        </row>
        <row r="626">
          <cell r="A626" t="str">
            <v>Taxas Fundaf</v>
          </cell>
          <cell r="C626">
            <v>26585.89</v>
          </cell>
        </row>
        <row r="627">
          <cell r="A627">
            <v>3131104</v>
          </cell>
          <cell r="B627" t="str">
            <v>Transbordo ferroviário</v>
          </cell>
          <cell r="C627">
            <v>2072414.28</v>
          </cell>
        </row>
        <row r="628">
          <cell r="A628">
            <v>3131111</v>
          </cell>
          <cell r="B628" t="str">
            <v>Pesagem de vagões</v>
          </cell>
          <cell r="C628">
            <v>573.80999999999995</v>
          </cell>
        </row>
        <row r="629">
          <cell r="A629">
            <v>4131104</v>
          </cell>
          <cell r="B629" t="str">
            <v>Transbordo</v>
          </cell>
          <cell r="C629">
            <v>100</v>
          </cell>
        </row>
        <row r="630">
          <cell r="A630">
            <v>4131112</v>
          </cell>
          <cell r="B630" t="str">
            <v>Agenciam.cargas comissões</v>
          </cell>
          <cell r="C630">
            <v>25299.35</v>
          </cell>
        </row>
        <row r="631">
          <cell r="A631" t="str">
            <v>Transbordo</v>
          </cell>
          <cell r="C631">
            <v>2098387.44</v>
          </cell>
        </row>
        <row r="632">
          <cell r="A632">
            <v>3036104</v>
          </cell>
          <cell r="B632" t="str">
            <v>Pç Manut. Maquinas e Terminais Logístic</v>
          </cell>
          <cell r="C632">
            <v>50674.05</v>
          </cell>
        </row>
        <row r="633">
          <cell r="A633">
            <v>3036105</v>
          </cell>
          <cell r="B633" t="str">
            <v>Serv. Manut. Maquinas e Terminais Logís</v>
          </cell>
          <cell r="C633">
            <v>50986.55</v>
          </cell>
        </row>
        <row r="634">
          <cell r="A634">
            <v>3036106</v>
          </cell>
          <cell r="B634" t="str">
            <v>Fretes Manut. Maquinas e Terminais Logí</v>
          </cell>
          <cell r="C634">
            <v>12036.36</v>
          </cell>
        </row>
        <row r="635">
          <cell r="A635">
            <v>3036107</v>
          </cell>
          <cell r="B635" t="str">
            <v>Peças e Maut. Containers</v>
          </cell>
          <cell r="C635">
            <v>743.2</v>
          </cell>
        </row>
        <row r="636">
          <cell r="A636">
            <v>3036108</v>
          </cell>
          <cell r="B636" t="str">
            <v>Serv. Manut de Containers</v>
          </cell>
          <cell r="C636">
            <v>660</v>
          </cell>
        </row>
        <row r="637">
          <cell r="A637">
            <v>3036110</v>
          </cell>
          <cell r="B637" t="str">
            <v>Pç Manut. de Lonas</v>
          </cell>
          <cell r="C637">
            <v>240</v>
          </cell>
        </row>
        <row r="638">
          <cell r="A638">
            <v>3036112</v>
          </cell>
          <cell r="B638" t="str">
            <v>Fretes Manut. de Lonas</v>
          </cell>
          <cell r="C638">
            <v>17.5</v>
          </cell>
        </row>
        <row r="639">
          <cell r="A639">
            <v>3037107</v>
          </cell>
          <cell r="B639" t="str">
            <v>Fretes Manut. Road Railers</v>
          </cell>
          <cell r="C639">
            <v>1700</v>
          </cell>
        </row>
        <row r="640">
          <cell r="A640" t="str">
            <v>Manutenção Máquinas</v>
          </cell>
          <cell r="C640">
            <v>117057.66</v>
          </cell>
        </row>
        <row r="641">
          <cell r="A641">
            <v>3131112</v>
          </cell>
          <cell r="B641" t="str">
            <v>Agenciamento cargas/comissões</v>
          </cell>
          <cell r="C641">
            <v>37291.08</v>
          </cell>
        </row>
        <row r="642">
          <cell r="A642">
            <v>3131120</v>
          </cell>
          <cell r="B642" t="str">
            <v>Outros Modais</v>
          </cell>
          <cell r="C642">
            <v>12003.7</v>
          </cell>
        </row>
        <row r="643">
          <cell r="A643" t="str">
            <v>Outros Modais</v>
          </cell>
          <cell r="C643">
            <v>49294.78</v>
          </cell>
        </row>
        <row r="644">
          <cell r="A644">
            <v>3131103</v>
          </cell>
          <cell r="B644" t="str">
            <v>Coleta e entrega</v>
          </cell>
          <cell r="C644">
            <v>561.6</v>
          </cell>
        </row>
        <row r="645">
          <cell r="A645" t="str">
            <v>Coleta e Entrega</v>
          </cell>
          <cell r="C645">
            <v>561.6</v>
          </cell>
        </row>
        <row r="646">
          <cell r="A646" t="str">
            <v>Custos de Logística Variáveis</v>
          </cell>
          <cell r="C646">
            <v>3559812.53</v>
          </cell>
        </row>
        <row r="647">
          <cell r="A647" t="str">
            <v>outros</v>
          </cell>
          <cell r="C647">
            <v>3929055.02</v>
          </cell>
        </row>
        <row r="648">
          <cell r="A648" t="str">
            <v>Custos Rodoviários Variáveis</v>
          </cell>
          <cell r="C648">
            <v>18463951.66</v>
          </cell>
        </row>
        <row r="649">
          <cell r="A649" t="str">
            <v>Custos dos Serviços Prestados Variáveis</v>
          </cell>
          <cell r="C649">
            <v>64073115.229999997</v>
          </cell>
        </row>
        <row r="650">
          <cell r="A650" t="str">
            <v>Margem de Contribuição</v>
          </cell>
          <cell r="C650">
            <v>-109848993.16</v>
          </cell>
        </row>
        <row r="651">
          <cell r="A651">
            <v>3014101</v>
          </cell>
          <cell r="B651" t="str">
            <v>Salários Temp.</v>
          </cell>
          <cell r="C651">
            <v>766.67</v>
          </cell>
        </row>
        <row r="652">
          <cell r="A652">
            <v>3014301</v>
          </cell>
          <cell r="B652" t="str">
            <v>INSS Temp.</v>
          </cell>
          <cell r="C652">
            <v>613998.82999999996</v>
          </cell>
        </row>
        <row r="653">
          <cell r="A653">
            <v>3014803</v>
          </cell>
          <cell r="B653" t="str">
            <v>Ass.Méd.-UNI./PLANS.Temp.</v>
          </cell>
          <cell r="C653">
            <v>934.04</v>
          </cell>
        </row>
        <row r="654">
          <cell r="A654">
            <v>3014806</v>
          </cell>
          <cell r="B654" t="str">
            <v>Outros Temp.</v>
          </cell>
          <cell r="C654">
            <v>2575.09</v>
          </cell>
        </row>
        <row r="655">
          <cell r="A655">
            <v>4011101</v>
          </cell>
          <cell r="B655" t="str">
            <v>Salários Vendas</v>
          </cell>
          <cell r="C655">
            <v>871073.51</v>
          </cell>
        </row>
        <row r="656">
          <cell r="A656">
            <v>4011201</v>
          </cell>
          <cell r="B656" t="str">
            <v>Adic.de Salários Vendas</v>
          </cell>
          <cell r="C656">
            <v>30795.82</v>
          </cell>
        </row>
        <row r="657">
          <cell r="A657">
            <v>4011204</v>
          </cell>
          <cell r="B657" t="str">
            <v>Adicional noturno - Vendas</v>
          </cell>
          <cell r="C657">
            <v>1140.6500000000001</v>
          </cell>
        </row>
        <row r="658">
          <cell r="A658">
            <v>4011301</v>
          </cell>
          <cell r="B658" t="str">
            <v>INSS Vendas</v>
          </cell>
          <cell r="C658">
            <v>221822.57</v>
          </cell>
        </row>
        <row r="659">
          <cell r="A659">
            <v>4011302</v>
          </cell>
          <cell r="B659" t="str">
            <v>FGTS Vendas</v>
          </cell>
          <cell r="C659">
            <v>71177.73</v>
          </cell>
        </row>
        <row r="660">
          <cell r="A660">
            <v>4011304</v>
          </cell>
          <cell r="B660" t="str">
            <v>SENAI Vendas</v>
          </cell>
          <cell r="C660">
            <v>11083.32</v>
          </cell>
        </row>
        <row r="661">
          <cell r="A661">
            <v>4011401</v>
          </cell>
          <cell r="B661" t="str">
            <v>Horas Extras Vendas</v>
          </cell>
          <cell r="C661">
            <v>387.75</v>
          </cell>
        </row>
        <row r="662">
          <cell r="A662">
            <v>4011501</v>
          </cell>
          <cell r="B662" t="str">
            <v>Av.Prev.Resc.Contr.Vendas</v>
          </cell>
          <cell r="C662">
            <v>30693.33</v>
          </cell>
        </row>
        <row r="663">
          <cell r="A663">
            <v>4011701</v>
          </cell>
          <cell r="B663" t="str">
            <v>Férias Vendas</v>
          </cell>
          <cell r="C663">
            <v>157154.23999999999</v>
          </cell>
        </row>
        <row r="664">
          <cell r="A664">
            <v>4011702</v>
          </cell>
          <cell r="B664" t="str">
            <v>13º Salário Vendas</v>
          </cell>
          <cell r="C664">
            <v>104787.92</v>
          </cell>
        </row>
        <row r="665">
          <cell r="A665">
            <v>4011801</v>
          </cell>
          <cell r="B665" t="str">
            <v>Ticket Alimentação Vendas</v>
          </cell>
          <cell r="C665">
            <v>41936.11</v>
          </cell>
        </row>
        <row r="666">
          <cell r="A666">
            <v>4011802</v>
          </cell>
          <cell r="B666" t="str">
            <v>Vale Transporte Vendas</v>
          </cell>
          <cell r="C666">
            <v>2905.17</v>
          </cell>
        </row>
        <row r="667">
          <cell r="A667">
            <v>4011803</v>
          </cell>
          <cell r="B667" t="str">
            <v>Ass.Méd.-UNI./PLANS.Vendas</v>
          </cell>
          <cell r="C667">
            <v>2612.81</v>
          </cell>
        </row>
        <row r="668">
          <cell r="A668">
            <v>4011804</v>
          </cell>
          <cell r="B668" t="str">
            <v>Seguro de Vida Vendas</v>
          </cell>
          <cell r="C668">
            <v>2143.39</v>
          </cell>
        </row>
        <row r="669">
          <cell r="A669">
            <v>4011806</v>
          </cell>
          <cell r="B669" t="str">
            <v>Outros Vendas</v>
          </cell>
          <cell r="C669">
            <v>-2883.8</v>
          </cell>
        </row>
        <row r="670">
          <cell r="A670">
            <v>4011901</v>
          </cell>
          <cell r="B670" t="str">
            <v>Contrat./Transf.Vendas</v>
          </cell>
          <cell r="C670">
            <v>4963.8</v>
          </cell>
        </row>
        <row r="671">
          <cell r="A671">
            <v>4012101</v>
          </cell>
          <cell r="B671" t="str">
            <v>Salários Adm.</v>
          </cell>
          <cell r="C671">
            <v>1592003.5</v>
          </cell>
        </row>
        <row r="672">
          <cell r="A672">
            <v>4012201</v>
          </cell>
          <cell r="B672" t="str">
            <v>Adic.de salários Adm.</v>
          </cell>
          <cell r="C672">
            <v>22915.22</v>
          </cell>
        </row>
        <row r="673">
          <cell r="A673">
            <v>4012204</v>
          </cell>
          <cell r="B673" t="str">
            <v>Adicional noturno - Adm.</v>
          </cell>
          <cell r="C673">
            <v>1617.28</v>
          </cell>
        </row>
        <row r="674">
          <cell r="A674">
            <v>4012301</v>
          </cell>
          <cell r="B674" t="str">
            <v>INSS Adm.</v>
          </cell>
          <cell r="C674">
            <v>548187.27</v>
          </cell>
        </row>
        <row r="675">
          <cell r="A675">
            <v>4012302</v>
          </cell>
          <cell r="B675" t="str">
            <v>FGTS Adm.</v>
          </cell>
          <cell r="C675">
            <v>176092.9</v>
          </cell>
        </row>
        <row r="676">
          <cell r="A676">
            <v>4012303</v>
          </cell>
          <cell r="B676" t="str">
            <v>REFER/Pl.Prev.Priv.Adm.</v>
          </cell>
          <cell r="C676">
            <v>1324.84</v>
          </cell>
        </row>
        <row r="677">
          <cell r="A677">
            <v>4012304</v>
          </cell>
          <cell r="B677" t="str">
            <v>SENAI Adm.</v>
          </cell>
          <cell r="C677">
            <v>19698.11</v>
          </cell>
        </row>
        <row r="678">
          <cell r="A678">
            <v>4012305</v>
          </cell>
          <cell r="B678" t="str">
            <v>Contribuição Patronal Adm.</v>
          </cell>
          <cell r="C678">
            <v>2607.46</v>
          </cell>
        </row>
        <row r="679">
          <cell r="A679">
            <v>4012401</v>
          </cell>
          <cell r="B679" t="str">
            <v>Horas Extras Adm.</v>
          </cell>
          <cell r="C679">
            <v>-76.88</v>
          </cell>
        </row>
        <row r="680">
          <cell r="A680">
            <v>4012501</v>
          </cell>
          <cell r="B680" t="str">
            <v>Av.Prev.Resc.Contrat.Adm.</v>
          </cell>
          <cell r="C680">
            <v>5770.08</v>
          </cell>
        </row>
        <row r="681">
          <cell r="A681">
            <v>4012601</v>
          </cell>
          <cell r="B681" t="str">
            <v>Honorários Diretoria Adm.</v>
          </cell>
          <cell r="C681">
            <v>984268</v>
          </cell>
        </row>
        <row r="682">
          <cell r="A682">
            <v>4012701</v>
          </cell>
          <cell r="B682" t="str">
            <v>Férias Adm.</v>
          </cell>
          <cell r="C682">
            <v>295155.40000000002</v>
          </cell>
        </row>
        <row r="683">
          <cell r="A683">
            <v>4012702</v>
          </cell>
          <cell r="B683" t="str">
            <v>13º Salário Adm.</v>
          </cell>
          <cell r="C683">
            <v>182816.11</v>
          </cell>
        </row>
        <row r="684">
          <cell r="A684">
            <v>4012801</v>
          </cell>
          <cell r="B684" t="str">
            <v>Ticket Alimentação Adm.</v>
          </cell>
          <cell r="C684">
            <v>102590.48</v>
          </cell>
        </row>
        <row r="685">
          <cell r="A685">
            <v>4012802</v>
          </cell>
          <cell r="B685" t="str">
            <v>Vale Transporte Adm.</v>
          </cell>
          <cell r="C685">
            <v>9267.09</v>
          </cell>
        </row>
        <row r="686">
          <cell r="A686">
            <v>4012803</v>
          </cell>
          <cell r="B686" t="str">
            <v>Ass.Méd.-UNI./PLANS.Adm.</v>
          </cell>
          <cell r="C686">
            <v>10711.31</v>
          </cell>
        </row>
        <row r="687">
          <cell r="A687">
            <v>4012804</v>
          </cell>
          <cell r="B687" t="str">
            <v>Seguro de Vida Adm.</v>
          </cell>
          <cell r="C687">
            <v>4402.95</v>
          </cell>
        </row>
        <row r="688">
          <cell r="A688">
            <v>4012806</v>
          </cell>
          <cell r="B688" t="str">
            <v>Outros Adm.</v>
          </cell>
          <cell r="C688">
            <v>-71.849999999999994</v>
          </cell>
        </row>
        <row r="689">
          <cell r="A689">
            <v>4012901</v>
          </cell>
          <cell r="B689" t="str">
            <v>Contrat./Transf.Adm.</v>
          </cell>
          <cell r="C689">
            <v>11115.97</v>
          </cell>
        </row>
        <row r="690">
          <cell r="A690">
            <v>4013901</v>
          </cell>
          <cell r="B690" t="str">
            <v>Contrat./Transfer.Terc.</v>
          </cell>
          <cell r="C690">
            <v>4361.58</v>
          </cell>
        </row>
        <row r="691">
          <cell r="A691">
            <v>4014802</v>
          </cell>
          <cell r="B691" t="str">
            <v>Vale Transporte Q.Estável</v>
          </cell>
          <cell r="C691">
            <v>75</v>
          </cell>
        </row>
        <row r="692">
          <cell r="A692">
            <v>4014806</v>
          </cell>
          <cell r="B692" t="str">
            <v>Outros Quadro Estável</v>
          </cell>
          <cell r="C692">
            <v>124.9</v>
          </cell>
        </row>
        <row r="693">
          <cell r="A693">
            <v>4014901</v>
          </cell>
          <cell r="B693" t="str">
            <v>Contr./Transf.Q.Estável</v>
          </cell>
          <cell r="C693">
            <v>137.5</v>
          </cell>
        </row>
        <row r="694">
          <cell r="A694" t="str">
            <v>Pessoal</v>
          </cell>
          <cell r="C694">
            <v>6145163.1699999999</v>
          </cell>
        </row>
        <row r="695">
          <cell r="A695">
            <v>3011101</v>
          </cell>
          <cell r="B695" t="str">
            <v>Salários Equipagem</v>
          </cell>
          <cell r="C695">
            <v>1610094.05</v>
          </cell>
        </row>
        <row r="696">
          <cell r="A696">
            <v>3011201</v>
          </cell>
          <cell r="B696" t="str">
            <v>Adic.Salários Equipagem</v>
          </cell>
          <cell r="C696">
            <v>490735.72</v>
          </cell>
        </row>
        <row r="697">
          <cell r="A697">
            <v>3011204</v>
          </cell>
          <cell r="B697" t="str">
            <v>Adicional noturno -Equipagem</v>
          </cell>
          <cell r="C697">
            <v>131657.82999999999</v>
          </cell>
        </row>
        <row r="698">
          <cell r="A698">
            <v>3011301</v>
          </cell>
          <cell r="B698" t="str">
            <v>INSS Equipagem</v>
          </cell>
          <cell r="C698">
            <v>704994.66</v>
          </cell>
        </row>
        <row r="699">
          <cell r="A699">
            <v>3011302</v>
          </cell>
          <cell r="B699" t="str">
            <v>FGTS Equipagem</v>
          </cell>
          <cell r="C699">
            <v>230721.4</v>
          </cell>
        </row>
        <row r="700">
          <cell r="A700">
            <v>3011303</v>
          </cell>
          <cell r="B700" t="str">
            <v>REFER/Pl.Pr.Priv.Equipagem</v>
          </cell>
          <cell r="C700">
            <v>1476.52</v>
          </cell>
        </row>
        <row r="701">
          <cell r="A701">
            <v>3011304</v>
          </cell>
          <cell r="B701" t="str">
            <v>SENAI Equipagem</v>
          </cell>
          <cell r="C701">
            <v>38249.1</v>
          </cell>
        </row>
        <row r="702">
          <cell r="A702">
            <v>3011401</v>
          </cell>
          <cell r="B702" t="str">
            <v>Horas Extras Equipagem</v>
          </cell>
          <cell r="C702">
            <v>498068.39</v>
          </cell>
        </row>
        <row r="703">
          <cell r="A703">
            <v>3011501</v>
          </cell>
          <cell r="B703" t="str">
            <v>Av.Prev.Resc.Contr.Equip.</v>
          </cell>
          <cell r="C703">
            <v>96278.65</v>
          </cell>
        </row>
        <row r="704">
          <cell r="A704">
            <v>3011701</v>
          </cell>
          <cell r="B704" t="str">
            <v>Férias Equipagem</v>
          </cell>
          <cell r="C704">
            <v>465994.68</v>
          </cell>
        </row>
        <row r="705">
          <cell r="A705">
            <v>3011702</v>
          </cell>
          <cell r="B705" t="str">
            <v>13 Salário Equipagem</v>
          </cell>
          <cell r="C705">
            <v>335497.45</v>
          </cell>
        </row>
        <row r="706">
          <cell r="A706">
            <v>3011801</v>
          </cell>
          <cell r="B706" t="str">
            <v>Ticket Alimentação Equipagem</v>
          </cell>
          <cell r="C706">
            <v>421333.64</v>
          </cell>
        </row>
        <row r="707">
          <cell r="A707">
            <v>3011802</v>
          </cell>
          <cell r="B707" t="str">
            <v>Vale Transporte Equipagem</v>
          </cell>
          <cell r="C707">
            <v>41251.4</v>
          </cell>
        </row>
        <row r="708">
          <cell r="A708">
            <v>3011803</v>
          </cell>
          <cell r="B708" t="str">
            <v>Ass.Méd.-UNI./PLANS.Equip.</v>
          </cell>
          <cell r="C708">
            <v>149867.63</v>
          </cell>
        </row>
        <row r="709">
          <cell r="A709">
            <v>3011804</v>
          </cell>
          <cell r="B709" t="str">
            <v>Seguro de Vida Equipagem</v>
          </cell>
          <cell r="C709">
            <v>7100.61</v>
          </cell>
        </row>
        <row r="710">
          <cell r="A710">
            <v>3011806</v>
          </cell>
          <cell r="B710" t="str">
            <v>Outros Equipagem</v>
          </cell>
          <cell r="C710">
            <v>-197.11</v>
          </cell>
        </row>
        <row r="711">
          <cell r="A711">
            <v>3011901</v>
          </cell>
          <cell r="B711" t="str">
            <v>Contr./Transfer.Equipagem</v>
          </cell>
          <cell r="C711">
            <v>5084.75</v>
          </cell>
        </row>
        <row r="712">
          <cell r="A712">
            <v>3012101</v>
          </cell>
          <cell r="B712" t="str">
            <v>Salários Operacional</v>
          </cell>
          <cell r="C712">
            <v>4136793.38</v>
          </cell>
        </row>
        <row r="713">
          <cell r="A713">
            <v>3012201</v>
          </cell>
          <cell r="B713" t="str">
            <v>Adic.Salários Operacional</v>
          </cell>
          <cell r="C713">
            <v>439739.81</v>
          </cell>
        </row>
        <row r="714">
          <cell r="A714">
            <v>3012204</v>
          </cell>
          <cell r="B714" t="str">
            <v>Adicional noturno - Operacional</v>
          </cell>
          <cell r="C714">
            <v>47591.38</v>
          </cell>
        </row>
        <row r="715">
          <cell r="A715">
            <v>3012301</v>
          </cell>
          <cell r="B715" t="str">
            <v>INSS Operacional</v>
          </cell>
          <cell r="C715">
            <v>1153363.1399999999</v>
          </cell>
        </row>
        <row r="716">
          <cell r="A716">
            <v>3012302</v>
          </cell>
          <cell r="B716" t="str">
            <v>FGTS Operacional</v>
          </cell>
          <cell r="C716">
            <v>375195.51</v>
          </cell>
        </row>
        <row r="717">
          <cell r="A717">
            <v>3012303</v>
          </cell>
          <cell r="B717" t="str">
            <v>REFER/Pl.Pr.Priv.Operac.</v>
          </cell>
          <cell r="C717">
            <v>13243</v>
          </cell>
        </row>
        <row r="718">
          <cell r="A718">
            <v>3012304</v>
          </cell>
          <cell r="B718" t="str">
            <v>SENAI Operacional</v>
          </cell>
          <cell r="C718">
            <v>64394.43</v>
          </cell>
        </row>
        <row r="719">
          <cell r="A719">
            <v>3012401</v>
          </cell>
          <cell r="B719" t="str">
            <v>Horas Extras Operacional</v>
          </cell>
          <cell r="C719">
            <v>210367.66</v>
          </cell>
        </row>
        <row r="720">
          <cell r="A720">
            <v>3012501</v>
          </cell>
          <cell r="B720" t="str">
            <v>Av.Prev.Resc.Contr.Operac.</v>
          </cell>
          <cell r="C720">
            <v>133186.78</v>
          </cell>
        </row>
        <row r="721">
          <cell r="A721">
            <v>3012701</v>
          </cell>
          <cell r="B721" t="str">
            <v>Férias Operacional</v>
          </cell>
          <cell r="C721">
            <v>862586.88</v>
          </cell>
        </row>
        <row r="722">
          <cell r="A722">
            <v>3012702</v>
          </cell>
          <cell r="B722" t="str">
            <v>13 Salário Operacional</v>
          </cell>
          <cell r="C722">
            <v>584597.06999999995</v>
          </cell>
        </row>
        <row r="723">
          <cell r="A723">
            <v>3012801</v>
          </cell>
          <cell r="B723" t="str">
            <v>Ticket Alimentação Operacional</v>
          </cell>
          <cell r="C723">
            <v>499206.89</v>
          </cell>
        </row>
        <row r="724">
          <cell r="A724">
            <v>3012802</v>
          </cell>
          <cell r="B724" t="str">
            <v>Vale Transporte Operacional</v>
          </cell>
          <cell r="C724">
            <v>56637.27</v>
          </cell>
        </row>
        <row r="725">
          <cell r="A725">
            <v>3012803</v>
          </cell>
          <cell r="B725" t="str">
            <v>Ass.Méd.-UNI./PLANS.Operac.</v>
          </cell>
          <cell r="C725">
            <v>119392.96000000001</v>
          </cell>
        </row>
        <row r="726">
          <cell r="A726">
            <v>3012804</v>
          </cell>
          <cell r="B726" t="str">
            <v>Seguro de Vida Operacional</v>
          </cell>
          <cell r="C726">
            <v>13538.86</v>
          </cell>
        </row>
        <row r="727">
          <cell r="A727">
            <v>3012805</v>
          </cell>
          <cell r="B727" t="str">
            <v>Brindes Operacional</v>
          </cell>
          <cell r="C727">
            <v>4771.58</v>
          </cell>
        </row>
        <row r="728">
          <cell r="A728">
            <v>3012806</v>
          </cell>
          <cell r="B728" t="str">
            <v>Outros Operacional</v>
          </cell>
          <cell r="C728">
            <v>-979.48</v>
          </cell>
        </row>
        <row r="729">
          <cell r="A729">
            <v>3012901</v>
          </cell>
          <cell r="B729" t="str">
            <v>Contr./Transf.Operacional</v>
          </cell>
          <cell r="C729">
            <v>44203.64</v>
          </cell>
        </row>
        <row r="730">
          <cell r="A730">
            <v>3013101</v>
          </cell>
          <cell r="B730" t="str">
            <v>Salários Pátio</v>
          </cell>
          <cell r="C730">
            <v>846651.09</v>
          </cell>
        </row>
        <row r="731">
          <cell r="A731">
            <v>3013201</v>
          </cell>
          <cell r="B731" t="str">
            <v>Adic.de Salários Pátio</v>
          </cell>
          <cell r="C731">
            <v>267877.61</v>
          </cell>
        </row>
        <row r="732">
          <cell r="A732">
            <v>3013204</v>
          </cell>
          <cell r="B732" t="str">
            <v>Adicional noturno - Pátio</v>
          </cell>
          <cell r="C732">
            <v>57936.87</v>
          </cell>
        </row>
        <row r="733">
          <cell r="A733">
            <v>3013301</v>
          </cell>
          <cell r="B733" t="str">
            <v>INSS Pátio</v>
          </cell>
          <cell r="C733">
            <v>316101.77</v>
          </cell>
        </row>
        <row r="734">
          <cell r="A734">
            <v>3013302</v>
          </cell>
          <cell r="B734" t="str">
            <v>FGTS Pátio</v>
          </cell>
          <cell r="C734">
            <v>102996.62</v>
          </cell>
        </row>
        <row r="735">
          <cell r="A735">
            <v>3013303</v>
          </cell>
          <cell r="B735" t="str">
            <v>REFER/Pl.Prev.Priv.Pátio</v>
          </cell>
          <cell r="C735">
            <v>204.92</v>
          </cell>
        </row>
        <row r="736">
          <cell r="A736">
            <v>3013304</v>
          </cell>
          <cell r="B736" t="str">
            <v>SENAI Pátio</v>
          </cell>
          <cell r="C736">
            <v>16769.71</v>
          </cell>
        </row>
        <row r="737">
          <cell r="A737">
            <v>3013401</v>
          </cell>
          <cell r="B737" t="str">
            <v>Horas Extras Pátio</v>
          </cell>
          <cell r="C737">
            <v>60336.79</v>
          </cell>
        </row>
        <row r="738">
          <cell r="A738">
            <v>3013501</v>
          </cell>
          <cell r="B738" t="str">
            <v>Av.Prev.Resc.Contrat.Pátio</v>
          </cell>
          <cell r="C738">
            <v>40445.94</v>
          </cell>
        </row>
        <row r="739">
          <cell r="A739">
            <v>3013701</v>
          </cell>
          <cell r="B739" t="str">
            <v>Férias Pátio</v>
          </cell>
          <cell r="C739">
            <v>176097.89</v>
          </cell>
        </row>
        <row r="740">
          <cell r="A740">
            <v>3013702</v>
          </cell>
          <cell r="B740" t="str">
            <v>13 Salário Pátio</v>
          </cell>
          <cell r="C740">
            <v>129002.57</v>
          </cell>
        </row>
        <row r="741">
          <cell r="A741">
            <v>3013801</v>
          </cell>
          <cell r="B741" t="str">
            <v>Ticket Alimentação Pátio</v>
          </cell>
          <cell r="C741">
            <v>264438.82</v>
          </cell>
        </row>
        <row r="742">
          <cell r="A742">
            <v>3013802</v>
          </cell>
          <cell r="B742" t="str">
            <v>Vale Transporte Pátio</v>
          </cell>
          <cell r="C742">
            <v>49087</v>
          </cell>
        </row>
        <row r="743">
          <cell r="A743">
            <v>3013803</v>
          </cell>
          <cell r="B743" t="str">
            <v>Ass.Méd.-UNI./PLANS.Pátio</v>
          </cell>
          <cell r="C743">
            <v>71672.06</v>
          </cell>
        </row>
        <row r="744">
          <cell r="A744">
            <v>3013804</v>
          </cell>
          <cell r="B744" t="str">
            <v>Seguro de Vida Pátio</v>
          </cell>
          <cell r="C744">
            <v>3924.31</v>
          </cell>
        </row>
        <row r="745">
          <cell r="A745">
            <v>3013806</v>
          </cell>
          <cell r="B745" t="str">
            <v>Outros Pátio</v>
          </cell>
          <cell r="C745">
            <v>-300.3</v>
          </cell>
        </row>
        <row r="746">
          <cell r="A746">
            <v>3013901</v>
          </cell>
          <cell r="B746" t="str">
            <v>Contrat./Transfer.Pátio</v>
          </cell>
          <cell r="C746">
            <v>601.94000000000005</v>
          </cell>
        </row>
        <row r="747">
          <cell r="A747" t="str">
            <v>Maquinistas/Pátio e Colab. Operacional</v>
          </cell>
          <cell r="C747">
            <v>16389885.74</v>
          </cell>
        </row>
        <row r="748">
          <cell r="C748">
            <v>22535048.91</v>
          </cell>
        </row>
        <row r="749">
          <cell r="A749">
            <v>3031101</v>
          </cell>
          <cell r="B749" t="str">
            <v>Peças/Compon.p/Locomotivas</v>
          </cell>
          <cell r="C749">
            <v>507591.81</v>
          </cell>
        </row>
        <row r="750">
          <cell r="A750">
            <v>3031102</v>
          </cell>
          <cell r="B750" t="str">
            <v>Serviço Manut.Locomotivas</v>
          </cell>
          <cell r="C750">
            <v>1437038.06</v>
          </cell>
        </row>
        <row r="751">
          <cell r="A751">
            <v>3031103</v>
          </cell>
          <cell r="B751" t="str">
            <v>Fretes Locomotivas</v>
          </cell>
          <cell r="C751">
            <v>95786.54</v>
          </cell>
        </row>
        <row r="752">
          <cell r="A752">
            <v>3031201</v>
          </cell>
          <cell r="B752" t="str">
            <v>Peças/Componentes p/Vagões</v>
          </cell>
          <cell r="C752">
            <v>71716.56</v>
          </cell>
        </row>
        <row r="753">
          <cell r="A753">
            <v>3031202</v>
          </cell>
          <cell r="B753" t="str">
            <v>Serviço Manutenção Vagões</v>
          </cell>
          <cell r="C753">
            <v>1353742.08</v>
          </cell>
        </row>
        <row r="754">
          <cell r="A754">
            <v>3031203</v>
          </cell>
          <cell r="B754" t="str">
            <v>Fretes Vagões</v>
          </cell>
          <cell r="C754">
            <v>19085.45</v>
          </cell>
        </row>
        <row r="755">
          <cell r="A755" t="str">
            <v>Manutenção Mecânica</v>
          </cell>
          <cell r="C755">
            <v>3484960.5</v>
          </cell>
        </row>
        <row r="756">
          <cell r="A756">
            <v>3032101</v>
          </cell>
          <cell r="B756" t="str">
            <v>Peças/Compon.Super Estrut.</v>
          </cell>
          <cell r="C756">
            <v>37484.730000000003</v>
          </cell>
        </row>
        <row r="757">
          <cell r="A757">
            <v>3032102</v>
          </cell>
          <cell r="B757" t="str">
            <v>Peças/Compon.Infra Estrut.</v>
          </cell>
          <cell r="C757">
            <v>163.41999999999999</v>
          </cell>
        </row>
        <row r="758">
          <cell r="A758">
            <v>3032103</v>
          </cell>
          <cell r="B758" t="str">
            <v>Frete-Pç./Comp.Super Est.</v>
          </cell>
          <cell r="C758">
            <v>10911.97</v>
          </cell>
        </row>
        <row r="759">
          <cell r="A759">
            <v>3032201</v>
          </cell>
          <cell r="B759" t="str">
            <v>Serv.Manut.Super Estrut.</v>
          </cell>
          <cell r="C759">
            <v>1387953.74</v>
          </cell>
        </row>
        <row r="760">
          <cell r="A760">
            <v>3032202</v>
          </cell>
          <cell r="B760" t="str">
            <v>Serv.Manut.Infra Estrut.</v>
          </cell>
          <cell r="C760">
            <v>206212.75</v>
          </cell>
        </row>
        <row r="761">
          <cell r="A761">
            <v>3032203</v>
          </cell>
          <cell r="B761" t="str">
            <v>Frete Serv.Manut.Via Perm.</v>
          </cell>
          <cell r="C761">
            <v>140</v>
          </cell>
        </row>
        <row r="762">
          <cell r="A762" t="str">
            <v>Manutenção de Via Permanente</v>
          </cell>
          <cell r="C762">
            <v>1642866.61</v>
          </cell>
        </row>
        <row r="763">
          <cell r="A763">
            <v>3036101</v>
          </cell>
          <cell r="B763" t="str">
            <v>Ferram.Mat.Auxil.Manut.</v>
          </cell>
          <cell r="C763">
            <v>828692.54</v>
          </cell>
        </row>
        <row r="764">
          <cell r="A764">
            <v>3036102</v>
          </cell>
          <cell r="B764" t="str">
            <v>Frete Ferram.Mat.Auxil.</v>
          </cell>
          <cell r="C764">
            <v>609.41</v>
          </cell>
        </row>
        <row r="765">
          <cell r="A765">
            <v>3036113</v>
          </cell>
          <cell r="B765" t="str">
            <v>Mat.Auxil.Manut.</v>
          </cell>
          <cell r="C765">
            <v>214039.51</v>
          </cell>
        </row>
        <row r="766">
          <cell r="A766" t="str">
            <v>Ferramentas</v>
          </cell>
          <cell r="C766">
            <v>1043341.46</v>
          </cell>
        </row>
        <row r="767">
          <cell r="A767">
            <v>3031001</v>
          </cell>
          <cell r="B767" t="str">
            <v>Manut.Máquinas e equipamentos</v>
          </cell>
          <cell r="C767">
            <v>146908.57999999999</v>
          </cell>
        </row>
        <row r="768">
          <cell r="A768">
            <v>3036103</v>
          </cell>
          <cell r="B768" t="str">
            <v>Serv.pç.p/Manut.Máquinas</v>
          </cell>
          <cell r="C768">
            <v>331.41</v>
          </cell>
        </row>
        <row r="769">
          <cell r="A769">
            <v>3037101</v>
          </cell>
          <cell r="B769" t="str">
            <v>Manutenção de veiculos rodoviários leve</v>
          </cell>
          <cell r="C769">
            <v>30630.34</v>
          </cell>
        </row>
        <row r="770">
          <cell r="A770">
            <v>3037102</v>
          </cell>
          <cell r="B770" t="str">
            <v>Manut.Equip.Ferrov.Leve</v>
          </cell>
          <cell r="C770">
            <v>2797.36</v>
          </cell>
        </row>
        <row r="771">
          <cell r="A771">
            <v>3037103</v>
          </cell>
          <cell r="B771" t="str">
            <v>Manut.Equip.Ferrov.Pesados</v>
          </cell>
          <cell r="C771">
            <v>1018.62</v>
          </cell>
        </row>
        <row r="772">
          <cell r="A772">
            <v>3037106</v>
          </cell>
          <cell r="B772" t="str">
            <v>Serv. Manut. Road Raillers</v>
          </cell>
          <cell r="C772">
            <v>630</v>
          </cell>
        </row>
        <row r="773">
          <cell r="A773">
            <v>3038101</v>
          </cell>
          <cell r="B773" t="str">
            <v>Pç.Compon.Man.Auto Linha</v>
          </cell>
          <cell r="C773">
            <v>34140.47</v>
          </cell>
        </row>
        <row r="774">
          <cell r="A774">
            <v>3038102</v>
          </cell>
          <cell r="B774" t="str">
            <v>Serv.Manut.Auto de Linha</v>
          </cell>
          <cell r="C774">
            <v>19531.27</v>
          </cell>
        </row>
        <row r="775">
          <cell r="A775">
            <v>3038103</v>
          </cell>
          <cell r="B775" t="str">
            <v>Fretes Auto de Linha</v>
          </cell>
          <cell r="C775">
            <v>160.75</v>
          </cell>
        </row>
        <row r="776">
          <cell r="A776">
            <v>3038201</v>
          </cell>
          <cell r="B776" t="str">
            <v>Pç.Compon.Manut.Plasser</v>
          </cell>
          <cell r="C776">
            <v>42882.16</v>
          </cell>
        </row>
        <row r="777">
          <cell r="A777">
            <v>3038202</v>
          </cell>
          <cell r="B777" t="str">
            <v>Serv.p/Manut.Plasser</v>
          </cell>
          <cell r="C777">
            <v>48601.16</v>
          </cell>
        </row>
        <row r="778">
          <cell r="A778">
            <v>3038203</v>
          </cell>
          <cell r="B778" t="str">
            <v>Fretes Plasser</v>
          </cell>
          <cell r="C778">
            <v>1129.1199999999999</v>
          </cell>
        </row>
        <row r="779">
          <cell r="A779">
            <v>3038301</v>
          </cell>
          <cell r="B779" t="str">
            <v>Pç.Comp.Man.Veíc.Rodoferr.</v>
          </cell>
          <cell r="C779">
            <v>172.53</v>
          </cell>
        </row>
        <row r="780">
          <cell r="A780">
            <v>3039101</v>
          </cell>
          <cell r="B780" t="str">
            <v>Manut.Equipam.Informática</v>
          </cell>
          <cell r="C780">
            <v>14221.84</v>
          </cell>
        </row>
        <row r="781">
          <cell r="A781">
            <v>3039102</v>
          </cell>
          <cell r="B781" t="str">
            <v>Frete Man.Equip.Informática</v>
          </cell>
          <cell r="C781">
            <v>395</v>
          </cell>
        </row>
        <row r="782">
          <cell r="A782" t="str">
            <v>Manutenção de Maquinário</v>
          </cell>
          <cell r="C782">
            <v>343550.61</v>
          </cell>
        </row>
        <row r="783">
          <cell r="A783">
            <v>4031101</v>
          </cell>
          <cell r="B783" t="str">
            <v>Manutenção Veíc.Rodoviários Leves</v>
          </cell>
          <cell r="C783">
            <v>6400.45</v>
          </cell>
        </row>
        <row r="784">
          <cell r="A784">
            <v>4031103</v>
          </cell>
          <cell r="B784" t="str">
            <v>Manutenção mecanic/eletrica-aeronave</v>
          </cell>
          <cell r="C784">
            <v>27484.18</v>
          </cell>
        </row>
        <row r="785">
          <cell r="A785" t="str">
            <v>Manutenção Veículos</v>
          </cell>
          <cell r="C785">
            <v>33884.629999999997</v>
          </cell>
        </row>
        <row r="786">
          <cell r="A786">
            <v>3035101</v>
          </cell>
          <cell r="B786" t="str">
            <v>Obras Civis</v>
          </cell>
          <cell r="C786">
            <v>63586.47</v>
          </cell>
        </row>
        <row r="787">
          <cell r="A787">
            <v>3035102</v>
          </cell>
          <cell r="B787" t="str">
            <v>Pequenas Instalações</v>
          </cell>
          <cell r="C787">
            <v>26871.83</v>
          </cell>
        </row>
        <row r="788">
          <cell r="A788">
            <v>3035103</v>
          </cell>
          <cell r="B788" t="str">
            <v>Manutenção Instalações</v>
          </cell>
          <cell r="C788">
            <v>123025.81</v>
          </cell>
        </row>
        <row r="789">
          <cell r="A789">
            <v>3035104</v>
          </cell>
          <cell r="B789" t="str">
            <v>Frete Manut.de Instalações</v>
          </cell>
          <cell r="C789">
            <v>1590.87</v>
          </cell>
        </row>
        <row r="790">
          <cell r="A790">
            <v>3081105</v>
          </cell>
          <cell r="B790" t="str">
            <v>Limpeza</v>
          </cell>
          <cell r="C790">
            <v>177201.58</v>
          </cell>
        </row>
        <row r="791">
          <cell r="A791" t="str">
            <v>Manutenção Instalações</v>
          </cell>
          <cell r="C791">
            <v>392276.56</v>
          </cell>
        </row>
        <row r="792">
          <cell r="A792">
            <v>3034101</v>
          </cell>
          <cell r="B792" t="str">
            <v>Pç.Componentes p/Sistemas</v>
          </cell>
          <cell r="C792">
            <v>83124.39</v>
          </cell>
        </row>
        <row r="793">
          <cell r="A793">
            <v>3034102</v>
          </cell>
          <cell r="B793" t="str">
            <v>Serv.Manut.p/Sistemas</v>
          </cell>
          <cell r="C793">
            <v>300</v>
          </cell>
        </row>
        <row r="794">
          <cell r="A794">
            <v>3039103</v>
          </cell>
          <cell r="B794" t="str">
            <v>Manut. Sistemas Informática</v>
          </cell>
          <cell r="C794">
            <v>1118</v>
          </cell>
        </row>
        <row r="795">
          <cell r="A795" t="str">
            <v>Manutenção de Sistemas</v>
          </cell>
          <cell r="C795">
            <v>84542.39</v>
          </cell>
        </row>
        <row r="796">
          <cell r="A796">
            <v>3033101</v>
          </cell>
          <cell r="B796" t="str">
            <v>Peças e componentes de telecomunicações</v>
          </cell>
          <cell r="C796">
            <v>95917.25</v>
          </cell>
        </row>
        <row r="797">
          <cell r="A797">
            <v>3033102</v>
          </cell>
          <cell r="B797" t="str">
            <v>Serv.Manut.Telecom.</v>
          </cell>
          <cell r="C797">
            <v>4676.16</v>
          </cell>
        </row>
        <row r="798">
          <cell r="A798">
            <v>3033103</v>
          </cell>
          <cell r="B798" t="str">
            <v>Frete Telecomunicações</v>
          </cell>
          <cell r="C798">
            <v>785</v>
          </cell>
        </row>
        <row r="799">
          <cell r="A799">
            <v>3034103</v>
          </cell>
          <cell r="B799" t="str">
            <v>Fretes Sistemas</v>
          </cell>
          <cell r="C799">
            <v>469.82</v>
          </cell>
        </row>
        <row r="800">
          <cell r="A800" t="str">
            <v>Manutenção Telecom</v>
          </cell>
          <cell r="C800">
            <v>101848.23</v>
          </cell>
        </row>
        <row r="801">
          <cell r="C801">
            <v>7127270.9900000002</v>
          </cell>
        </row>
        <row r="802">
          <cell r="A802">
            <v>3061102</v>
          </cell>
          <cell r="B802" t="str">
            <v>Alug.Equipam.Informática</v>
          </cell>
          <cell r="C802">
            <v>1660</v>
          </cell>
        </row>
        <row r="803">
          <cell r="A803">
            <v>3061103</v>
          </cell>
          <cell r="B803" t="str">
            <v>Aluguel Máquinas</v>
          </cell>
          <cell r="C803">
            <v>29878.18</v>
          </cell>
        </row>
        <row r="804">
          <cell r="A804">
            <v>3061104</v>
          </cell>
          <cell r="B804" t="str">
            <v>Aluguel Imóveis</v>
          </cell>
          <cell r="C804">
            <v>124116.77</v>
          </cell>
        </row>
        <row r="805">
          <cell r="A805">
            <v>3061110</v>
          </cell>
          <cell r="B805" t="str">
            <v>Locação de maquinas e equipamentos - Te</v>
          </cell>
          <cell r="C805">
            <v>216634.46</v>
          </cell>
        </row>
        <row r="806">
          <cell r="A806">
            <v>3061113</v>
          </cell>
          <cell r="B806" t="str">
            <v>Locação de Veiculos Leves</v>
          </cell>
          <cell r="C806">
            <v>309716.65000000002</v>
          </cell>
        </row>
        <row r="807">
          <cell r="A807">
            <v>4061113</v>
          </cell>
          <cell r="B807" t="str">
            <v>Locação de veículos leves</v>
          </cell>
          <cell r="C807">
            <v>3458.48</v>
          </cell>
        </row>
        <row r="808">
          <cell r="A808">
            <v>4071101</v>
          </cell>
          <cell r="B808" t="str">
            <v>Sistemas aplicativos</v>
          </cell>
          <cell r="C808">
            <v>186523.57</v>
          </cell>
        </row>
        <row r="809">
          <cell r="A809">
            <v>4071102</v>
          </cell>
          <cell r="B809" t="str">
            <v>Locação de equipamento informática</v>
          </cell>
          <cell r="C809">
            <v>4606.54</v>
          </cell>
        </row>
        <row r="810">
          <cell r="A810">
            <v>4071103</v>
          </cell>
          <cell r="B810" t="str">
            <v>Locação de maquinas e equipamentos</v>
          </cell>
          <cell r="C810">
            <v>5630</v>
          </cell>
        </row>
        <row r="811">
          <cell r="A811">
            <v>4071104</v>
          </cell>
          <cell r="B811" t="str">
            <v>Locação Imóveis</v>
          </cell>
          <cell r="C811">
            <v>5923.32</v>
          </cell>
        </row>
        <row r="812">
          <cell r="A812" t="str">
            <v>Aluguéis e Leasing</v>
          </cell>
          <cell r="C812">
            <v>888147.97</v>
          </cell>
        </row>
        <row r="813">
          <cell r="A813">
            <v>3081102</v>
          </cell>
          <cell r="B813" t="str">
            <v>Material de Expediente</v>
          </cell>
          <cell r="C813">
            <v>150738.18</v>
          </cell>
        </row>
        <row r="814">
          <cell r="A814">
            <v>3081103</v>
          </cell>
          <cell r="B814" t="str">
            <v>Consultoria</v>
          </cell>
          <cell r="C814">
            <v>34615.980000000003</v>
          </cell>
        </row>
        <row r="815">
          <cell r="A815">
            <v>3081104</v>
          </cell>
          <cell r="B815" t="str">
            <v>Cursos/Congressos/Palestras</v>
          </cell>
          <cell r="C815">
            <v>6951.85</v>
          </cell>
        </row>
        <row r="816">
          <cell r="A816">
            <v>3081106</v>
          </cell>
          <cell r="B816" t="str">
            <v>Segurança Patrimonial</v>
          </cell>
          <cell r="C816">
            <v>878222.68</v>
          </cell>
        </row>
        <row r="817">
          <cell r="A817">
            <v>3081107</v>
          </cell>
          <cell r="B817" t="str">
            <v>Serviços com terceiros</v>
          </cell>
          <cell r="C817">
            <v>285633.88</v>
          </cell>
        </row>
        <row r="818">
          <cell r="A818">
            <v>3081108</v>
          </cell>
          <cell r="B818" t="str">
            <v>Periódicos/Livros/Inform.</v>
          </cell>
          <cell r="C818">
            <v>551.5</v>
          </cell>
        </row>
        <row r="819">
          <cell r="A819">
            <v>3081111</v>
          </cell>
          <cell r="B819" t="str">
            <v>Bens de pequeno Valor</v>
          </cell>
          <cell r="C819">
            <v>3657.15</v>
          </cell>
        </row>
        <row r="820">
          <cell r="A820">
            <v>3081113</v>
          </cell>
          <cell r="B820" t="str">
            <v>Brindes</v>
          </cell>
          <cell r="C820">
            <v>353</v>
          </cell>
        </row>
        <row r="821">
          <cell r="A821">
            <v>3081209</v>
          </cell>
          <cell r="B821" t="str">
            <v>Publicidade e divulgação</v>
          </cell>
          <cell r="C821">
            <v>90</v>
          </cell>
        </row>
        <row r="822">
          <cell r="A822">
            <v>4021101</v>
          </cell>
          <cell r="B822" t="str">
            <v>Manutenção em instalações</v>
          </cell>
          <cell r="C822">
            <v>10989.04</v>
          </cell>
        </row>
        <row r="823">
          <cell r="A823">
            <v>4021102</v>
          </cell>
          <cell r="B823" t="str">
            <v>Fretes Obras Civis</v>
          </cell>
          <cell r="C823">
            <v>350</v>
          </cell>
        </row>
        <row r="824">
          <cell r="A824">
            <v>4021201</v>
          </cell>
          <cell r="B824" t="str">
            <v>Peças Comp.Telecom.</v>
          </cell>
          <cell r="C824">
            <v>1522.78</v>
          </cell>
        </row>
        <row r="825">
          <cell r="A825">
            <v>4021202</v>
          </cell>
          <cell r="B825" t="str">
            <v>Serv.Manut.Telecom.</v>
          </cell>
          <cell r="C825">
            <v>15086.2</v>
          </cell>
        </row>
        <row r="826">
          <cell r="A826">
            <v>4021203</v>
          </cell>
          <cell r="B826" t="str">
            <v>Fretes Telecom.</v>
          </cell>
          <cell r="C826">
            <v>141.63</v>
          </cell>
        </row>
        <row r="827">
          <cell r="A827">
            <v>4041101</v>
          </cell>
          <cell r="B827" t="str">
            <v>Manut.Equip.Informática</v>
          </cell>
          <cell r="C827">
            <v>86794.45</v>
          </cell>
        </row>
        <row r="828">
          <cell r="A828">
            <v>4041102</v>
          </cell>
          <cell r="B828" t="str">
            <v>Frete Manut.Equip.Inform.</v>
          </cell>
          <cell r="C828">
            <v>1707.36</v>
          </cell>
        </row>
        <row r="829">
          <cell r="A829">
            <v>4081101</v>
          </cell>
          <cell r="B829" t="str">
            <v>Unif./materiais segurança</v>
          </cell>
          <cell r="C829">
            <v>4882.0600000000004</v>
          </cell>
        </row>
        <row r="830">
          <cell r="A830">
            <v>4081102</v>
          </cell>
          <cell r="B830" t="str">
            <v>Material de expediente</v>
          </cell>
          <cell r="C830">
            <v>87603.83</v>
          </cell>
        </row>
        <row r="831">
          <cell r="A831">
            <v>4081103</v>
          </cell>
          <cell r="B831" t="str">
            <v>Consultoria</v>
          </cell>
          <cell r="C831">
            <v>984158.9</v>
          </cell>
        </row>
        <row r="832">
          <cell r="A832">
            <v>4081105</v>
          </cell>
          <cell r="B832" t="str">
            <v>Publicidade e divulgação</v>
          </cell>
          <cell r="C832">
            <v>1227917.3999999999</v>
          </cell>
        </row>
        <row r="833">
          <cell r="A833">
            <v>4081106</v>
          </cell>
          <cell r="B833" t="str">
            <v>Cursos/congressos palestras</v>
          </cell>
          <cell r="C833">
            <v>166661.73000000001</v>
          </cell>
        </row>
        <row r="834">
          <cell r="A834">
            <v>4081107</v>
          </cell>
          <cell r="B834" t="str">
            <v>Limpeza</v>
          </cell>
          <cell r="C834">
            <v>50293.06</v>
          </cell>
        </row>
        <row r="835">
          <cell r="A835">
            <v>4081108</v>
          </cell>
          <cell r="B835" t="str">
            <v>Segurança Patrimonial</v>
          </cell>
          <cell r="C835">
            <v>36632.839999999997</v>
          </cell>
        </row>
        <row r="836">
          <cell r="A836">
            <v>4081109</v>
          </cell>
          <cell r="B836" t="str">
            <v>Serviços com terceiros</v>
          </cell>
          <cell r="C836">
            <v>328908.43</v>
          </cell>
        </row>
        <row r="837">
          <cell r="A837">
            <v>4081111</v>
          </cell>
          <cell r="B837" t="str">
            <v>Periódicos/Livros/Informações</v>
          </cell>
          <cell r="C837">
            <v>20644.849999999999</v>
          </cell>
        </row>
        <row r="838">
          <cell r="A838">
            <v>4081113</v>
          </cell>
          <cell r="B838" t="str">
            <v>Brindes</v>
          </cell>
          <cell r="C838">
            <v>13712.69</v>
          </cell>
        </row>
        <row r="839">
          <cell r="A839">
            <v>4081114</v>
          </cell>
          <cell r="B839" t="str">
            <v>Multas rodoviárias</v>
          </cell>
          <cell r="C839">
            <v>374.39</v>
          </cell>
        </row>
        <row r="840">
          <cell r="A840">
            <v>4081119</v>
          </cell>
          <cell r="B840" t="str">
            <v>Donativos/Contribuições/Anuidades</v>
          </cell>
          <cell r="C840">
            <v>14203</v>
          </cell>
        </row>
        <row r="841">
          <cell r="A841">
            <v>4081131</v>
          </cell>
          <cell r="B841" t="str">
            <v>Bens de Pequeno Valor</v>
          </cell>
          <cell r="C841">
            <v>1032</v>
          </cell>
        </row>
        <row r="842">
          <cell r="A842">
            <v>4144101</v>
          </cell>
          <cell r="B842" t="str">
            <v>Provisão deved.duvidosos</v>
          </cell>
          <cell r="C842">
            <v>-50464.4</v>
          </cell>
        </row>
        <row r="843">
          <cell r="A843" t="str">
            <v>Despesas Administrativas</v>
          </cell>
          <cell r="C843">
            <v>4363966.46</v>
          </cell>
        </row>
        <row r="844">
          <cell r="A844">
            <v>3101201</v>
          </cell>
          <cell r="B844" t="str">
            <v>Taxas</v>
          </cell>
          <cell r="C844">
            <v>24259.56</v>
          </cell>
        </row>
        <row r="845">
          <cell r="A845">
            <v>3101208</v>
          </cell>
          <cell r="B845" t="str">
            <v>IPTU</v>
          </cell>
          <cell r="C845">
            <v>6335.86</v>
          </cell>
        </row>
        <row r="846">
          <cell r="A846">
            <v>3101211</v>
          </cell>
          <cell r="B846" t="str">
            <v>IPVA - Veículos Leves</v>
          </cell>
          <cell r="C846">
            <v>770.19</v>
          </cell>
        </row>
        <row r="847">
          <cell r="A847">
            <v>3101226</v>
          </cell>
          <cell r="B847" t="str">
            <v>Àlvara de Licenciamento</v>
          </cell>
          <cell r="C847">
            <v>967.52</v>
          </cell>
        </row>
        <row r="848">
          <cell r="A848">
            <v>4101101</v>
          </cell>
          <cell r="B848" t="str">
            <v>Taxas</v>
          </cell>
          <cell r="C848">
            <v>65390.61</v>
          </cell>
        </row>
        <row r="849">
          <cell r="A849">
            <v>4101207</v>
          </cell>
          <cell r="B849" t="str">
            <v>ICMS não operacional</v>
          </cell>
          <cell r="C849">
            <v>14685.67</v>
          </cell>
        </row>
        <row r="850">
          <cell r="A850">
            <v>4101224</v>
          </cell>
          <cell r="B850" t="str">
            <v>ICMS - Utilities</v>
          </cell>
          <cell r="C850">
            <v>3875.98</v>
          </cell>
        </row>
        <row r="851">
          <cell r="A851" t="str">
            <v>Tributos</v>
          </cell>
          <cell r="C851">
            <v>116285.39</v>
          </cell>
        </row>
        <row r="852">
          <cell r="A852">
            <v>4081104</v>
          </cell>
          <cell r="B852" t="str">
            <v>Advogados externos</v>
          </cell>
          <cell r="C852">
            <v>503979.19</v>
          </cell>
        </row>
        <row r="853">
          <cell r="A853">
            <v>4081110</v>
          </cell>
          <cell r="B853" t="str">
            <v>Custas Judiciais</v>
          </cell>
          <cell r="C853">
            <v>16926.29</v>
          </cell>
        </row>
        <row r="854">
          <cell r="A854">
            <v>4081120</v>
          </cell>
          <cell r="B854" t="str">
            <v>Desp. Processos Juridicos</v>
          </cell>
          <cell r="C854">
            <v>63827.94</v>
          </cell>
        </row>
        <row r="855">
          <cell r="A855" t="str">
            <v>Judiciais</v>
          </cell>
          <cell r="C855">
            <v>584733.42000000004</v>
          </cell>
        </row>
        <row r="856">
          <cell r="A856">
            <v>3021202</v>
          </cell>
          <cell r="B856" t="str">
            <v>Combust.Equip.Operacionais</v>
          </cell>
          <cell r="C856">
            <v>352344.33</v>
          </cell>
        </row>
        <row r="857">
          <cell r="A857">
            <v>3041101</v>
          </cell>
          <cell r="B857" t="str">
            <v>Viagens e Estadias</v>
          </cell>
          <cell r="C857">
            <v>328066.25</v>
          </cell>
        </row>
        <row r="858">
          <cell r="A858">
            <v>3041102</v>
          </cell>
          <cell r="B858" t="str">
            <v>Diárias Operacionais</v>
          </cell>
          <cell r="C858">
            <v>102149.53</v>
          </cell>
        </row>
        <row r="859">
          <cell r="A859">
            <v>3041103</v>
          </cell>
          <cell r="B859" t="str">
            <v>Condução Aluguéis Carros</v>
          </cell>
          <cell r="C859">
            <v>214760.28</v>
          </cell>
        </row>
        <row r="860">
          <cell r="A860">
            <v>3041104</v>
          </cell>
          <cell r="B860" t="str">
            <v>Despesas de Representação</v>
          </cell>
          <cell r="C860">
            <v>4985.42</v>
          </cell>
        </row>
        <row r="861">
          <cell r="A861">
            <v>3041106</v>
          </cell>
          <cell r="B861" t="str">
            <v>Gastos com Alimentação</v>
          </cell>
          <cell r="C861">
            <v>35553.300000000003</v>
          </cell>
        </row>
        <row r="862">
          <cell r="A862">
            <v>3041107</v>
          </cell>
          <cell r="B862" t="str">
            <v>Estadias</v>
          </cell>
          <cell r="C862">
            <v>72699.97</v>
          </cell>
        </row>
        <row r="863">
          <cell r="A863">
            <v>3041110</v>
          </cell>
          <cell r="B863" t="str">
            <v>Diárias Maquinistas</v>
          </cell>
          <cell r="C863">
            <v>356501.32</v>
          </cell>
        </row>
        <row r="864">
          <cell r="A864">
            <v>4051101</v>
          </cell>
          <cell r="B864" t="str">
            <v>Viagens e Estadias</v>
          </cell>
          <cell r="C864">
            <v>653929.79</v>
          </cell>
        </row>
        <row r="865">
          <cell r="A865">
            <v>4051102</v>
          </cell>
          <cell r="B865" t="str">
            <v>Diárias Executivas</v>
          </cell>
          <cell r="C865">
            <v>2138.3000000000002</v>
          </cell>
        </row>
        <row r="866">
          <cell r="A866">
            <v>4051103</v>
          </cell>
          <cell r="B866" t="str">
            <v>Condução/Aluguéis carros</v>
          </cell>
          <cell r="C866">
            <v>29828.17</v>
          </cell>
        </row>
        <row r="867">
          <cell r="A867">
            <v>4051104</v>
          </cell>
          <cell r="B867" t="str">
            <v>Despesas de Representação</v>
          </cell>
          <cell r="C867">
            <v>19101.41</v>
          </cell>
        </row>
        <row r="868">
          <cell r="A868">
            <v>4051105</v>
          </cell>
          <cell r="B868" t="str">
            <v>Comb.p/veíc.rodoviários</v>
          </cell>
          <cell r="C868">
            <v>79554.11</v>
          </cell>
        </row>
        <row r="869">
          <cell r="A869">
            <v>4051106</v>
          </cell>
          <cell r="B869" t="str">
            <v>Gastos com alimentação</v>
          </cell>
          <cell r="C869">
            <v>43377.03</v>
          </cell>
        </row>
        <row r="870">
          <cell r="A870">
            <v>4051107</v>
          </cell>
          <cell r="B870" t="str">
            <v>Estadias</v>
          </cell>
          <cell r="C870">
            <v>40</v>
          </cell>
        </row>
        <row r="871">
          <cell r="A871" t="str">
            <v>Locomoção e Estadias</v>
          </cell>
          <cell r="C871">
            <v>2295029.21</v>
          </cell>
        </row>
        <row r="872">
          <cell r="A872">
            <v>3051101</v>
          </cell>
          <cell r="B872" t="str">
            <v>Água</v>
          </cell>
          <cell r="C872">
            <v>59974.080000000002</v>
          </cell>
        </row>
        <row r="873">
          <cell r="A873">
            <v>3051102</v>
          </cell>
          <cell r="B873" t="str">
            <v>Energia Elétrica</v>
          </cell>
          <cell r="C873">
            <v>474594.94</v>
          </cell>
        </row>
        <row r="874">
          <cell r="A874">
            <v>3051103</v>
          </cell>
          <cell r="B874" t="str">
            <v>Gás</v>
          </cell>
          <cell r="C874">
            <v>6583.57</v>
          </cell>
        </row>
        <row r="875">
          <cell r="A875">
            <v>3051104</v>
          </cell>
          <cell r="B875" t="str">
            <v>Telefone Fixo</v>
          </cell>
          <cell r="C875">
            <v>322452.28000000003</v>
          </cell>
        </row>
        <row r="876">
          <cell r="A876">
            <v>3051105</v>
          </cell>
          <cell r="B876" t="str">
            <v>Telefone Móvel</v>
          </cell>
          <cell r="C876">
            <v>38325.379999999997</v>
          </cell>
        </row>
        <row r="877">
          <cell r="A877">
            <v>3051107</v>
          </cell>
          <cell r="B877" t="str">
            <v>Correios / Courier</v>
          </cell>
          <cell r="C877">
            <v>4672.97</v>
          </cell>
        </row>
        <row r="878">
          <cell r="A878">
            <v>4061101</v>
          </cell>
          <cell r="B878" t="str">
            <v>Água</v>
          </cell>
          <cell r="C878">
            <v>8489.5300000000007</v>
          </cell>
        </row>
        <row r="879">
          <cell r="A879">
            <v>4061102</v>
          </cell>
          <cell r="B879" t="str">
            <v>Energia elétrica</v>
          </cell>
          <cell r="C879">
            <v>29446.87</v>
          </cell>
        </row>
        <row r="880">
          <cell r="A880">
            <v>4061103</v>
          </cell>
          <cell r="B880" t="str">
            <v>Gás</v>
          </cell>
          <cell r="C880">
            <v>4788.5</v>
          </cell>
        </row>
        <row r="881">
          <cell r="A881">
            <v>4061104</v>
          </cell>
          <cell r="B881" t="str">
            <v>Telefone fixo</v>
          </cell>
          <cell r="C881">
            <v>65084.88</v>
          </cell>
        </row>
        <row r="882">
          <cell r="A882">
            <v>4061105</v>
          </cell>
          <cell r="B882" t="str">
            <v>Telefone móvel</v>
          </cell>
          <cell r="C882">
            <v>19503.189999999999</v>
          </cell>
        </row>
        <row r="883">
          <cell r="A883">
            <v>4061106</v>
          </cell>
          <cell r="B883" t="str">
            <v>Canais de voz e dados</v>
          </cell>
          <cell r="C883">
            <v>298962.07</v>
          </cell>
        </row>
        <row r="884">
          <cell r="A884">
            <v>4061107</v>
          </cell>
          <cell r="B884" t="str">
            <v>Correios/Courier</v>
          </cell>
          <cell r="C884">
            <v>100602.42</v>
          </cell>
        </row>
        <row r="885">
          <cell r="A885" t="str">
            <v>Utilities</v>
          </cell>
          <cell r="C885">
            <v>1433480.68</v>
          </cell>
        </row>
        <row r="886">
          <cell r="A886">
            <v>3051106</v>
          </cell>
          <cell r="B886" t="str">
            <v>Canais de Voz e Dados</v>
          </cell>
          <cell r="C886">
            <v>554348.84</v>
          </cell>
        </row>
        <row r="887">
          <cell r="A887" t="str">
            <v>Canal de Voz e Dados</v>
          </cell>
          <cell r="C887">
            <v>554348.84</v>
          </cell>
        </row>
        <row r="888">
          <cell r="C888">
            <v>1987829.52</v>
          </cell>
        </row>
        <row r="889">
          <cell r="A889">
            <v>4121101</v>
          </cell>
          <cell r="B889" t="str">
            <v>Ativos - Prêmios</v>
          </cell>
          <cell r="C889">
            <v>1188164.76</v>
          </cell>
        </row>
        <row r="890">
          <cell r="A890" t="str">
            <v>Seguro operacional</v>
          </cell>
          <cell r="C890">
            <v>1188164.76</v>
          </cell>
        </row>
        <row r="891">
          <cell r="C891">
            <v>1188164.76</v>
          </cell>
        </row>
        <row r="892">
          <cell r="A892">
            <v>3081101</v>
          </cell>
          <cell r="B892" t="str">
            <v>Uniformes Mat.Segurança</v>
          </cell>
          <cell r="C892">
            <v>112295.2</v>
          </cell>
        </row>
        <row r="893">
          <cell r="A893" t="str">
            <v>Uniformes de Segurança</v>
          </cell>
          <cell r="C893">
            <v>112295.2</v>
          </cell>
        </row>
        <row r="894">
          <cell r="A894">
            <v>3021201</v>
          </cell>
          <cell r="B894" t="str">
            <v>Combust.Veíc.Rodoviários Leves</v>
          </cell>
          <cell r="C894">
            <v>249279.49</v>
          </cell>
        </row>
        <row r="895">
          <cell r="A895">
            <v>3094102</v>
          </cell>
          <cell r="B895" t="str">
            <v>Multas Rodoviárias</v>
          </cell>
          <cell r="C895">
            <v>2798.76</v>
          </cell>
        </row>
        <row r="896">
          <cell r="A896">
            <v>3111102</v>
          </cell>
          <cell r="B896" t="str">
            <v>Ajustes de Inventário Outros</v>
          </cell>
          <cell r="C896">
            <v>-38289.82</v>
          </cell>
        </row>
        <row r="897">
          <cell r="A897" t="str">
            <v>Outros</v>
          </cell>
          <cell r="C897">
            <v>213788.43</v>
          </cell>
        </row>
        <row r="898">
          <cell r="A898" t="str">
            <v>Outros</v>
          </cell>
          <cell r="C898">
            <v>326083.63</v>
          </cell>
        </row>
        <row r="899">
          <cell r="A899">
            <v>3121101</v>
          </cell>
          <cell r="B899" t="str">
            <v>Depreciação</v>
          </cell>
          <cell r="C899">
            <v>9273014.1799999997</v>
          </cell>
        </row>
        <row r="900">
          <cell r="A900" t="str">
            <v>Depreciação/Amortização</v>
          </cell>
          <cell r="C900">
            <v>9273014.1799999997</v>
          </cell>
        </row>
        <row r="901">
          <cell r="A901">
            <v>3071101</v>
          </cell>
          <cell r="B901" t="str">
            <v>Arrendamento RFFSA</v>
          </cell>
          <cell r="C901">
            <v>2262117.88</v>
          </cell>
        </row>
        <row r="902">
          <cell r="A902">
            <v>3071102</v>
          </cell>
          <cell r="B902" t="str">
            <v>Concessão RFFSA</v>
          </cell>
          <cell r="C902">
            <v>431543.6</v>
          </cell>
        </row>
        <row r="903">
          <cell r="A903">
            <v>3071103</v>
          </cell>
          <cell r="B903" t="str">
            <v>Concessão Ferroban</v>
          </cell>
          <cell r="C903">
            <v>43794.400000000001</v>
          </cell>
        </row>
        <row r="904">
          <cell r="A904">
            <v>3071104</v>
          </cell>
          <cell r="B904" t="str">
            <v>Arrendamento Ferroban</v>
          </cell>
          <cell r="C904">
            <v>832094.2</v>
          </cell>
        </row>
        <row r="905">
          <cell r="A905">
            <v>4091105</v>
          </cell>
          <cell r="B905" t="str">
            <v>Juros Arrendamento/Concessão RFFSA</v>
          </cell>
          <cell r="C905">
            <v>12350182.65</v>
          </cell>
        </row>
        <row r="906">
          <cell r="A906">
            <v>4091114</v>
          </cell>
          <cell r="B906" t="str">
            <v>Juros Arrendam/Concessão Ferroban</v>
          </cell>
          <cell r="C906">
            <v>1931006.69</v>
          </cell>
        </row>
        <row r="907">
          <cell r="A907" t="str">
            <v>Arrendamento/Concessão</v>
          </cell>
          <cell r="C907">
            <v>17850739.420000002</v>
          </cell>
        </row>
        <row r="908">
          <cell r="A908" t="str">
            <v>Depreciação e amortização</v>
          </cell>
          <cell r="C908">
            <v>27123753.600000001</v>
          </cell>
        </row>
        <row r="909">
          <cell r="A909" t="str">
            <v>Custos dos Serviços Prestados Fixos</v>
          </cell>
          <cell r="C909">
            <v>68536313.859999999</v>
          </cell>
        </row>
        <row r="910">
          <cell r="A910" t="str">
            <v>Lucro Bruto</v>
          </cell>
          <cell r="C910">
            <v>-41312679.299999997</v>
          </cell>
        </row>
        <row r="911">
          <cell r="A911" t="str">
            <v>Lucro/(prejuízo) Operacional</v>
          </cell>
          <cell r="C911">
            <v>-41312679.299999997</v>
          </cell>
        </row>
        <row r="913">
          <cell r="A913">
            <v>4141101</v>
          </cell>
          <cell r="B913" t="str">
            <v>Depreciação</v>
          </cell>
          <cell r="C913">
            <v>965762.14</v>
          </cell>
        </row>
        <row r="914">
          <cell r="A914">
            <v>4141102</v>
          </cell>
          <cell r="B914" t="str">
            <v>Amortização</v>
          </cell>
          <cell r="C914">
            <v>886196.16</v>
          </cell>
        </row>
        <row r="915">
          <cell r="A915" t="str">
            <v>Depreciação e Amortização-ADM</v>
          </cell>
          <cell r="C915">
            <v>1851958.3</v>
          </cell>
        </row>
        <row r="917">
          <cell r="A917">
            <v>3101101</v>
          </cell>
          <cell r="B917" t="str">
            <v>Indenizações de Cargas</v>
          </cell>
          <cell r="C917">
            <v>-550462.30000000005</v>
          </cell>
        </row>
        <row r="918">
          <cell r="A918">
            <v>3101104</v>
          </cell>
          <cell r="B918" t="str">
            <v>Gastos Inden.Perdas</v>
          </cell>
          <cell r="C918">
            <v>539591.84</v>
          </cell>
        </row>
        <row r="919">
          <cell r="A919">
            <v>3101105</v>
          </cell>
          <cell r="B919" t="str">
            <v>Sinistros Avarias</v>
          </cell>
          <cell r="C919">
            <v>1944.12</v>
          </cell>
        </row>
        <row r="920">
          <cell r="A920">
            <v>3111103</v>
          </cell>
          <cell r="B920" t="str">
            <v>Trans. p/ investim.</v>
          </cell>
          <cell r="C920">
            <v>168830.84</v>
          </cell>
        </row>
        <row r="921">
          <cell r="A921" t="str">
            <v>Proviões</v>
          </cell>
          <cell r="C921">
            <v>159904.5</v>
          </cell>
        </row>
        <row r="923">
          <cell r="A923">
            <v>5211101</v>
          </cell>
          <cell r="B923" t="str">
            <v>Rec.Aplicação Financeira</v>
          </cell>
          <cell r="C923">
            <v>-2148088.2400000002</v>
          </cell>
        </row>
        <row r="924">
          <cell r="A924">
            <v>5211102</v>
          </cell>
          <cell r="B924" t="str">
            <v>Juros de Clientes</v>
          </cell>
          <cell r="C924">
            <v>-17764.61</v>
          </cell>
        </row>
        <row r="925">
          <cell r="A925">
            <v>5211104</v>
          </cell>
          <cell r="B925" t="str">
            <v>Juros Aluguel de Imóveis</v>
          </cell>
          <cell r="C925">
            <v>-22800</v>
          </cell>
        </row>
        <row r="926">
          <cell r="A926">
            <v>5211106</v>
          </cell>
          <cell r="B926" t="str">
            <v>Tributos</v>
          </cell>
          <cell r="C926">
            <v>-1186788.9099999999</v>
          </cell>
        </row>
        <row r="927">
          <cell r="A927">
            <v>5213101</v>
          </cell>
          <cell r="B927" t="str">
            <v>Variação Cambial Ativa</v>
          </cell>
          <cell r="C927">
            <v>105576.15</v>
          </cell>
        </row>
        <row r="928">
          <cell r="A928">
            <v>5214101</v>
          </cell>
          <cell r="B928" t="str">
            <v>Abatimento e Descontos</v>
          </cell>
          <cell r="C928">
            <v>-93.02</v>
          </cell>
        </row>
        <row r="929">
          <cell r="A929" t="str">
            <v>Receita Financeira</v>
          </cell>
          <cell r="C929">
            <v>-3269958.63</v>
          </cell>
        </row>
        <row r="930">
          <cell r="A930">
            <v>4091101</v>
          </cell>
          <cell r="B930" t="str">
            <v>Juros Financ.moeda nac.</v>
          </cell>
          <cell r="C930">
            <v>1369768.79</v>
          </cell>
        </row>
        <row r="931">
          <cell r="A931">
            <v>4091102</v>
          </cell>
          <cell r="B931" t="str">
            <v>Juros Financ.moeda estr.</v>
          </cell>
          <cell r="C931">
            <v>1065488.69</v>
          </cell>
        </row>
        <row r="932">
          <cell r="A932">
            <v>4091103</v>
          </cell>
          <cell r="B932" t="str">
            <v>Juros Fornecedores</v>
          </cell>
          <cell r="C932">
            <v>630323.42000000004</v>
          </cell>
        </row>
        <row r="933">
          <cell r="A933">
            <v>4091106</v>
          </cell>
          <cell r="B933" t="str">
            <v>Juros Overseas</v>
          </cell>
          <cell r="C933">
            <v>57.69</v>
          </cell>
        </row>
        <row r="934">
          <cell r="A934">
            <v>4091108</v>
          </cell>
          <cell r="B934" t="str">
            <v>Juros BNDES</v>
          </cell>
          <cell r="C934">
            <v>8925922.5099999998</v>
          </cell>
        </row>
        <row r="935">
          <cell r="A935">
            <v>4091109</v>
          </cell>
          <cell r="B935" t="str">
            <v>Juros Cap.giro moeda nac.</v>
          </cell>
          <cell r="C935">
            <v>4559429.33</v>
          </cell>
        </row>
        <row r="936">
          <cell r="A936">
            <v>4091111</v>
          </cell>
          <cell r="B936" t="str">
            <v>Juros Resolução 63</v>
          </cell>
          <cell r="C936">
            <v>121928.87</v>
          </cell>
        </row>
        <row r="937">
          <cell r="A937">
            <v>4091115</v>
          </cell>
          <cell r="B937" t="str">
            <v>Juros s/ Clientes</v>
          </cell>
          <cell r="C937">
            <v>-14661.97</v>
          </cell>
        </row>
        <row r="938">
          <cell r="A938">
            <v>4091116</v>
          </cell>
          <cell r="B938" t="str">
            <v>Juros s/ tributos</v>
          </cell>
          <cell r="C938">
            <v>544685.36</v>
          </cell>
        </row>
        <row r="939">
          <cell r="A939">
            <v>4091117</v>
          </cell>
          <cell r="B939" t="str">
            <v>Juros-emissão debentures</v>
          </cell>
          <cell r="C939">
            <v>4698488.08</v>
          </cell>
        </row>
        <row r="940">
          <cell r="A940">
            <v>4091118</v>
          </cell>
          <cell r="B940" t="str">
            <v>Juros-contrat mútuo</v>
          </cell>
          <cell r="C940">
            <v>13152.28</v>
          </cell>
        </row>
        <row r="941">
          <cell r="A941">
            <v>4092102</v>
          </cell>
          <cell r="B941" t="str">
            <v>Var.Camb.Fin.moeda estr.</v>
          </cell>
          <cell r="C941">
            <v>-2917229.36</v>
          </cell>
        </row>
        <row r="942">
          <cell r="A942">
            <v>4092104</v>
          </cell>
          <cell r="B942" t="str">
            <v>Var.Cambial Fornecedores</v>
          </cell>
          <cell r="C942">
            <v>271712</v>
          </cell>
        </row>
        <row r="943">
          <cell r="A943">
            <v>4092105</v>
          </cell>
          <cell r="B943" t="str">
            <v>Var.Camb.Cap.giro estr.</v>
          </cell>
          <cell r="C943">
            <v>-16822880.859999999</v>
          </cell>
        </row>
        <row r="944">
          <cell r="A944">
            <v>4092106</v>
          </cell>
          <cell r="B944" t="str">
            <v>Var.Cambial Resolução 63</v>
          </cell>
          <cell r="C944">
            <v>-890689.39</v>
          </cell>
        </row>
        <row r="945">
          <cell r="A945">
            <v>4092108</v>
          </cell>
          <cell r="B945" t="str">
            <v>Var.Cambial Clientes</v>
          </cell>
          <cell r="C945">
            <v>188210.6</v>
          </cell>
        </row>
        <row r="946">
          <cell r="A946">
            <v>4093101</v>
          </cell>
          <cell r="B946" t="str">
            <v>Taxas bancárias</v>
          </cell>
          <cell r="C946">
            <v>267944.89</v>
          </cell>
        </row>
        <row r="947">
          <cell r="A947">
            <v>4093102</v>
          </cell>
          <cell r="B947" t="str">
            <v>CPMF e IOF</v>
          </cell>
          <cell r="C947">
            <v>1576518.89</v>
          </cell>
        </row>
        <row r="948">
          <cell r="A948">
            <v>4093103</v>
          </cell>
          <cell r="B948" t="str">
            <v>Juros bancários</v>
          </cell>
          <cell r="C948">
            <v>112810.86</v>
          </cell>
        </row>
        <row r="949">
          <cell r="A949">
            <v>4093104</v>
          </cell>
          <cell r="B949" t="str">
            <v>IOF</v>
          </cell>
          <cell r="C949">
            <v>128924.72</v>
          </cell>
        </row>
        <row r="950">
          <cell r="A950">
            <v>4094101</v>
          </cell>
          <cell r="B950" t="str">
            <v>Multas</v>
          </cell>
          <cell r="C950">
            <v>14540.21</v>
          </cell>
        </row>
        <row r="951">
          <cell r="A951">
            <v>4097102</v>
          </cell>
          <cell r="B951" t="str">
            <v>Descon.Finan.Concedido</v>
          </cell>
          <cell r="C951">
            <v>5126.3500000000004</v>
          </cell>
        </row>
        <row r="952">
          <cell r="A952">
            <v>4101209</v>
          </cell>
          <cell r="B952" t="str">
            <v>PIS s/receitas financeiras</v>
          </cell>
          <cell r="C952">
            <v>105605.46</v>
          </cell>
        </row>
        <row r="953">
          <cell r="A953">
            <v>4101210</v>
          </cell>
          <cell r="B953" t="str">
            <v>COFINS s/rec.financeiras</v>
          </cell>
          <cell r="C953">
            <v>208369.71</v>
          </cell>
        </row>
        <row r="954">
          <cell r="A954">
            <v>4101233</v>
          </cell>
          <cell r="B954" t="str">
            <v>Crédito PIS - Financeiro</v>
          </cell>
          <cell r="C954">
            <v>-571604.59</v>
          </cell>
        </row>
        <row r="955">
          <cell r="A955">
            <v>5211107</v>
          </cell>
          <cell r="B955" t="str">
            <v>Hedge</v>
          </cell>
          <cell r="C955">
            <v>19787491.890000001</v>
          </cell>
        </row>
        <row r="956">
          <cell r="A956" t="str">
            <v>Despesa Financeira</v>
          </cell>
          <cell r="C956">
            <v>23379434.43</v>
          </cell>
        </row>
        <row r="957">
          <cell r="A957" t="str">
            <v>Resultado Financeiro</v>
          </cell>
          <cell r="C957">
            <v>20109475.800000001</v>
          </cell>
        </row>
        <row r="959">
          <cell r="A959">
            <v>4012203</v>
          </cell>
          <cell r="B959" t="str">
            <v>Remuneração Variável Adm.</v>
          </cell>
          <cell r="C959">
            <v>5000000</v>
          </cell>
        </row>
        <row r="960">
          <cell r="A960" t="str">
            <v>PPR</v>
          </cell>
          <cell r="C960">
            <v>5000000</v>
          </cell>
        </row>
        <row r="962">
          <cell r="A962">
            <v>4170101</v>
          </cell>
          <cell r="B962" t="str">
            <v>Perda/Ganho Mútuo</v>
          </cell>
          <cell r="C962">
            <v>658.4</v>
          </cell>
        </row>
        <row r="963">
          <cell r="A963" t="str">
            <v>Resultado não Operacional</v>
          </cell>
          <cell r="C963">
            <v>658.4</v>
          </cell>
        </row>
        <row r="965">
          <cell r="A965" t="str">
            <v>Lucro/(prejuízo) antes de IR e CSL</v>
          </cell>
          <cell r="C965">
            <v>-14190682.300000001</v>
          </cell>
        </row>
        <row r="967">
          <cell r="A967" t="str">
            <v>Lucro/(prejuízo) Líquido</v>
          </cell>
          <cell r="C967">
            <v>-14190682.300000001</v>
          </cell>
        </row>
        <row r="976">
          <cell r="A976" t="str">
            <v>Texto.............................................</v>
          </cell>
        </row>
        <row r="977">
          <cell r="A977" t="str">
            <v>..................................................</v>
          </cell>
        </row>
        <row r="979">
          <cell r="C979">
            <v>14190682.300000001</v>
          </cell>
        </row>
        <row r="986">
          <cell r="A986" t="str">
            <v>Texto.............................................</v>
          </cell>
        </row>
        <row r="987">
          <cell r="A987" t="str">
            <v>..................................................</v>
          </cell>
        </row>
        <row r="989">
          <cell r="A989">
            <v>1110684</v>
          </cell>
          <cell r="B989" t="str">
            <v>Unibanco - c.c.133.032-6 Transitória</v>
          </cell>
          <cell r="C989">
            <v>0</v>
          </cell>
        </row>
        <row r="990">
          <cell r="A990">
            <v>1110685</v>
          </cell>
          <cell r="B990" t="str">
            <v>Unibanco - c.c.133.041-7 Transitória</v>
          </cell>
          <cell r="C990">
            <v>0</v>
          </cell>
        </row>
        <row r="991">
          <cell r="A991">
            <v>1110687</v>
          </cell>
          <cell r="B991" t="str">
            <v>Unibanco - c.c.133.031-8 Transitória</v>
          </cell>
          <cell r="C991">
            <v>0</v>
          </cell>
        </row>
        <row r="992">
          <cell r="A992">
            <v>1110701</v>
          </cell>
          <cell r="B992" t="str">
            <v>B.Real Transitória Eletrônica Ag.732 CC</v>
          </cell>
          <cell r="C992">
            <v>0</v>
          </cell>
        </row>
        <row r="993">
          <cell r="A993">
            <v>1110702</v>
          </cell>
          <cell r="B993" t="str">
            <v>B.Real Transit.C.Cobrança Transitória 1</v>
          </cell>
          <cell r="C993">
            <v>0</v>
          </cell>
        </row>
        <row r="994">
          <cell r="A994">
            <v>1110703</v>
          </cell>
          <cell r="B994" t="str">
            <v>B.Brasil Transitória Eletrônica Ag.1244</v>
          </cell>
          <cell r="C994">
            <v>0</v>
          </cell>
        </row>
        <row r="995">
          <cell r="A995">
            <v>1110717</v>
          </cell>
          <cell r="B995" t="str">
            <v>B.Safra Transitória Eletr CC 0009-8/118</v>
          </cell>
          <cell r="C995">
            <v>0</v>
          </cell>
        </row>
        <row r="996">
          <cell r="A996">
            <v>1110784</v>
          </cell>
          <cell r="B996" t="str">
            <v>Unibanco Transitória Eletronico</v>
          </cell>
          <cell r="C996">
            <v>0</v>
          </cell>
        </row>
        <row r="997">
          <cell r="A997">
            <v>1110785</v>
          </cell>
          <cell r="B997" t="str">
            <v>Unibanco Transitória Eletronico</v>
          </cell>
          <cell r="C997">
            <v>0</v>
          </cell>
        </row>
        <row r="998">
          <cell r="A998">
            <v>3021117</v>
          </cell>
          <cell r="B998" t="str">
            <v>Crédito Pis - Diesel Ferroviário</v>
          </cell>
          <cell r="C998">
            <v>-216440.74</v>
          </cell>
        </row>
        <row r="999">
          <cell r="A999">
            <v>3081115</v>
          </cell>
          <cell r="B999" t="str">
            <v>Serviço Tratamento de Residuos</v>
          </cell>
          <cell r="C999">
            <v>146</v>
          </cell>
        </row>
        <row r="1000">
          <cell r="A1000">
            <v>3081116</v>
          </cell>
          <cell r="B1000" t="str">
            <v>Crédito PIS - Outros Administrativo</v>
          </cell>
          <cell r="C1000">
            <v>-63826.43</v>
          </cell>
        </row>
        <row r="1001">
          <cell r="A1001">
            <v>3121105</v>
          </cell>
          <cell r="B1001" t="str">
            <v>Crédito PIS - Depreciação</v>
          </cell>
          <cell r="C1001">
            <v>-37763.980000000003</v>
          </cell>
        </row>
        <row r="1002">
          <cell r="A1002">
            <v>4034102</v>
          </cell>
          <cell r="B1002" t="str">
            <v>Serv.Manut.p/Sistemas</v>
          </cell>
          <cell r="C1002">
            <v>0</v>
          </cell>
        </row>
        <row r="1003">
          <cell r="C1003">
            <v>-317885.15000000002</v>
          </cell>
        </row>
      </sheetData>
      <sheetData sheetId="7" refreshError="1">
        <row r="1">
          <cell r="C1">
            <v>37742</v>
          </cell>
        </row>
        <row r="2">
          <cell r="A2">
            <v>1110101</v>
          </cell>
          <cell r="B2" t="str">
            <v>Caixa</v>
          </cell>
          <cell r="C2">
            <v>1000</v>
          </cell>
        </row>
        <row r="3">
          <cell r="A3">
            <v>1110102</v>
          </cell>
          <cell r="B3" t="str">
            <v>Caixa Moeda Estrangeira</v>
          </cell>
          <cell r="C3">
            <v>27344.15</v>
          </cell>
        </row>
        <row r="4">
          <cell r="A4">
            <v>1110104</v>
          </cell>
          <cell r="B4" t="str">
            <v>Caixa Pequeno</v>
          </cell>
          <cell r="C4">
            <v>105615.78</v>
          </cell>
        </row>
        <row r="5">
          <cell r="A5">
            <v>1110201</v>
          </cell>
          <cell r="B5" t="str">
            <v>B.Real Ag.1849 CC 3709063</v>
          </cell>
          <cell r="C5">
            <v>108819.2</v>
          </cell>
        </row>
        <row r="6">
          <cell r="A6">
            <v>1110202</v>
          </cell>
          <cell r="B6" t="str">
            <v>B.Real Conta Cobrança</v>
          </cell>
          <cell r="C6">
            <v>1603446.62</v>
          </cell>
        </row>
        <row r="7">
          <cell r="A7">
            <v>1110203</v>
          </cell>
          <cell r="B7" t="str">
            <v>B.Brasil Ag.12440 CC 23006</v>
          </cell>
          <cell r="C7">
            <v>374812.3</v>
          </cell>
        </row>
        <row r="8">
          <cell r="A8">
            <v>1110207</v>
          </cell>
          <cell r="B8" t="str">
            <v>Bradesco Ag049-3 CC184845-3</v>
          </cell>
          <cell r="C8">
            <v>724707.86</v>
          </cell>
        </row>
        <row r="9">
          <cell r="A9">
            <v>1110210</v>
          </cell>
          <cell r="B9" t="str">
            <v>HSBC-Bamerindus</v>
          </cell>
          <cell r="C9">
            <v>2209.8000000000002</v>
          </cell>
        </row>
        <row r="10">
          <cell r="A10">
            <v>1110211</v>
          </cell>
          <cell r="B10" t="str">
            <v>Unibanco Ag.0616 CC 820272-6</v>
          </cell>
          <cell r="C10">
            <v>321510.71999999997</v>
          </cell>
        </row>
        <row r="11">
          <cell r="A11">
            <v>1110214</v>
          </cell>
          <cell r="B11" t="str">
            <v>B.Real Ag.0732 CC 2712991</v>
          </cell>
          <cell r="C11">
            <v>1589.48</v>
          </cell>
        </row>
        <row r="12">
          <cell r="A12">
            <v>1110216</v>
          </cell>
          <cell r="B12" t="str">
            <v>BBA Creditan.CC 25482-0</v>
          </cell>
          <cell r="C12">
            <v>135.88</v>
          </cell>
        </row>
        <row r="13">
          <cell r="A13">
            <v>1110217</v>
          </cell>
          <cell r="B13" t="str">
            <v>B.Safra CC 0009-8/118349-9 Ctba</v>
          </cell>
          <cell r="C13">
            <v>345373.47</v>
          </cell>
        </row>
        <row r="14">
          <cell r="A14">
            <v>1110223</v>
          </cell>
          <cell r="B14" t="str">
            <v>B.ABC Brasil Ag197 41001-0</v>
          </cell>
          <cell r="C14">
            <v>37179.68</v>
          </cell>
        </row>
        <row r="15">
          <cell r="A15">
            <v>1110224</v>
          </cell>
          <cell r="B15" t="str">
            <v>Unibanco Caução Ag.616 131765-3</v>
          </cell>
          <cell r="C15">
            <v>593973.54</v>
          </cell>
        </row>
        <row r="16">
          <cell r="A16">
            <v>1110233</v>
          </cell>
          <cell r="B16" t="str">
            <v>Bco.Bilbao Viscaia Argentaria S/A-cc 01</v>
          </cell>
          <cell r="C16">
            <v>774.2</v>
          </cell>
        </row>
        <row r="17">
          <cell r="A17">
            <v>1110235</v>
          </cell>
          <cell r="B17" t="str">
            <v>Banco BNL do Brasil</v>
          </cell>
          <cell r="C17">
            <v>24973.18</v>
          </cell>
        </row>
        <row r="18">
          <cell r="A18">
            <v>1110239</v>
          </cell>
          <cell r="B18" t="str">
            <v>Banco Indl Coml S/A-BIC</v>
          </cell>
          <cell r="C18">
            <v>1128.46</v>
          </cell>
        </row>
        <row r="19">
          <cell r="A19">
            <v>1110240</v>
          </cell>
          <cell r="B19" t="str">
            <v>Banco Itau S/A</v>
          </cell>
          <cell r="C19">
            <v>2688.12</v>
          </cell>
        </row>
        <row r="20">
          <cell r="A20">
            <v>1110284</v>
          </cell>
          <cell r="B20" t="str">
            <v>Unibanco - c.c.133.032-6</v>
          </cell>
          <cell r="C20">
            <v>22991.279999999999</v>
          </cell>
        </row>
        <row r="21">
          <cell r="A21">
            <v>1110285</v>
          </cell>
          <cell r="B21" t="str">
            <v>Unibanco - c.c.133.041-7</v>
          </cell>
          <cell r="C21">
            <v>-0.05</v>
          </cell>
        </row>
        <row r="22">
          <cell r="A22">
            <v>1110286</v>
          </cell>
          <cell r="B22" t="str">
            <v>Unibanco - c.c.133.040-9</v>
          </cell>
          <cell r="C22">
            <v>49553.45</v>
          </cell>
        </row>
        <row r="23">
          <cell r="A23">
            <v>1110287</v>
          </cell>
          <cell r="B23" t="str">
            <v>Unibanco - c.c.133.031-8</v>
          </cell>
          <cell r="C23">
            <v>158323.22</v>
          </cell>
        </row>
        <row r="24">
          <cell r="A24">
            <v>1110294</v>
          </cell>
          <cell r="B24" t="str">
            <v>Banco Santos - Ag. 001-9 Conta 11973-0</v>
          </cell>
          <cell r="C24">
            <v>147.32</v>
          </cell>
        </row>
        <row r="25">
          <cell r="A25">
            <v>1110301</v>
          </cell>
          <cell r="B25" t="str">
            <v>B.Real Apl.Fin.</v>
          </cell>
          <cell r="C25">
            <v>0.01</v>
          </cell>
        </row>
        <row r="26">
          <cell r="A26">
            <v>1110303</v>
          </cell>
          <cell r="B26" t="str">
            <v>B.Brasil Apl.Fin.</v>
          </cell>
          <cell r="C26">
            <v>5732799.4299999997</v>
          </cell>
        </row>
        <row r="27">
          <cell r="A27">
            <v>1110309</v>
          </cell>
          <cell r="B27" t="str">
            <v>Votorantim Ctum Apl.Fin.</v>
          </cell>
          <cell r="C27">
            <v>4379024.32</v>
          </cell>
        </row>
        <row r="28">
          <cell r="A28">
            <v>1110310</v>
          </cell>
          <cell r="B28" t="str">
            <v>Unibanco Apl.Fin.</v>
          </cell>
          <cell r="C28">
            <v>10927871.43</v>
          </cell>
        </row>
        <row r="29">
          <cell r="A29">
            <v>1110318</v>
          </cell>
          <cell r="B29" t="str">
            <v>B.ABC Brasil Apl.Fin.</v>
          </cell>
          <cell r="C29">
            <v>2007496.16</v>
          </cell>
        </row>
        <row r="30">
          <cell r="A30">
            <v>1110319</v>
          </cell>
          <cell r="B30" t="str">
            <v>HSBC-Bam. Apl.Fin.</v>
          </cell>
          <cell r="C30">
            <v>1200000</v>
          </cell>
        </row>
        <row r="31">
          <cell r="A31">
            <v>1110325</v>
          </cell>
          <cell r="B31" t="str">
            <v>Banco unibanco caução BNDES - contrato</v>
          </cell>
          <cell r="C31">
            <v>0</v>
          </cell>
        </row>
        <row r="32">
          <cell r="A32">
            <v>1110327</v>
          </cell>
          <cell r="B32" t="str">
            <v>Banco unibanco caução BNDES - CC 131.78</v>
          </cell>
          <cell r="C32">
            <v>13357963.26</v>
          </cell>
        </row>
        <row r="33">
          <cell r="A33">
            <v>1110328</v>
          </cell>
          <cell r="B33" t="str">
            <v>Banca Nazionale Del Lavoro - aplicação</v>
          </cell>
          <cell r="C33">
            <v>0</v>
          </cell>
        </row>
        <row r="34">
          <cell r="A34">
            <v>1110329</v>
          </cell>
          <cell r="B34" t="str">
            <v>Banco Fibra S/A - aplicação financeira</v>
          </cell>
          <cell r="C34">
            <v>5587311.5999999996</v>
          </cell>
        </row>
        <row r="35">
          <cell r="A35">
            <v>1110330</v>
          </cell>
          <cell r="B35" t="str">
            <v>Banco Indl Coml S/A BicBanco -aplicação</v>
          </cell>
          <cell r="C35">
            <v>1540895.78</v>
          </cell>
        </row>
        <row r="36">
          <cell r="A36">
            <v>1110333</v>
          </cell>
          <cell r="B36" t="str">
            <v>Banco Pine S.A - Aplic Financeira</v>
          </cell>
          <cell r="C36">
            <v>206964.84</v>
          </cell>
        </row>
        <row r="37">
          <cell r="A37">
            <v>1110334</v>
          </cell>
          <cell r="B37" t="str">
            <v>Banco BNL do Brasil - Aplicação Finance</v>
          </cell>
          <cell r="C37">
            <v>7601237.4500000002</v>
          </cell>
        </row>
        <row r="38">
          <cell r="A38">
            <v>1110335</v>
          </cell>
          <cell r="B38" t="str">
            <v>Banco Modal S/A - Aplicação Financeira</v>
          </cell>
          <cell r="C38">
            <v>2052920.59</v>
          </cell>
        </row>
        <row r="39">
          <cell r="A39">
            <v>1110336</v>
          </cell>
          <cell r="B39" t="str">
            <v>Banco Del Istmo Internacional Ltd. - Ap</v>
          </cell>
          <cell r="C39">
            <v>14012854.199999999</v>
          </cell>
        </row>
        <row r="40">
          <cell r="A40">
            <v>1110337</v>
          </cell>
          <cell r="B40" t="str">
            <v>Banco Santos - Aplicação Financeira</v>
          </cell>
          <cell r="C40">
            <v>10022514.619999999</v>
          </cell>
        </row>
        <row r="41">
          <cell r="A41">
            <v>1110402</v>
          </cell>
          <cell r="B41" t="str">
            <v>Numerario em Transito</v>
          </cell>
          <cell r="C41">
            <v>103294.1</v>
          </cell>
        </row>
        <row r="42">
          <cell r="A42">
            <v>1110601</v>
          </cell>
          <cell r="B42" t="str">
            <v>B.Real Transitória Ag.732 CC 37090636</v>
          </cell>
          <cell r="C42">
            <v>39485.82</v>
          </cell>
        </row>
        <row r="43">
          <cell r="A43">
            <v>1110602</v>
          </cell>
          <cell r="B43" t="str">
            <v>B.Real Transit.C.Cobrança 1710120-2</v>
          </cell>
          <cell r="C43">
            <v>-529021.81000000006</v>
          </cell>
        </row>
        <row r="44">
          <cell r="A44">
            <v>1110603</v>
          </cell>
          <cell r="B44" t="str">
            <v>B.Brasil Transitória Ag.12440 CC 230006</v>
          </cell>
          <cell r="C44">
            <v>-942584.71</v>
          </cell>
        </row>
        <row r="45">
          <cell r="A45">
            <v>1110607</v>
          </cell>
          <cell r="B45" t="str">
            <v>Bradesco Trans.Ag.0493 CC 184845-30</v>
          </cell>
          <cell r="C45">
            <v>488656.56</v>
          </cell>
        </row>
        <row r="46">
          <cell r="A46">
            <v>1110610</v>
          </cell>
          <cell r="B46" t="str">
            <v>HSBC-Bam.Transitória Ag.054 CC 13958-40</v>
          </cell>
          <cell r="C46">
            <v>296408.15999999997</v>
          </cell>
        </row>
        <row r="47">
          <cell r="A47">
            <v>1110611</v>
          </cell>
          <cell r="B47" t="str">
            <v>Unibanco Transitória  Ag.0525 CC 100361</v>
          </cell>
          <cell r="C47">
            <v>-77037.83</v>
          </cell>
        </row>
        <row r="48">
          <cell r="A48">
            <v>1110614</v>
          </cell>
          <cell r="B48" t="str">
            <v>B.Real Transitória Ag.0732 CC 2712991</v>
          </cell>
          <cell r="C48">
            <v>0</v>
          </cell>
        </row>
        <row r="49">
          <cell r="A49">
            <v>1110617</v>
          </cell>
          <cell r="B49" t="str">
            <v>B.Safra Transitória CC 0009-8/118349-9/</v>
          </cell>
          <cell r="C49">
            <v>23813.599999999999</v>
          </cell>
        </row>
        <row r="50">
          <cell r="A50">
            <v>1110630</v>
          </cell>
          <cell r="B50" t="str">
            <v>Banco Fibra S.A.-TRANSITORIA</v>
          </cell>
          <cell r="C50">
            <v>2054.4</v>
          </cell>
        </row>
        <row r="51">
          <cell r="A51">
            <v>1110635</v>
          </cell>
          <cell r="B51" t="str">
            <v>Banco BNL do Brasil-TRANSITORIA</v>
          </cell>
          <cell r="C51">
            <v>-5000</v>
          </cell>
        </row>
        <row r="52">
          <cell r="A52">
            <v>1110640</v>
          </cell>
          <cell r="B52" t="str">
            <v>Banco Itau S/A ag 0548 cc 677574-TRANSI</v>
          </cell>
          <cell r="C52">
            <v>10968.42</v>
          </cell>
        </row>
        <row r="53">
          <cell r="A53">
            <v>1110644</v>
          </cell>
          <cell r="B53" t="str">
            <v>Banco Triangulo S/A cc 33892101-2</v>
          </cell>
          <cell r="C53">
            <v>548419.52</v>
          </cell>
        </row>
        <row r="54">
          <cell r="A54" t="str">
            <v>DISPONIBILIDADES</v>
          </cell>
          <cell r="C54">
            <v>83097607.579999998</v>
          </cell>
        </row>
        <row r="56">
          <cell r="A56">
            <v>1120101</v>
          </cell>
          <cell r="B56" t="str">
            <v>C.Receber-Cliente Nacional</v>
          </cell>
          <cell r="C56">
            <v>26517587.719999999</v>
          </cell>
        </row>
        <row r="57">
          <cell r="A57">
            <v>1120103</v>
          </cell>
          <cell r="B57" t="str">
            <v>C.Receber-Cliente Sucata</v>
          </cell>
          <cell r="C57">
            <v>1782166</v>
          </cell>
        </row>
        <row r="58">
          <cell r="A58">
            <v>1120107</v>
          </cell>
          <cell r="B58" t="str">
            <v>Antecipação de Faturamento</v>
          </cell>
          <cell r="C58">
            <v>544025.36</v>
          </cell>
        </row>
        <row r="59">
          <cell r="A59">
            <v>1120211</v>
          </cell>
          <cell r="B59" t="str">
            <v>Cta.Rec.Mesopotâmico/BAP</v>
          </cell>
          <cell r="C59">
            <v>21607942.960000001</v>
          </cell>
        </row>
        <row r="60">
          <cell r="A60">
            <v>1120301</v>
          </cell>
          <cell r="B60" t="str">
            <v>Clientes Nac. Serviços</v>
          </cell>
          <cell r="C60">
            <v>133848.29999999999</v>
          </cell>
        </row>
        <row r="61">
          <cell r="A61">
            <v>1120401</v>
          </cell>
          <cell r="B61" t="str">
            <v>Aluguel Imóveis Pr</v>
          </cell>
          <cell r="C61">
            <v>104681.51</v>
          </cell>
        </row>
        <row r="62">
          <cell r="A62">
            <v>1120402</v>
          </cell>
          <cell r="B62" t="str">
            <v>Aluguel Locomotivas</v>
          </cell>
          <cell r="C62">
            <v>298451.12</v>
          </cell>
        </row>
        <row r="63">
          <cell r="A63">
            <v>1120404</v>
          </cell>
          <cell r="B63" t="str">
            <v>Aluguel Imóveis RS</v>
          </cell>
          <cell r="C63">
            <v>137155.96</v>
          </cell>
        </row>
        <row r="64">
          <cell r="A64">
            <v>1120405</v>
          </cell>
          <cell r="B64" t="str">
            <v>Aluguel Imóveis SP</v>
          </cell>
          <cell r="C64">
            <v>2990</v>
          </cell>
        </row>
        <row r="65">
          <cell r="A65">
            <v>1120499</v>
          </cell>
          <cell r="B65" t="str">
            <v>Carga Alug/Arrend/Conc.</v>
          </cell>
          <cell r="C65">
            <v>84998.02</v>
          </cell>
        </row>
        <row r="66">
          <cell r="A66">
            <v>1129901</v>
          </cell>
          <cell r="B66" t="str">
            <v>Provisão Para Devedores Duvidosos</v>
          </cell>
          <cell r="C66">
            <v>-574866.17000000004</v>
          </cell>
        </row>
        <row r="67">
          <cell r="A67">
            <v>1139907</v>
          </cell>
          <cell r="B67" t="str">
            <v>Taxa de Administração Ferropar</v>
          </cell>
          <cell r="C67">
            <v>8683.7000000000007</v>
          </cell>
        </row>
        <row r="68">
          <cell r="A68" t="str">
            <v>Clientes</v>
          </cell>
          <cell r="C68">
            <v>50647664.479999997</v>
          </cell>
        </row>
        <row r="70">
          <cell r="A70">
            <v>1120203</v>
          </cell>
          <cell r="B70" t="str">
            <v>Cta.Rec. MRS Logística</v>
          </cell>
          <cell r="C70">
            <v>-205606.94</v>
          </cell>
        </row>
        <row r="71">
          <cell r="A71">
            <v>1120207</v>
          </cell>
          <cell r="B71" t="str">
            <v>Cta.Rec. FERROPAR</v>
          </cell>
          <cell r="C71">
            <v>12173349.42</v>
          </cell>
        </row>
        <row r="72">
          <cell r="A72">
            <v>1120210</v>
          </cell>
          <cell r="B72" t="str">
            <v>Cta.Rec. FERROBAN</v>
          </cell>
          <cell r="C72">
            <v>-132228.24</v>
          </cell>
        </row>
        <row r="73">
          <cell r="A73">
            <v>1120299</v>
          </cell>
          <cell r="B73" t="str">
            <v>Provisão P/ Devedores Duvidosos - Trafe</v>
          </cell>
          <cell r="C73">
            <v>-1255553.42</v>
          </cell>
        </row>
        <row r="74">
          <cell r="A74" t="str">
            <v>Trafego mútuo</v>
          </cell>
          <cell r="C74">
            <v>10579960.82</v>
          </cell>
        </row>
        <row r="76">
          <cell r="A76">
            <v>1130601</v>
          </cell>
          <cell r="B76" t="str">
            <v>Rede Ferroviária Federal S/A</v>
          </cell>
          <cell r="C76">
            <v>1102398.1499999999</v>
          </cell>
        </row>
        <row r="77">
          <cell r="A77" t="str">
            <v>Contas a receber da RFFSA</v>
          </cell>
          <cell r="C77">
            <v>1102398.1499999999</v>
          </cell>
        </row>
        <row r="79">
          <cell r="A79">
            <v>1150101</v>
          </cell>
          <cell r="B79" t="str">
            <v>Estoques</v>
          </cell>
          <cell r="C79">
            <v>13141485.619999999</v>
          </cell>
        </row>
        <row r="80">
          <cell r="A80">
            <v>1150103</v>
          </cell>
          <cell r="B80" t="str">
            <v>Materiais Em Poder De Terceiros</v>
          </cell>
          <cell r="C80">
            <v>195057.42</v>
          </cell>
        </row>
        <row r="81">
          <cell r="A81">
            <v>1150104</v>
          </cell>
          <cell r="B81" t="str">
            <v>Mat.Terc.em Poder da FSA</v>
          </cell>
          <cell r="C81">
            <v>177030.52</v>
          </cell>
        </row>
        <row r="82">
          <cell r="A82">
            <v>1150190</v>
          </cell>
          <cell r="B82" t="str">
            <v>Carga Estoque</v>
          </cell>
          <cell r="C82">
            <v>-68819.649999999994</v>
          </cell>
        </row>
        <row r="83">
          <cell r="A83">
            <v>1150192</v>
          </cell>
          <cell r="B83" t="str">
            <v>Carga Mat.Poder 3º</v>
          </cell>
          <cell r="C83">
            <v>91183.26</v>
          </cell>
        </row>
        <row r="84">
          <cell r="A84">
            <v>1150198</v>
          </cell>
          <cell r="B84" t="str">
            <v>EM/EF Consignação</v>
          </cell>
          <cell r="C84">
            <v>-137766.20000000001</v>
          </cell>
        </row>
        <row r="85">
          <cell r="A85">
            <v>1150199</v>
          </cell>
          <cell r="B85" t="str">
            <v>EM/EF Geral</v>
          </cell>
          <cell r="C85">
            <v>-78032.37</v>
          </cell>
        </row>
        <row r="86">
          <cell r="A86">
            <v>1150201</v>
          </cell>
          <cell r="B86" t="str">
            <v>Prod.Processo de Fabricação</v>
          </cell>
          <cell r="C86">
            <v>356935.77</v>
          </cell>
        </row>
        <row r="87">
          <cell r="A87">
            <v>1150303</v>
          </cell>
          <cell r="B87" t="str">
            <v>Trânsito Interno Materiais</v>
          </cell>
          <cell r="C87">
            <v>-6350.87</v>
          </cell>
        </row>
        <row r="88">
          <cell r="A88" t="str">
            <v>Almoxarifado</v>
          </cell>
          <cell r="C88">
            <v>13670723.5</v>
          </cell>
        </row>
        <row r="90">
          <cell r="A90">
            <v>1150305</v>
          </cell>
          <cell r="B90" t="str">
            <v>Adiant.Fornecedor Exterior</v>
          </cell>
          <cell r="C90">
            <v>110854.54</v>
          </cell>
        </row>
        <row r="91">
          <cell r="A91">
            <v>1150306</v>
          </cell>
          <cell r="B91" t="str">
            <v>Adiant.Despac.Aduaneiro</v>
          </cell>
          <cell r="C91">
            <v>97286.89</v>
          </cell>
        </row>
        <row r="92">
          <cell r="A92">
            <v>1150307</v>
          </cell>
          <cell r="B92" t="str">
            <v>Adiant. Siscomex</v>
          </cell>
          <cell r="C92">
            <v>41699.83</v>
          </cell>
        </row>
        <row r="93">
          <cell r="A93" t="str">
            <v>Importação em andamento</v>
          </cell>
          <cell r="C93">
            <v>249841.26</v>
          </cell>
        </row>
        <row r="95">
          <cell r="A95">
            <v>1160101</v>
          </cell>
          <cell r="B95" t="str">
            <v>Imposto de Renda a Recuperar</v>
          </cell>
          <cell r="C95">
            <v>2960508.54</v>
          </cell>
        </row>
        <row r="96">
          <cell r="A96">
            <v>1160102</v>
          </cell>
          <cell r="B96" t="str">
            <v>Contrib.Social a Recup.</v>
          </cell>
          <cell r="C96">
            <v>378.9</v>
          </cell>
        </row>
        <row r="97">
          <cell r="A97">
            <v>1160105</v>
          </cell>
          <cell r="B97" t="str">
            <v>COFINS a Recuperar</v>
          </cell>
          <cell r="C97">
            <v>1136.7</v>
          </cell>
        </row>
        <row r="98">
          <cell r="A98">
            <v>1160106</v>
          </cell>
          <cell r="B98" t="str">
            <v>INSS - RETENÇÃO SOBRE FATURAMENTO</v>
          </cell>
          <cell r="C98">
            <v>126433.59</v>
          </cell>
        </row>
        <row r="99">
          <cell r="A99">
            <v>1160108</v>
          </cell>
          <cell r="B99" t="str">
            <v>FGTS antecipado s/13º salário</v>
          </cell>
          <cell r="C99">
            <v>52036.91</v>
          </cell>
        </row>
        <row r="100">
          <cell r="A100">
            <v>1160109</v>
          </cell>
          <cell r="B100" t="str">
            <v>Imposto de Renda antecipado</v>
          </cell>
          <cell r="C100">
            <v>2424905.77</v>
          </cell>
        </row>
        <row r="101">
          <cell r="A101">
            <v>1160112</v>
          </cell>
          <cell r="B101" t="str">
            <v>Imposto de Renda diferido</v>
          </cell>
          <cell r="C101">
            <v>7701301.5599999996</v>
          </cell>
        </row>
        <row r="102">
          <cell r="A102">
            <v>1160113</v>
          </cell>
          <cell r="B102" t="str">
            <v>Contr. Social Diferida</v>
          </cell>
          <cell r="C102">
            <v>2772468.56</v>
          </cell>
        </row>
        <row r="103">
          <cell r="A103">
            <v>1160115</v>
          </cell>
          <cell r="B103" t="str">
            <v>Contr. Social Paga Indevidamente</v>
          </cell>
          <cell r="C103">
            <v>792054.09</v>
          </cell>
        </row>
        <row r="104">
          <cell r="A104">
            <v>1160201</v>
          </cell>
          <cell r="B104" t="str">
            <v>ICMS A Recuperar - Paraná</v>
          </cell>
          <cell r="C104">
            <v>873514.82</v>
          </cell>
        </row>
        <row r="105">
          <cell r="A105">
            <v>1160202</v>
          </cell>
          <cell r="B105" t="str">
            <v>ICMS A Recuperar - Santa Catarina</v>
          </cell>
          <cell r="C105">
            <v>557923.67000000004</v>
          </cell>
        </row>
        <row r="106">
          <cell r="A106">
            <v>1160203</v>
          </cell>
          <cell r="B106" t="str">
            <v>ICMS A Recuperar - Rio Grande do Sul</v>
          </cell>
          <cell r="C106">
            <v>792263.4</v>
          </cell>
        </row>
        <row r="107">
          <cell r="A107">
            <v>1160207</v>
          </cell>
          <cell r="B107" t="str">
            <v>ICMS a Recuperar - Geral</v>
          </cell>
          <cell r="C107">
            <v>651815.48</v>
          </cell>
        </row>
        <row r="108">
          <cell r="A108">
            <v>1160210</v>
          </cell>
          <cell r="B108" t="str">
            <v>ICMS a Recuperar-Ativo Imobilizado RS</v>
          </cell>
          <cell r="C108">
            <v>125866.1</v>
          </cell>
        </row>
        <row r="109">
          <cell r="A109">
            <v>1160211</v>
          </cell>
          <cell r="B109" t="str">
            <v>ICMS a Recuperar-Ativo Imobilizado SP</v>
          </cell>
          <cell r="C109">
            <v>36847.06</v>
          </cell>
        </row>
        <row r="110">
          <cell r="A110">
            <v>1160253</v>
          </cell>
          <cell r="B110" t="str">
            <v>IPI a Compensar</v>
          </cell>
          <cell r="C110">
            <v>151982.76</v>
          </cell>
        </row>
        <row r="111">
          <cell r="A111" t="str">
            <v>Tributos a recuperar</v>
          </cell>
          <cell r="C111">
            <v>20021437.91</v>
          </cell>
        </row>
        <row r="113">
          <cell r="A113">
            <v>1130401</v>
          </cell>
          <cell r="B113" t="str">
            <v>Caução Liber.Cargas Terc.</v>
          </cell>
          <cell r="C113">
            <v>10700</v>
          </cell>
        </row>
        <row r="114">
          <cell r="A114">
            <v>1140101</v>
          </cell>
          <cell r="B114" t="str">
            <v>Adiantamento a maquinistas</v>
          </cell>
          <cell r="C114">
            <v>108335.28</v>
          </cell>
        </row>
        <row r="115">
          <cell r="A115">
            <v>1140102</v>
          </cell>
          <cell r="B115" t="str">
            <v>Adiantamento de Férias</v>
          </cell>
          <cell r="C115">
            <v>37600.61</v>
          </cell>
        </row>
        <row r="116">
          <cell r="A116">
            <v>1140103</v>
          </cell>
          <cell r="B116" t="str">
            <v>Adiantamento De 13º Salário</v>
          </cell>
          <cell r="C116">
            <v>588172.56999999995</v>
          </cell>
        </row>
        <row r="117">
          <cell r="A117">
            <v>1140104</v>
          </cell>
          <cell r="B117" t="str">
            <v>Empréstimo A Funcionários</v>
          </cell>
          <cell r="C117">
            <v>-41510.080000000002</v>
          </cell>
        </row>
        <row r="118">
          <cell r="A118">
            <v>1140105</v>
          </cell>
          <cell r="B118" t="str">
            <v>Adiantamento de Salários</v>
          </cell>
          <cell r="C118">
            <v>22574.34</v>
          </cell>
        </row>
        <row r="119">
          <cell r="A119">
            <v>1140106</v>
          </cell>
          <cell r="B119" t="str">
            <v>Insuficiência De Saldos</v>
          </cell>
          <cell r="C119">
            <v>65866.94</v>
          </cell>
        </row>
        <row r="120">
          <cell r="A120">
            <v>1140108</v>
          </cell>
          <cell r="B120" t="str">
            <v>Fornecimento De Camisas</v>
          </cell>
          <cell r="C120">
            <v>157093.49</v>
          </cell>
        </row>
        <row r="121">
          <cell r="A121">
            <v>1140201</v>
          </cell>
          <cell r="B121" t="str">
            <v>Adto.de Viagens Nacionais</v>
          </cell>
          <cell r="C121">
            <v>14120.08</v>
          </cell>
        </row>
        <row r="122">
          <cell r="A122">
            <v>1140203</v>
          </cell>
          <cell r="B122" t="str">
            <v>Adiant. de Viagem</v>
          </cell>
          <cell r="C122">
            <v>21122.16</v>
          </cell>
        </row>
        <row r="123">
          <cell r="A123">
            <v>1140409</v>
          </cell>
          <cell r="B123" t="str">
            <v>Adiant. a Fornecedores</v>
          </cell>
          <cell r="C123">
            <v>76734912.510000005</v>
          </cell>
        </row>
        <row r="124">
          <cell r="A124">
            <v>1140412</v>
          </cell>
          <cell r="B124" t="str">
            <v>Antecipações Diversas</v>
          </cell>
          <cell r="C124">
            <v>151607.79999999999</v>
          </cell>
        </row>
        <row r="125">
          <cell r="A125" t="str">
            <v>Antecipações diversas</v>
          </cell>
          <cell r="C125">
            <v>77870595.700000003</v>
          </cell>
        </row>
        <row r="127">
          <cell r="A127">
            <v>1170101</v>
          </cell>
          <cell r="B127" t="str">
            <v>Concessão RFFSA</v>
          </cell>
          <cell r="C127">
            <v>150333.35999999999</v>
          </cell>
        </row>
        <row r="128">
          <cell r="A128">
            <v>1170102</v>
          </cell>
          <cell r="B128" t="str">
            <v>Arrendamento de Bens da RFFSA</v>
          </cell>
          <cell r="C128">
            <v>2734400.04</v>
          </cell>
        </row>
        <row r="129">
          <cell r="A129">
            <v>1170201</v>
          </cell>
          <cell r="B129" t="str">
            <v>Prêmio De Seguro a Apropriar</v>
          </cell>
          <cell r="C129">
            <v>2703935.41</v>
          </cell>
        </row>
        <row r="130">
          <cell r="A130">
            <v>1170302</v>
          </cell>
          <cell r="B130" t="str">
            <v>Despesas Com Captação BNDES</v>
          </cell>
          <cell r="C130">
            <v>79010.820000000007</v>
          </cell>
        </row>
        <row r="131">
          <cell r="A131">
            <v>1170304</v>
          </cell>
          <cell r="B131" t="str">
            <v>Comissão de Flat- Importação</v>
          </cell>
          <cell r="C131">
            <v>2068479.85</v>
          </cell>
        </row>
        <row r="132">
          <cell r="A132">
            <v>1170305</v>
          </cell>
          <cell r="B132" t="str">
            <v>Enc.Financ.a Apropriar</v>
          </cell>
          <cell r="C132">
            <v>280293.09999999998</v>
          </cell>
        </row>
        <row r="133">
          <cell r="A133">
            <v>1170309</v>
          </cell>
          <cell r="B133" t="str">
            <v>Despesa Captação BNDES</v>
          </cell>
          <cell r="C133">
            <v>231845.74</v>
          </cell>
        </row>
        <row r="134">
          <cell r="A134">
            <v>1170310</v>
          </cell>
          <cell r="B134" t="str">
            <v>Pagamento antecipado de direito de pass</v>
          </cell>
          <cell r="C134">
            <v>2005324.5</v>
          </cell>
        </row>
        <row r="135">
          <cell r="A135">
            <v>1170311</v>
          </cell>
          <cell r="B135" t="str">
            <v>Pagamento antecipado aluguéis RFFSA</v>
          </cell>
          <cell r="C135">
            <v>61865.65</v>
          </cell>
        </row>
        <row r="136">
          <cell r="A136">
            <v>1170312</v>
          </cell>
          <cell r="B136" t="str">
            <v>Despesas antecipadas S A P</v>
          </cell>
          <cell r="C136">
            <v>149284.29999999999</v>
          </cell>
        </row>
        <row r="137">
          <cell r="A137">
            <v>1170314</v>
          </cell>
          <cell r="B137" t="str">
            <v>Despesas antecipadas debêntures</v>
          </cell>
          <cell r="C137">
            <v>333889.08</v>
          </cell>
        </row>
        <row r="138">
          <cell r="A138">
            <v>1170315</v>
          </cell>
          <cell r="B138" t="str">
            <v>Despesas antecipadas emissão de debentu</v>
          </cell>
          <cell r="C138">
            <v>69305.5</v>
          </cell>
        </row>
        <row r="139">
          <cell r="A139">
            <v>1170326</v>
          </cell>
          <cell r="B139" t="str">
            <v>Despesas Antecipadas Combustiveis</v>
          </cell>
          <cell r="C139">
            <v>697024.53</v>
          </cell>
        </row>
        <row r="140">
          <cell r="A140" t="str">
            <v>Despesas Pagas antecipadamente</v>
          </cell>
          <cell r="C140">
            <v>11564991.880000001</v>
          </cell>
        </row>
        <row r="142">
          <cell r="A142">
            <v>1139901</v>
          </cell>
          <cell r="B142" t="str">
            <v>Seguros a Receber</v>
          </cell>
          <cell r="C142">
            <v>175006.46</v>
          </cell>
        </row>
        <row r="143">
          <cell r="A143">
            <v>1139902</v>
          </cell>
          <cell r="B143" t="str">
            <v>Valores A Classificar</v>
          </cell>
          <cell r="C143">
            <v>-24689.200000000001</v>
          </cell>
        </row>
        <row r="144">
          <cell r="A144">
            <v>1139905</v>
          </cell>
          <cell r="B144" t="str">
            <v>Outros Valores A Receber</v>
          </cell>
          <cell r="C144">
            <v>157106.88</v>
          </cell>
        </row>
        <row r="145">
          <cell r="A145">
            <v>1139908</v>
          </cell>
          <cell r="B145" t="str">
            <v>HEDGE</v>
          </cell>
          <cell r="C145">
            <v>-19574332</v>
          </cell>
        </row>
        <row r="146">
          <cell r="A146" t="str">
            <v>Outros</v>
          </cell>
          <cell r="C146">
            <v>-19266907.859999999</v>
          </cell>
        </row>
        <row r="148">
          <cell r="A148" t="str">
            <v>Circulante</v>
          </cell>
          <cell r="C148">
            <v>249538313.41999999</v>
          </cell>
        </row>
        <row r="150">
          <cell r="A150">
            <v>1240401</v>
          </cell>
          <cell r="B150" t="str">
            <v>INSS a recuperar</v>
          </cell>
          <cell r="C150">
            <v>656049.12</v>
          </cell>
        </row>
        <row r="151">
          <cell r="A151">
            <v>1240404</v>
          </cell>
          <cell r="B151" t="str">
            <v>ICMS a recuperar-Rio Grande do sul</v>
          </cell>
          <cell r="C151">
            <v>170613.33</v>
          </cell>
        </row>
        <row r="152">
          <cell r="A152">
            <v>1240405</v>
          </cell>
          <cell r="B152" t="str">
            <v>ICMS a recuperar-São Paulo</v>
          </cell>
          <cell r="C152">
            <v>51218.67</v>
          </cell>
        </row>
        <row r="153">
          <cell r="A153">
            <v>1240408</v>
          </cell>
          <cell r="B153" t="str">
            <v>Caução de ICMS - MS</v>
          </cell>
          <cell r="C153">
            <v>20000</v>
          </cell>
        </row>
        <row r="154">
          <cell r="A154" t="str">
            <v>Impostos longo prazo</v>
          </cell>
          <cell r="C154">
            <v>897881.12</v>
          </cell>
        </row>
        <row r="156">
          <cell r="A156">
            <v>1250104</v>
          </cell>
          <cell r="B156" t="str">
            <v>Controladora ALL S.A.</v>
          </cell>
          <cell r="C156">
            <v>23304053.760000002</v>
          </cell>
        </row>
        <row r="157">
          <cell r="A157">
            <v>1250204</v>
          </cell>
          <cell r="B157" t="str">
            <v>Mutúo ALL Intermodal S.A.</v>
          </cell>
          <cell r="C157">
            <v>5606547.6500000004</v>
          </cell>
        </row>
        <row r="158">
          <cell r="A158">
            <v>1250210</v>
          </cell>
          <cell r="B158" t="str">
            <v>Mutúo Caianda Participações S.A</v>
          </cell>
          <cell r="C158">
            <v>1176.6099999999999</v>
          </cell>
        </row>
        <row r="159">
          <cell r="A159">
            <v>1250302</v>
          </cell>
          <cell r="B159" t="str">
            <v>Coligada Ralph Inv. RLP</v>
          </cell>
          <cell r="C159">
            <v>786261.1</v>
          </cell>
        </row>
        <row r="160">
          <cell r="A160" t="str">
            <v>Mútuo controladores</v>
          </cell>
          <cell r="C160">
            <v>29698039.120000001</v>
          </cell>
        </row>
        <row r="162">
          <cell r="A162">
            <v>1240101</v>
          </cell>
          <cell r="B162" t="str">
            <v>Concessão RFFSA RLP</v>
          </cell>
          <cell r="C162">
            <v>3420083.94</v>
          </cell>
        </row>
        <row r="163">
          <cell r="A163">
            <v>1240102</v>
          </cell>
          <cell r="B163" t="str">
            <v>Arrendam.Bens RFFSA RLP</v>
          </cell>
          <cell r="C163">
            <v>62207606.109999999</v>
          </cell>
        </row>
        <row r="164">
          <cell r="A164">
            <v>1240103</v>
          </cell>
          <cell r="B164" t="str">
            <v>Pagamento antecipado aluguéis RFFSA</v>
          </cell>
          <cell r="C164">
            <v>1397132.65</v>
          </cell>
        </row>
        <row r="165">
          <cell r="A165">
            <v>1240308</v>
          </cell>
          <cell r="B165" t="str">
            <v>Pgto.Antec.Direito Pass.LP</v>
          </cell>
          <cell r="C165">
            <v>47024859.590000004</v>
          </cell>
        </row>
        <row r="166">
          <cell r="A166">
            <v>1240314</v>
          </cell>
          <cell r="B166" t="str">
            <v>Despesas antecipadas debêntures 1ª emis</v>
          </cell>
          <cell r="C166">
            <v>258103.52</v>
          </cell>
        </row>
        <row r="167">
          <cell r="A167">
            <v>1240315</v>
          </cell>
          <cell r="B167" t="str">
            <v>Despesas antecipadas debêntures 2ª emis</v>
          </cell>
          <cell r="C167">
            <v>98182.720000000001</v>
          </cell>
        </row>
        <row r="168">
          <cell r="A168" t="str">
            <v>Despesas pagas antecipadamente</v>
          </cell>
          <cell r="C168">
            <v>114405968.53</v>
          </cell>
        </row>
        <row r="170">
          <cell r="A170">
            <v>1210101</v>
          </cell>
          <cell r="B170" t="str">
            <v>Dep.Judic.Ações Trabal.LP</v>
          </cell>
          <cell r="C170">
            <v>10175011.4</v>
          </cell>
        </row>
        <row r="171">
          <cell r="A171">
            <v>1210104</v>
          </cell>
          <cell r="B171" t="str">
            <v>Dep.Jud.PIS/COFINS LP</v>
          </cell>
          <cell r="C171">
            <v>1872657.73</v>
          </cell>
        </row>
        <row r="172">
          <cell r="A172">
            <v>1210106</v>
          </cell>
          <cell r="B172" t="str">
            <v>Dep.Judic. INSS</v>
          </cell>
          <cell r="C172">
            <v>3953613.95</v>
          </cell>
        </row>
        <row r="173">
          <cell r="A173">
            <v>1210109</v>
          </cell>
          <cell r="B173" t="str">
            <v>Penhora Judicial</v>
          </cell>
          <cell r="C173">
            <v>331289.78999999998</v>
          </cell>
        </row>
        <row r="174">
          <cell r="A174" t="str">
            <v>Depósitos judiciais</v>
          </cell>
          <cell r="C174">
            <v>16332572.869999999</v>
          </cell>
        </row>
        <row r="176">
          <cell r="A176" t="str">
            <v>Realizável a longo prazo</v>
          </cell>
          <cell r="C176">
            <v>161334461.63999999</v>
          </cell>
        </row>
        <row r="178">
          <cell r="A178">
            <v>1321101</v>
          </cell>
          <cell r="B178" t="str">
            <v>Locomotivas Benfeitorias</v>
          </cell>
          <cell r="C178">
            <v>143182814.66999999</v>
          </cell>
        </row>
        <row r="179">
          <cell r="A179">
            <v>1321102</v>
          </cell>
          <cell r="B179" t="str">
            <v>Vagões Benfeitorias</v>
          </cell>
          <cell r="C179">
            <v>37167674.700000003</v>
          </cell>
        </row>
        <row r="180">
          <cell r="A180">
            <v>1321121</v>
          </cell>
          <cell r="B180" t="str">
            <v>Depr.Locomotivas Benfeit.</v>
          </cell>
          <cell r="C180">
            <v>-42425427.950000003</v>
          </cell>
        </row>
        <row r="181">
          <cell r="A181">
            <v>1321122</v>
          </cell>
          <cell r="B181" t="str">
            <v>Deprec.Vagões Benfeitorias</v>
          </cell>
          <cell r="C181">
            <v>-9504342.5399999991</v>
          </cell>
        </row>
        <row r="182">
          <cell r="A182">
            <v>1321202</v>
          </cell>
          <cell r="B182" t="str">
            <v>Infra Estrutura Benfeitorias</v>
          </cell>
          <cell r="C182">
            <v>9590081.8499999996</v>
          </cell>
        </row>
        <row r="183">
          <cell r="A183">
            <v>1321203</v>
          </cell>
          <cell r="B183" t="str">
            <v>Super Estrutura Benfeitorias</v>
          </cell>
          <cell r="C183">
            <v>120195700.37</v>
          </cell>
        </row>
        <row r="184">
          <cell r="A184">
            <v>1321204</v>
          </cell>
          <cell r="B184" t="str">
            <v>Obras de Arte Benfeitorias</v>
          </cell>
          <cell r="C184">
            <v>592854.34</v>
          </cell>
        </row>
        <row r="185">
          <cell r="A185">
            <v>1321301</v>
          </cell>
          <cell r="B185" t="str">
            <v>Instalações Fixas Benfeitorias</v>
          </cell>
          <cell r="C185">
            <v>546479.91</v>
          </cell>
        </row>
        <row r="186">
          <cell r="A186">
            <v>1321302</v>
          </cell>
          <cell r="B186" t="str">
            <v>Instal.Fixas En.Elét.Benf.</v>
          </cell>
          <cell r="C186">
            <v>345562.84</v>
          </cell>
        </row>
        <row r="187">
          <cell r="A187">
            <v>1321303</v>
          </cell>
          <cell r="B187" t="str">
            <v>Sinaliz.Telecom.Benfeit.</v>
          </cell>
          <cell r="C187">
            <v>751606.83</v>
          </cell>
        </row>
        <row r="188">
          <cell r="A188">
            <v>1321304</v>
          </cell>
          <cell r="B188" t="str">
            <v>Edif.Dependencias Benfeit.</v>
          </cell>
          <cell r="C188">
            <v>6038216.2599999998</v>
          </cell>
        </row>
        <row r="189">
          <cell r="A189">
            <v>1321322</v>
          </cell>
          <cell r="B189" t="str">
            <v>Deprec.Infra Estrut.Benf.</v>
          </cell>
          <cell r="C189">
            <v>-1199170.8799999999</v>
          </cell>
        </row>
        <row r="190">
          <cell r="A190">
            <v>1321323</v>
          </cell>
          <cell r="B190" t="str">
            <v>Deprec.Super Estrut.Benf.</v>
          </cell>
          <cell r="C190">
            <v>-13809091.82</v>
          </cell>
        </row>
        <row r="191">
          <cell r="A191">
            <v>1321324</v>
          </cell>
          <cell r="B191" t="str">
            <v>Deprec.Instal.Fixas Benf.</v>
          </cell>
          <cell r="C191">
            <v>-63433.72</v>
          </cell>
        </row>
        <row r="192">
          <cell r="A192">
            <v>1321325</v>
          </cell>
          <cell r="B192" t="str">
            <v>Deprec.Inst.En.Elét.Benf.</v>
          </cell>
          <cell r="C192">
            <v>-62222.39</v>
          </cell>
        </row>
        <row r="193">
          <cell r="A193">
            <v>1321326</v>
          </cell>
          <cell r="B193" t="str">
            <v>Deprec.Sinal.Telecom.Benf.</v>
          </cell>
          <cell r="C193">
            <v>-123711.07</v>
          </cell>
        </row>
        <row r="194">
          <cell r="A194">
            <v>1321327</v>
          </cell>
          <cell r="B194" t="str">
            <v>Deprec.Edif.Depend.Benf.</v>
          </cell>
          <cell r="C194">
            <v>-347541.55</v>
          </cell>
        </row>
        <row r="195">
          <cell r="A195">
            <v>1321328</v>
          </cell>
          <cell r="B195" t="str">
            <v>Deprec.Obras Arte Benf.</v>
          </cell>
          <cell r="C195">
            <v>-38670.57</v>
          </cell>
        </row>
        <row r="196">
          <cell r="A196">
            <v>1322101</v>
          </cell>
          <cell r="B196" t="str">
            <v>Projetos em Andamento</v>
          </cell>
          <cell r="C196">
            <v>44942928.380000003</v>
          </cell>
        </row>
        <row r="197">
          <cell r="A197">
            <v>1323101</v>
          </cell>
          <cell r="B197" t="str">
            <v>Locomotivas Próprio</v>
          </cell>
          <cell r="C197">
            <v>54051934.899999999</v>
          </cell>
        </row>
        <row r="198">
          <cell r="A198">
            <v>1323102</v>
          </cell>
          <cell r="B198" t="str">
            <v>Vagões Próprio</v>
          </cell>
          <cell r="C198">
            <v>1134265.45</v>
          </cell>
        </row>
        <row r="199">
          <cell r="A199">
            <v>1323121</v>
          </cell>
          <cell r="B199" t="str">
            <v>Deprec.Locomotivas Próp.</v>
          </cell>
          <cell r="C199">
            <v>-15480132.52</v>
          </cell>
        </row>
        <row r="200">
          <cell r="A200">
            <v>1323122</v>
          </cell>
          <cell r="B200" t="str">
            <v>Deprec.de Vagões Próprio</v>
          </cell>
          <cell r="C200">
            <v>-310768.09999999998</v>
          </cell>
        </row>
        <row r="201">
          <cell r="A201">
            <v>1323203</v>
          </cell>
          <cell r="B201" t="str">
            <v>Super Estrutura Próprio</v>
          </cell>
          <cell r="C201">
            <v>3.67</v>
          </cell>
        </row>
        <row r="202">
          <cell r="A202">
            <v>1323208</v>
          </cell>
          <cell r="B202" t="str">
            <v>Edif.Dependencias Próprio</v>
          </cell>
          <cell r="C202">
            <v>4190371.61</v>
          </cell>
        </row>
        <row r="203">
          <cell r="A203">
            <v>1323222</v>
          </cell>
          <cell r="B203" t="str">
            <v>Deprec.Infra Estrut.Próp.</v>
          </cell>
          <cell r="C203">
            <v>13.47</v>
          </cell>
        </row>
        <row r="204">
          <cell r="A204">
            <v>1323223</v>
          </cell>
          <cell r="B204" t="str">
            <v>Deprec.Super Estrut.Próp.</v>
          </cell>
          <cell r="C204">
            <v>-0.03</v>
          </cell>
        </row>
        <row r="205">
          <cell r="A205">
            <v>1323227</v>
          </cell>
          <cell r="B205" t="str">
            <v>Deprec.Edif.Depend.Próprio</v>
          </cell>
          <cell r="C205">
            <v>-262608.84000000003</v>
          </cell>
        </row>
        <row r="206">
          <cell r="A206">
            <v>1324101</v>
          </cell>
          <cell r="B206" t="str">
            <v>Equip.Ferramentas Oficina</v>
          </cell>
          <cell r="C206">
            <v>1738908.63</v>
          </cell>
        </row>
        <row r="207">
          <cell r="A207">
            <v>1324102</v>
          </cell>
          <cell r="B207" t="str">
            <v>Equip.Ferram.Manut.Via Permanente</v>
          </cell>
          <cell r="C207">
            <v>3142309.44</v>
          </cell>
        </row>
        <row r="208">
          <cell r="A208">
            <v>1324103</v>
          </cell>
          <cell r="B208" t="str">
            <v>Equip.Movim.Carga Materiais</v>
          </cell>
          <cell r="C208">
            <v>1093603.92</v>
          </cell>
        </row>
        <row r="209">
          <cell r="A209">
            <v>1324104</v>
          </cell>
          <cell r="B209" t="str">
            <v>Equip.Aparelhos Telecom.</v>
          </cell>
          <cell r="C209">
            <v>5532934.4100000001</v>
          </cell>
        </row>
        <row r="210">
          <cell r="A210">
            <v>1324105</v>
          </cell>
          <cell r="B210" t="str">
            <v>Equip.Aparelhos Sinaliz.</v>
          </cell>
          <cell r="C210">
            <v>712281.61</v>
          </cell>
        </row>
        <row r="211">
          <cell r="A211">
            <v>1324106</v>
          </cell>
          <cell r="B211" t="str">
            <v>Equip.Técnicos Científicos</v>
          </cell>
          <cell r="C211">
            <v>609292.24</v>
          </cell>
        </row>
        <row r="212">
          <cell r="A212">
            <v>1324107</v>
          </cell>
          <cell r="B212" t="str">
            <v>Equip.Rodantes Auxiliares</v>
          </cell>
          <cell r="C212">
            <v>165359.82999999999</v>
          </cell>
        </row>
        <row r="213">
          <cell r="A213">
            <v>1324108</v>
          </cell>
          <cell r="B213" t="str">
            <v>Equip.Processamento Dados</v>
          </cell>
          <cell r="C213">
            <v>7130500.0499999998</v>
          </cell>
        </row>
        <row r="214">
          <cell r="A214">
            <v>1324121</v>
          </cell>
          <cell r="B214" t="str">
            <v>Deprec.Equip.Ferram.Ofic.</v>
          </cell>
          <cell r="C214">
            <v>-478538.13</v>
          </cell>
        </row>
        <row r="215">
          <cell r="A215">
            <v>1324122</v>
          </cell>
          <cell r="B215" t="str">
            <v>Dep.Eq.Ferr.Man.Via Perm.</v>
          </cell>
          <cell r="C215">
            <v>-1423511.35</v>
          </cell>
        </row>
        <row r="216">
          <cell r="A216">
            <v>1324123</v>
          </cell>
          <cell r="B216" t="str">
            <v>Deprec.Eq.Movim.Carga Mat.</v>
          </cell>
          <cell r="C216">
            <v>-173460.75</v>
          </cell>
        </row>
        <row r="217">
          <cell r="A217">
            <v>1324124</v>
          </cell>
          <cell r="B217" t="str">
            <v>Deprec.Eq.Apar.Telecomun.</v>
          </cell>
          <cell r="C217">
            <v>-2240051.73</v>
          </cell>
        </row>
        <row r="218">
          <cell r="A218">
            <v>1324125</v>
          </cell>
          <cell r="B218" t="str">
            <v>Deprec.Equip.Apar.Sinal.</v>
          </cell>
          <cell r="C218">
            <v>-273613.77</v>
          </cell>
        </row>
        <row r="219">
          <cell r="A219">
            <v>1324126</v>
          </cell>
          <cell r="B219" t="str">
            <v>Deprec.Equip.Téc.Científ.</v>
          </cell>
          <cell r="C219">
            <v>-116780.09</v>
          </cell>
        </row>
        <row r="220">
          <cell r="A220">
            <v>1324127</v>
          </cell>
          <cell r="B220" t="str">
            <v>Deprec.Equip.Rodantes Aux.</v>
          </cell>
          <cell r="C220">
            <v>-44323.83</v>
          </cell>
        </row>
        <row r="221">
          <cell r="A221">
            <v>1324128</v>
          </cell>
          <cell r="B221" t="str">
            <v>Deprec.Eq.Processam.Dados</v>
          </cell>
          <cell r="C221">
            <v>-1688098.5</v>
          </cell>
        </row>
        <row r="222">
          <cell r="A222">
            <v>1325101</v>
          </cell>
          <cell r="B222" t="str">
            <v>Terrenos</v>
          </cell>
          <cell r="C222">
            <v>623976.51</v>
          </cell>
        </row>
        <row r="223">
          <cell r="A223">
            <v>1325102</v>
          </cell>
          <cell r="B223" t="str">
            <v>Móveis e Utensílios</v>
          </cell>
          <cell r="C223">
            <v>2787848.2</v>
          </cell>
        </row>
        <row r="224">
          <cell r="A224">
            <v>1325103</v>
          </cell>
          <cell r="B224" t="str">
            <v>Máquinas de Escritório</v>
          </cell>
          <cell r="C224">
            <v>833.9</v>
          </cell>
        </row>
        <row r="225">
          <cell r="A225">
            <v>1325104</v>
          </cell>
          <cell r="B225" t="str">
            <v>Veículos Rodoviários</v>
          </cell>
          <cell r="C225">
            <v>41927.33</v>
          </cell>
        </row>
        <row r="226">
          <cell r="A226">
            <v>1325107</v>
          </cell>
          <cell r="B226" t="str">
            <v>Aeronave - própria</v>
          </cell>
          <cell r="C226">
            <v>1673469.31</v>
          </cell>
        </row>
        <row r="227">
          <cell r="A227">
            <v>1325122</v>
          </cell>
          <cell r="B227" t="str">
            <v>Deprec.Móveis e Utensílios</v>
          </cell>
          <cell r="C227">
            <v>-2566593.54</v>
          </cell>
        </row>
        <row r="228">
          <cell r="A228">
            <v>1325123</v>
          </cell>
          <cell r="B228" t="str">
            <v>Deprec.Máquinas Escritório</v>
          </cell>
          <cell r="C228">
            <v>-354.41</v>
          </cell>
        </row>
        <row r="229">
          <cell r="A229">
            <v>1325124</v>
          </cell>
          <cell r="B229" t="str">
            <v>Deprec.Veíc.Rodoviários</v>
          </cell>
          <cell r="C229">
            <v>-41927.33</v>
          </cell>
        </row>
        <row r="230">
          <cell r="A230">
            <v>1325127</v>
          </cell>
          <cell r="B230" t="str">
            <v>Deprec. Aeronave - própria</v>
          </cell>
          <cell r="C230">
            <v>-278911.55</v>
          </cell>
        </row>
        <row r="231">
          <cell r="A231">
            <v>1326201</v>
          </cell>
          <cell r="B231" t="str">
            <v>Direito de Uso Telefone</v>
          </cell>
          <cell r="C231">
            <v>5000</v>
          </cell>
        </row>
        <row r="232">
          <cell r="A232">
            <v>1326202</v>
          </cell>
          <cell r="B232" t="str">
            <v>Sistemas Aplicat.-Software</v>
          </cell>
          <cell r="C232">
            <v>7294566.6900000004</v>
          </cell>
        </row>
        <row r="233">
          <cell r="A233">
            <v>1326203</v>
          </cell>
          <cell r="B233" t="str">
            <v>Marcas e Patentes</v>
          </cell>
          <cell r="C233">
            <v>1647</v>
          </cell>
        </row>
        <row r="234">
          <cell r="A234">
            <v>1326212</v>
          </cell>
          <cell r="B234" t="str">
            <v>Amort.Sistemas Aplicativos</v>
          </cell>
          <cell r="C234">
            <v>-3843157.63</v>
          </cell>
        </row>
        <row r="235">
          <cell r="A235">
            <v>1329102</v>
          </cell>
          <cell r="B235" t="str">
            <v>Vagões Benf.Ferroban</v>
          </cell>
          <cell r="C235">
            <v>722129.98</v>
          </cell>
        </row>
        <row r="236">
          <cell r="A236">
            <v>1329122</v>
          </cell>
          <cell r="B236" t="str">
            <v>Depr.Vagões.Benf.Ferroban</v>
          </cell>
          <cell r="C236">
            <v>-234089.94</v>
          </cell>
        </row>
        <row r="237">
          <cell r="A237">
            <v>1329203</v>
          </cell>
          <cell r="B237" t="str">
            <v>Super Estr.Benf.Ferroban</v>
          </cell>
          <cell r="C237">
            <v>956869.26</v>
          </cell>
        </row>
        <row r="238">
          <cell r="A238">
            <v>1329303</v>
          </cell>
          <cell r="B238" t="str">
            <v>Sinal.Telec.Benf.Ferroban</v>
          </cell>
          <cell r="C238">
            <v>18515.18</v>
          </cell>
        </row>
        <row r="239">
          <cell r="A239">
            <v>1329323</v>
          </cell>
          <cell r="B239" t="str">
            <v>Dep.Sup.Estr.Benf.Ferroban</v>
          </cell>
          <cell r="C239">
            <v>-130748.22</v>
          </cell>
        </row>
        <row r="240">
          <cell r="A240">
            <v>1329326</v>
          </cell>
          <cell r="B240" t="str">
            <v>Dep.Sin.Tele.Benf.Ferroban</v>
          </cell>
          <cell r="C240">
            <v>-11417.7</v>
          </cell>
        </row>
        <row r="241">
          <cell r="A241" t="str">
            <v>Bens de uso construção e reforma</v>
          </cell>
          <cell r="C241">
            <v>359809782.29000002</v>
          </cell>
        </row>
        <row r="242">
          <cell r="A242">
            <v>1327103</v>
          </cell>
          <cell r="B242" t="str">
            <v>Almoxarif.Inversão Fixa</v>
          </cell>
          <cell r="C242">
            <v>7252059.25</v>
          </cell>
        </row>
        <row r="243">
          <cell r="A243">
            <v>1327199</v>
          </cell>
          <cell r="B243" t="str">
            <v>EM/EF Investimentos</v>
          </cell>
          <cell r="C243">
            <v>-195130.56</v>
          </cell>
        </row>
        <row r="244">
          <cell r="A244" t="str">
            <v>Almoxarifado de inversão fixa</v>
          </cell>
          <cell r="C244">
            <v>7056928.6900000004</v>
          </cell>
        </row>
        <row r="245">
          <cell r="A245" t="str">
            <v>Imobilizado</v>
          </cell>
          <cell r="C245">
            <v>366866710.98000002</v>
          </cell>
        </row>
        <row r="247">
          <cell r="A247">
            <v>1331101</v>
          </cell>
          <cell r="B247" t="str">
            <v>Despesas de Transição</v>
          </cell>
          <cell r="C247">
            <v>1764986.45</v>
          </cell>
        </row>
        <row r="248">
          <cell r="A248">
            <v>1331102</v>
          </cell>
          <cell r="B248" t="str">
            <v>Sistema de Orçamento</v>
          </cell>
          <cell r="C248">
            <v>474152.02</v>
          </cell>
        </row>
        <row r="249">
          <cell r="A249">
            <v>1331105</v>
          </cell>
          <cell r="B249" t="str">
            <v>Arrendendamento a Diferir</v>
          </cell>
          <cell r="C249">
            <v>23496372.620000001</v>
          </cell>
        </row>
        <row r="250">
          <cell r="A250">
            <v>1331106</v>
          </cell>
          <cell r="B250" t="str">
            <v>Concessão a Diferir</v>
          </cell>
          <cell r="C250">
            <v>1240386.19</v>
          </cell>
        </row>
        <row r="251">
          <cell r="A251">
            <v>1331110</v>
          </cell>
          <cell r="B251" t="str">
            <v>Amort.Despesas Transição</v>
          </cell>
          <cell r="C251">
            <v>-1764986.45</v>
          </cell>
        </row>
        <row r="252">
          <cell r="A252">
            <v>1331111</v>
          </cell>
          <cell r="B252" t="str">
            <v>Amort.Sistema de Orçamento</v>
          </cell>
          <cell r="C252">
            <v>-457672.34</v>
          </cell>
        </row>
        <row r="253">
          <cell r="A253">
            <v>1331123</v>
          </cell>
          <cell r="B253" t="str">
            <v>Amortização Arrendamento</v>
          </cell>
          <cell r="C253">
            <v>-1322643.52</v>
          </cell>
        </row>
        <row r="254">
          <cell r="A254">
            <v>1331124</v>
          </cell>
          <cell r="B254" t="str">
            <v>Amortização Concessão</v>
          </cell>
          <cell r="C254">
            <v>-69823.08</v>
          </cell>
        </row>
        <row r="255">
          <cell r="A255">
            <v>1332101</v>
          </cell>
          <cell r="B255" t="str">
            <v>Gastos c/Estudos e Proj.</v>
          </cell>
          <cell r="C255">
            <v>5408881.25</v>
          </cell>
        </row>
        <row r="256">
          <cell r="A256">
            <v>1332102</v>
          </cell>
          <cell r="B256" t="str">
            <v>TEVECON</v>
          </cell>
          <cell r="C256">
            <v>115342.93</v>
          </cell>
        </row>
        <row r="257">
          <cell r="A257">
            <v>1332110</v>
          </cell>
          <cell r="B257" t="str">
            <v>Amort.Gastos c/Estudos/Proj.</v>
          </cell>
          <cell r="C257">
            <v>-3816890.59</v>
          </cell>
        </row>
        <row r="258">
          <cell r="A258">
            <v>1332111</v>
          </cell>
          <cell r="B258" t="str">
            <v>Amortização TEVECON</v>
          </cell>
          <cell r="C258">
            <v>-113420.63</v>
          </cell>
        </row>
        <row r="259">
          <cell r="A259" t="str">
            <v>Diferido</v>
          </cell>
          <cell r="C259">
            <v>24954684.850000001</v>
          </cell>
        </row>
        <row r="261">
          <cell r="A261" t="str">
            <v>Permanente</v>
          </cell>
          <cell r="C261">
            <v>391821395.82999998</v>
          </cell>
        </row>
        <row r="263">
          <cell r="A263" t="str">
            <v>ATIVO</v>
          </cell>
          <cell r="C263">
            <v>802694170.88999999</v>
          </cell>
        </row>
        <row r="272">
          <cell r="A272" t="str">
            <v>Texto.............................................</v>
          </cell>
        </row>
        <row r="273">
          <cell r="A273" t="str">
            <v>..................................................</v>
          </cell>
        </row>
        <row r="275">
          <cell r="A275">
            <v>2111101</v>
          </cell>
          <cell r="B275" t="str">
            <v>Fornecedor Materiais Nac.</v>
          </cell>
          <cell r="C275">
            <v>-5996697.3899999997</v>
          </cell>
        </row>
        <row r="276">
          <cell r="A276">
            <v>2111102</v>
          </cell>
          <cell r="B276" t="str">
            <v>Fornec.Materiais Consig.</v>
          </cell>
          <cell r="C276">
            <v>-46043.81</v>
          </cell>
        </row>
        <row r="277">
          <cell r="A277">
            <v>2111103</v>
          </cell>
          <cell r="B277" t="str">
            <v>Fornecedor Serviços Nac.</v>
          </cell>
          <cell r="C277">
            <v>-17572008.870000001</v>
          </cell>
        </row>
        <row r="278">
          <cell r="A278">
            <v>2111106</v>
          </cell>
          <cell r="B278" t="str">
            <v>Funcionários</v>
          </cell>
          <cell r="C278">
            <v>-15764.24</v>
          </cell>
        </row>
        <row r="279">
          <cell r="A279">
            <v>2111108</v>
          </cell>
          <cell r="B279" t="str">
            <v>Fornecedor Utilities</v>
          </cell>
          <cell r="C279">
            <v>-93133.87</v>
          </cell>
        </row>
        <row r="280">
          <cell r="A280">
            <v>2111109</v>
          </cell>
          <cell r="B280" t="str">
            <v>Fornecedor de Combustíveis</v>
          </cell>
          <cell r="C280">
            <v>-31841796.550000001</v>
          </cell>
        </row>
        <row r="281">
          <cell r="A281">
            <v>2111110</v>
          </cell>
          <cell r="B281" t="str">
            <v>Fornecedor Impostos</v>
          </cell>
          <cell r="C281">
            <v>-1598622.82</v>
          </cell>
        </row>
        <row r="282">
          <cell r="A282">
            <v>2111111</v>
          </cell>
          <cell r="B282" t="str">
            <v>Bancos</v>
          </cell>
          <cell r="C282">
            <v>-2336.2800000000002</v>
          </cell>
        </row>
        <row r="283">
          <cell r="A283">
            <v>2111112</v>
          </cell>
          <cell r="B283" t="str">
            <v>Fornecedor Ferrovias</v>
          </cell>
          <cell r="C283">
            <v>-54735.54</v>
          </cell>
        </row>
        <row r="284">
          <cell r="A284">
            <v>2111113</v>
          </cell>
          <cell r="B284" t="str">
            <v>Tit. Caixa. Peq. UPs</v>
          </cell>
          <cell r="C284">
            <v>8654.57</v>
          </cell>
        </row>
        <row r="285">
          <cell r="A285">
            <v>2111114</v>
          </cell>
          <cell r="B285" t="str">
            <v>Forn.Ressarc.Avarias</v>
          </cell>
          <cell r="C285">
            <v>-199218.76</v>
          </cell>
        </row>
        <row r="286">
          <cell r="A286">
            <v>2111115</v>
          </cell>
          <cell r="B286" t="str">
            <v>Forn.Transf.entre Centros</v>
          </cell>
          <cell r="C286">
            <v>940.5</v>
          </cell>
        </row>
        <row r="287">
          <cell r="A287">
            <v>2111116</v>
          </cell>
          <cell r="B287" t="str">
            <v>Fornecedores Caminhoneiros</v>
          </cell>
          <cell r="C287">
            <v>136377.38</v>
          </cell>
        </row>
        <row r="288">
          <cell r="A288">
            <v>2111190</v>
          </cell>
          <cell r="B288" t="str">
            <v>Carga Forn.Mat.</v>
          </cell>
          <cell r="C288">
            <v>-1977328.51</v>
          </cell>
        </row>
        <row r="289">
          <cell r="A289">
            <v>2111191</v>
          </cell>
          <cell r="B289" t="str">
            <v>Carga Forn.Serviço</v>
          </cell>
          <cell r="C289">
            <v>-650499.17000000004</v>
          </cell>
        </row>
        <row r="290">
          <cell r="A290">
            <v>2111193</v>
          </cell>
          <cell r="B290" t="str">
            <v>Outros valores a pagar</v>
          </cell>
          <cell r="C290">
            <v>-1697446.75</v>
          </cell>
        </row>
        <row r="291">
          <cell r="A291">
            <v>2111201</v>
          </cell>
          <cell r="B291" t="str">
            <v>Fornecedor Materiais Ext.</v>
          </cell>
          <cell r="C291">
            <v>-700784.94</v>
          </cell>
        </row>
        <row r="292">
          <cell r="A292">
            <v>2111202</v>
          </cell>
          <cell r="B292" t="str">
            <v>Fornecedor Serviços Ext.</v>
          </cell>
          <cell r="C292">
            <v>-2500</v>
          </cell>
        </row>
        <row r="293">
          <cell r="A293" t="str">
            <v>Fornecedores</v>
          </cell>
          <cell r="C293">
            <v>-62302945.049999997</v>
          </cell>
        </row>
        <row r="295">
          <cell r="A295">
            <v>2121301</v>
          </cell>
          <cell r="B295" t="str">
            <v>Empréstimo BNDES</v>
          </cell>
          <cell r="C295">
            <v>-18024107.559999999</v>
          </cell>
        </row>
        <row r="296">
          <cell r="A296" t="str">
            <v>BNDES</v>
          </cell>
          <cell r="C296">
            <v>-18024107.559999999</v>
          </cell>
        </row>
        <row r="298">
          <cell r="A298">
            <v>2122102</v>
          </cell>
          <cell r="B298" t="str">
            <v>Debêntures 1ª emissão- 1ª série CP</v>
          </cell>
          <cell r="C298">
            <v>-2531358.46</v>
          </cell>
        </row>
        <row r="299">
          <cell r="A299" t="str">
            <v>Debêntures</v>
          </cell>
          <cell r="C299">
            <v>-2531358.46</v>
          </cell>
        </row>
        <row r="301">
          <cell r="A301">
            <v>2121101</v>
          </cell>
          <cell r="B301" t="str">
            <v>Financ.Capital Giro Nac.</v>
          </cell>
          <cell r="C301">
            <v>-2250738.62</v>
          </cell>
        </row>
        <row r="302">
          <cell r="A302">
            <v>2122101</v>
          </cell>
          <cell r="B302" t="str">
            <v>Empr.Cap.Giro Moeda Est.</v>
          </cell>
          <cell r="C302">
            <v>-28331844.149999999</v>
          </cell>
        </row>
        <row r="303">
          <cell r="A303">
            <v>2122104</v>
          </cell>
          <cell r="B303" t="str">
            <v>Operação de Compror</v>
          </cell>
          <cell r="C303">
            <v>-10819757.75</v>
          </cell>
        </row>
        <row r="304">
          <cell r="A304">
            <v>2122301</v>
          </cell>
          <cell r="B304" t="str">
            <v>Resolução 63</v>
          </cell>
          <cell r="C304">
            <v>-4850131.05</v>
          </cell>
        </row>
        <row r="305">
          <cell r="A305" t="str">
            <v>Capital de giro</v>
          </cell>
          <cell r="C305">
            <v>-46252471.57</v>
          </cell>
        </row>
        <row r="307">
          <cell r="A307">
            <v>2122201</v>
          </cell>
          <cell r="B307" t="str">
            <v>Financiamentos a Importação</v>
          </cell>
          <cell r="C307">
            <v>-361880.12</v>
          </cell>
        </row>
        <row r="308">
          <cell r="A308" t="str">
            <v>Financiamento a importação</v>
          </cell>
          <cell r="C308">
            <v>-361880.12</v>
          </cell>
        </row>
        <row r="310">
          <cell r="A310">
            <v>2122202</v>
          </cell>
          <cell r="B310" t="str">
            <v>Financ.locomotivas CP</v>
          </cell>
          <cell r="C310">
            <v>-7323668.4000000004</v>
          </cell>
        </row>
        <row r="311">
          <cell r="A311" t="str">
            <v>financiamento de locomotivas</v>
          </cell>
          <cell r="C311">
            <v>-7323668.4000000004</v>
          </cell>
        </row>
        <row r="313">
          <cell r="A313">
            <v>2131101</v>
          </cell>
          <cell r="B313" t="str">
            <v>Arrendamento Malha Sul</v>
          </cell>
          <cell r="C313">
            <v>-36942731.149999999</v>
          </cell>
        </row>
        <row r="314">
          <cell r="A314">
            <v>2131102</v>
          </cell>
          <cell r="B314" t="str">
            <v>Arrend.Conc.Malha Paulista</v>
          </cell>
          <cell r="C314">
            <v>-5053969.0599999996</v>
          </cell>
        </row>
        <row r="315">
          <cell r="A315">
            <v>2132101</v>
          </cell>
          <cell r="B315" t="str">
            <v>Concessão Malha Sul</v>
          </cell>
          <cell r="C315">
            <v>-1954236.68</v>
          </cell>
        </row>
        <row r="316">
          <cell r="A316">
            <v>2132102</v>
          </cell>
          <cell r="B316" t="str">
            <v>Concessão Malha Paulista</v>
          </cell>
          <cell r="C316">
            <v>-252698.45</v>
          </cell>
        </row>
        <row r="317">
          <cell r="A317" t="str">
            <v>Arrendamento a pagar</v>
          </cell>
          <cell r="C317">
            <v>-44203635.340000004</v>
          </cell>
        </row>
        <row r="319">
          <cell r="A319">
            <v>2161101</v>
          </cell>
          <cell r="B319" t="str">
            <v>Salários a Pagar</v>
          </cell>
          <cell r="C319">
            <v>578389.06000000006</v>
          </cell>
        </row>
        <row r="320">
          <cell r="A320">
            <v>2161102</v>
          </cell>
          <cell r="B320" t="str">
            <v>Banco de horas a pagar</v>
          </cell>
          <cell r="C320">
            <v>-467269.09</v>
          </cell>
        </row>
        <row r="321">
          <cell r="A321">
            <v>2162101</v>
          </cell>
          <cell r="B321" t="str">
            <v>INSS</v>
          </cell>
          <cell r="C321">
            <v>-724986.25</v>
          </cell>
        </row>
        <row r="322">
          <cell r="A322">
            <v>2162102</v>
          </cell>
          <cell r="B322" t="str">
            <v>Senai</v>
          </cell>
          <cell r="C322">
            <v>-25721.11</v>
          </cell>
        </row>
        <row r="323">
          <cell r="A323">
            <v>2162103</v>
          </cell>
          <cell r="B323" t="str">
            <v>Salario Educação</v>
          </cell>
          <cell r="C323">
            <v>8740.32</v>
          </cell>
        </row>
        <row r="324">
          <cell r="A324">
            <v>2162104</v>
          </cell>
          <cell r="B324" t="str">
            <v>FGTS a Recolher</v>
          </cell>
          <cell r="C324">
            <v>-685629.16</v>
          </cell>
        </row>
        <row r="325">
          <cell r="A325">
            <v>2162106</v>
          </cell>
          <cell r="B325" t="str">
            <v>Liminar FGTS</v>
          </cell>
          <cell r="C325">
            <v>-53510.26</v>
          </cell>
        </row>
        <row r="326">
          <cell r="A326">
            <v>2163102</v>
          </cell>
          <cell r="B326" t="str">
            <v>Contrib. Sindical</v>
          </cell>
          <cell r="C326">
            <v>-7365.27</v>
          </cell>
        </row>
        <row r="327">
          <cell r="A327">
            <v>2163103</v>
          </cell>
          <cell r="B327" t="str">
            <v>Cta.Pg.REFER</v>
          </cell>
          <cell r="C327">
            <v>4147.2299999999996</v>
          </cell>
        </row>
        <row r="328">
          <cell r="A328">
            <v>2163104</v>
          </cell>
          <cell r="B328" t="str">
            <v>Pensão Alimentícia</v>
          </cell>
          <cell r="C328">
            <v>5583.15</v>
          </cell>
        </row>
        <row r="329">
          <cell r="A329">
            <v>2163105</v>
          </cell>
          <cell r="B329" t="str">
            <v>Sindifer</v>
          </cell>
          <cell r="C329">
            <v>33600.53</v>
          </cell>
        </row>
        <row r="330">
          <cell r="A330">
            <v>2163106</v>
          </cell>
          <cell r="B330" t="str">
            <v>Assistência Odontológica</v>
          </cell>
          <cell r="C330">
            <v>9289.5499999999993</v>
          </cell>
        </row>
        <row r="331">
          <cell r="A331">
            <v>2171209</v>
          </cell>
          <cell r="B331" t="str">
            <v>Parcelamento INSS/SAT</v>
          </cell>
          <cell r="C331">
            <v>-2009676.2</v>
          </cell>
        </row>
        <row r="332">
          <cell r="A332">
            <v>2261203</v>
          </cell>
          <cell r="B332" t="str">
            <v>Parcelamento INSS/SAT</v>
          </cell>
          <cell r="C332">
            <v>-4186825.42</v>
          </cell>
        </row>
        <row r="333">
          <cell r="A333" t="str">
            <v>Salários e encargos sociais</v>
          </cell>
          <cell r="C333">
            <v>-7521232.9199999999</v>
          </cell>
        </row>
        <row r="335">
          <cell r="A335">
            <v>2171101</v>
          </cell>
          <cell r="B335" t="str">
            <v>IRRF - Empregados</v>
          </cell>
          <cell r="C335">
            <v>-247886.78</v>
          </cell>
        </row>
        <row r="336">
          <cell r="A336">
            <v>2171102</v>
          </cell>
          <cell r="B336" t="str">
            <v>IRRF - Terceiros</v>
          </cell>
          <cell r="C336">
            <v>-10400.81</v>
          </cell>
        </row>
        <row r="337">
          <cell r="A337">
            <v>2171201</v>
          </cell>
          <cell r="B337" t="str">
            <v>PIS-Prog.Int.Social</v>
          </cell>
          <cell r="C337">
            <v>-740334.49</v>
          </cell>
        </row>
        <row r="338">
          <cell r="A338">
            <v>2171202</v>
          </cell>
          <cell r="B338" t="str">
            <v>Cofins</v>
          </cell>
          <cell r="C338">
            <v>-2022784.3</v>
          </cell>
        </row>
        <row r="339">
          <cell r="A339">
            <v>2171203</v>
          </cell>
          <cell r="B339" t="str">
            <v>Imposto S/Serviço</v>
          </cell>
          <cell r="C339">
            <v>-76.34</v>
          </cell>
        </row>
        <row r="340">
          <cell r="A340">
            <v>2171204</v>
          </cell>
          <cell r="B340" t="str">
            <v>Cofins-Diferença Base Calculo</v>
          </cell>
          <cell r="C340">
            <v>-1958302.22</v>
          </cell>
        </row>
        <row r="341">
          <cell r="A341">
            <v>2171206</v>
          </cell>
          <cell r="B341" t="str">
            <v>PIS-parcelamento</v>
          </cell>
          <cell r="C341">
            <v>-1083018.97</v>
          </cell>
        </row>
        <row r="342">
          <cell r="A342">
            <v>2171208</v>
          </cell>
          <cell r="B342" t="str">
            <v>Fundaf</v>
          </cell>
          <cell r="C342">
            <v>2</v>
          </cell>
        </row>
        <row r="343">
          <cell r="A343">
            <v>2171302</v>
          </cell>
          <cell r="B343" t="str">
            <v>ICMS - Santa Catarina</v>
          </cell>
          <cell r="C343">
            <v>-4458.74</v>
          </cell>
        </row>
        <row r="344">
          <cell r="A344">
            <v>2171304</v>
          </cell>
          <cell r="B344" t="str">
            <v>ICMS - São Paulo</v>
          </cell>
          <cell r="C344">
            <v>-46660.57</v>
          </cell>
        </row>
        <row r="345">
          <cell r="A345">
            <v>2171309</v>
          </cell>
          <cell r="B345" t="str">
            <v>ICMS a pagar - Geral</v>
          </cell>
          <cell r="C345">
            <v>0</v>
          </cell>
        </row>
        <row r="346">
          <cell r="A346">
            <v>2171503</v>
          </cell>
          <cell r="B346" t="str">
            <v>Taxas e Serviços</v>
          </cell>
          <cell r="C346">
            <v>40000</v>
          </cell>
        </row>
        <row r="347">
          <cell r="A347">
            <v>2171504</v>
          </cell>
          <cell r="B347" t="str">
            <v>ISS - RETENÇAÕ TERCEIROS</v>
          </cell>
          <cell r="C347">
            <v>-165.46</v>
          </cell>
        </row>
        <row r="348">
          <cell r="A348">
            <v>2171505</v>
          </cell>
          <cell r="B348" t="str">
            <v>INSS</v>
          </cell>
          <cell r="C348">
            <v>-426497.95</v>
          </cell>
        </row>
        <row r="349">
          <cell r="A349">
            <v>2171507</v>
          </cell>
          <cell r="B349" t="str">
            <v>INSS - retenção s/ cooperativas</v>
          </cell>
          <cell r="C349">
            <v>-768385.56</v>
          </cell>
        </row>
        <row r="350">
          <cell r="A350">
            <v>2171508</v>
          </cell>
          <cell r="B350" t="str">
            <v>SEST/SENAT - Retido caminhoneiros</v>
          </cell>
          <cell r="C350">
            <v>-30481.07</v>
          </cell>
        </row>
        <row r="351">
          <cell r="A351" t="str">
            <v>Impostos</v>
          </cell>
          <cell r="C351">
            <v>-7299451.2599999998</v>
          </cell>
        </row>
        <row r="353">
          <cell r="A353">
            <v>2184101</v>
          </cell>
          <cell r="B353" t="str">
            <v>Obrigações c/Concessionaria</v>
          </cell>
          <cell r="C353">
            <v>-1359301.61</v>
          </cell>
        </row>
        <row r="354">
          <cell r="A354" t="str">
            <v>Obrigações com a RFFSA</v>
          </cell>
          <cell r="C354">
            <v>-1359301.61</v>
          </cell>
        </row>
        <row r="356">
          <cell r="A356">
            <v>2164101</v>
          </cell>
          <cell r="B356" t="str">
            <v>13 Salario</v>
          </cell>
          <cell r="C356">
            <v>-1658090.47</v>
          </cell>
        </row>
        <row r="357">
          <cell r="A357">
            <v>2164102</v>
          </cell>
          <cell r="B357" t="str">
            <v>Ferias</v>
          </cell>
          <cell r="C357">
            <v>-5058396.1500000004</v>
          </cell>
        </row>
        <row r="358">
          <cell r="A358" t="str">
            <v>Provisões de férias e 13º salário</v>
          </cell>
          <cell r="C358">
            <v>-6716486.6200000001</v>
          </cell>
        </row>
        <row r="360">
          <cell r="A360">
            <v>2183602</v>
          </cell>
          <cell r="B360" t="str">
            <v>Prov.p/Remun. Variavel</v>
          </cell>
          <cell r="C360">
            <v>-6584079.0499999998</v>
          </cell>
        </row>
        <row r="361">
          <cell r="A361" t="str">
            <v>Provisão para remuneração variável</v>
          </cell>
          <cell r="C361">
            <v>-6584079.0499999998</v>
          </cell>
        </row>
        <row r="363">
          <cell r="A363">
            <v>2151103</v>
          </cell>
          <cell r="B363" t="str">
            <v>Part.Pg. MRS Logistica</v>
          </cell>
          <cell r="C363">
            <v>247173.14</v>
          </cell>
        </row>
        <row r="364">
          <cell r="A364">
            <v>2151106</v>
          </cell>
          <cell r="B364" t="str">
            <v>Part.Pg. FCA</v>
          </cell>
          <cell r="C364">
            <v>-3780</v>
          </cell>
        </row>
        <row r="365">
          <cell r="A365">
            <v>2151107</v>
          </cell>
          <cell r="B365" t="str">
            <v>Part.Pg. Ferropar</v>
          </cell>
          <cell r="C365">
            <v>-1244887.6399999999</v>
          </cell>
        </row>
        <row r="366">
          <cell r="A366">
            <v>2151109</v>
          </cell>
          <cell r="B366" t="str">
            <v>Part.Pg.Mesopotâmico/BAP</v>
          </cell>
          <cell r="C366">
            <v>-19592037.93</v>
          </cell>
        </row>
        <row r="367">
          <cell r="A367">
            <v>2151110</v>
          </cell>
          <cell r="B367" t="str">
            <v>Part.Pg. Ferroban</v>
          </cell>
          <cell r="C367">
            <v>-259790.17</v>
          </cell>
        </row>
        <row r="368">
          <cell r="A368">
            <v>2151112</v>
          </cell>
          <cell r="B368" t="str">
            <v>Partilha a pagar AFE</v>
          </cell>
          <cell r="C368">
            <v>164066.48000000001</v>
          </cell>
        </row>
        <row r="369">
          <cell r="A369">
            <v>2171509</v>
          </cell>
          <cell r="B369" t="str">
            <v>Retenção Repom</v>
          </cell>
          <cell r="C369">
            <v>361812.34</v>
          </cell>
        </row>
        <row r="370">
          <cell r="A370">
            <v>2181108</v>
          </cell>
          <cell r="B370" t="str">
            <v>Cargil Agrícola-Adiantam.</v>
          </cell>
          <cell r="C370">
            <v>-7742674.9100000001</v>
          </cell>
        </row>
        <row r="371">
          <cell r="A371">
            <v>2181109</v>
          </cell>
          <cell r="B371" t="str">
            <v>Agipliquigas - Adiantam.</v>
          </cell>
          <cell r="C371">
            <v>-38407.199999999997</v>
          </cell>
        </row>
        <row r="372">
          <cell r="A372">
            <v>2181110</v>
          </cell>
          <cell r="B372" t="str">
            <v>Seguradoras - Adiantamento</v>
          </cell>
          <cell r="C372">
            <v>-8339.8700000000008</v>
          </cell>
        </row>
        <row r="373">
          <cell r="A373">
            <v>2181118</v>
          </cell>
          <cell r="B373" t="str">
            <v>Refin.Óleos Brasil-Adto.</v>
          </cell>
          <cell r="C373">
            <v>-7643.89</v>
          </cell>
        </row>
        <row r="374">
          <cell r="A374">
            <v>2181120</v>
          </cell>
          <cell r="B374" t="str">
            <v>Coinbra S/A - Adiantamento</v>
          </cell>
          <cell r="C374">
            <v>-2157340.7200000002</v>
          </cell>
        </row>
        <row r="375">
          <cell r="A375">
            <v>2181125</v>
          </cell>
          <cell r="B375" t="str">
            <v>Adiantamento de Clientes</v>
          </cell>
          <cell r="C375">
            <v>-179381.14</v>
          </cell>
        </row>
        <row r="376">
          <cell r="A376">
            <v>2181136</v>
          </cell>
          <cell r="B376" t="str">
            <v>Crédito- Unimed</v>
          </cell>
          <cell r="C376">
            <v>79556.12</v>
          </cell>
        </row>
        <row r="377">
          <cell r="A377">
            <v>2181137</v>
          </cell>
          <cell r="B377" t="str">
            <v>Adto. Camargo Correa S/A</v>
          </cell>
          <cell r="C377">
            <v>-322150.12</v>
          </cell>
        </row>
        <row r="378">
          <cell r="A378">
            <v>2181143</v>
          </cell>
          <cell r="B378" t="str">
            <v>Cimento Ribeirão-VG oii 6000673</v>
          </cell>
          <cell r="C378">
            <v>-117153.86</v>
          </cell>
        </row>
        <row r="379">
          <cell r="A379">
            <v>2181146</v>
          </cell>
          <cell r="B379" t="str">
            <v>Adto. Bunge Alimentos</v>
          </cell>
          <cell r="C379">
            <v>-12444444.460000001</v>
          </cell>
        </row>
        <row r="380">
          <cell r="A380">
            <v>2181147</v>
          </cell>
          <cell r="B380" t="str">
            <v>Adto. ADM do Brasil Ltda.</v>
          </cell>
          <cell r="C380">
            <v>-3105650.07</v>
          </cell>
        </row>
        <row r="381">
          <cell r="A381">
            <v>2181148</v>
          </cell>
          <cell r="B381" t="str">
            <v>Adto.Term.Maritimo Luiz Fogliatto S/A</v>
          </cell>
          <cell r="C381">
            <v>-529402.6</v>
          </cell>
        </row>
        <row r="382">
          <cell r="A382">
            <v>2181150</v>
          </cell>
          <cell r="B382" t="str">
            <v>Adiantamento de Clientes - Recon</v>
          </cell>
          <cell r="C382">
            <v>-11095.63</v>
          </cell>
        </row>
        <row r="383">
          <cell r="A383">
            <v>2181151</v>
          </cell>
          <cell r="B383" t="str">
            <v>Adiantamento de Cliente - AVIPAL</v>
          </cell>
          <cell r="C383">
            <v>-600000</v>
          </cell>
        </row>
        <row r="384">
          <cell r="A384">
            <v>2182101</v>
          </cell>
          <cell r="B384" t="str">
            <v>Seguros a pagar</v>
          </cell>
          <cell r="C384">
            <v>-135849.60000000001</v>
          </cell>
        </row>
        <row r="385">
          <cell r="A385">
            <v>2183501</v>
          </cell>
          <cell r="B385" t="str">
            <v>Prov.Franquia Acid.a Pg.</v>
          </cell>
          <cell r="C385">
            <v>-2900843.82</v>
          </cell>
        </row>
        <row r="386">
          <cell r="A386">
            <v>2187105</v>
          </cell>
          <cell r="B386" t="str">
            <v>Outros</v>
          </cell>
          <cell r="C386">
            <v>-2194553.3199999998</v>
          </cell>
        </row>
        <row r="387">
          <cell r="A387" t="str">
            <v>Outros</v>
          </cell>
          <cell r="C387">
            <v>-52742818.869999997</v>
          </cell>
        </row>
        <row r="389">
          <cell r="A389" t="str">
            <v>Circulante</v>
          </cell>
          <cell r="C389">
            <v>-263223436.83000001</v>
          </cell>
        </row>
        <row r="391">
          <cell r="A391">
            <v>2211101</v>
          </cell>
          <cell r="B391" t="str">
            <v>Fornec. Materiais Nac.LP</v>
          </cell>
          <cell r="C391">
            <v>-420</v>
          </cell>
        </row>
        <row r="392">
          <cell r="A392" t="str">
            <v>Fornecedores</v>
          </cell>
          <cell r="C392">
            <v>-420</v>
          </cell>
        </row>
        <row r="394">
          <cell r="A394">
            <v>2221301</v>
          </cell>
          <cell r="B394" t="str">
            <v>Emprést.BNDES  LP</v>
          </cell>
          <cell r="C394">
            <v>-153492890.30000001</v>
          </cell>
        </row>
        <row r="395">
          <cell r="A395" t="str">
            <v>BNDES</v>
          </cell>
          <cell r="C395">
            <v>-153492890.30000001</v>
          </cell>
        </row>
        <row r="397">
          <cell r="A397">
            <v>2221302</v>
          </cell>
          <cell r="B397" t="str">
            <v>Debentures 1ª emissão - 1ª série LP</v>
          </cell>
          <cell r="C397">
            <v>-37948206.270000003</v>
          </cell>
        </row>
        <row r="398">
          <cell r="A398" t="str">
            <v>Debêntures</v>
          </cell>
          <cell r="C398">
            <v>-37948206.270000003</v>
          </cell>
        </row>
        <row r="400">
          <cell r="A400">
            <v>2221101</v>
          </cell>
          <cell r="B400" t="str">
            <v>Emprest.Cap.Giro Nac. LP</v>
          </cell>
          <cell r="C400">
            <v>-72708800</v>
          </cell>
        </row>
        <row r="401">
          <cell r="A401" t="str">
            <v>Capital de giro</v>
          </cell>
          <cell r="C401">
            <v>-72708800</v>
          </cell>
        </row>
        <row r="403">
          <cell r="A403">
            <v>2221603</v>
          </cell>
          <cell r="B403" t="str">
            <v>Fin.Locomotiva Af.Sul LP</v>
          </cell>
          <cell r="C403">
            <v>-20357702.34</v>
          </cell>
        </row>
        <row r="404">
          <cell r="A404" t="str">
            <v>Financiamento de lococomotivas</v>
          </cell>
          <cell r="C404">
            <v>-20357702.34</v>
          </cell>
        </row>
        <row r="406">
          <cell r="A406">
            <v>2231104</v>
          </cell>
          <cell r="B406" t="str">
            <v>Arrend. a Pagar RFFSA LP</v>
          </cell>
          <cell r="C406">
            <v>-12582285.76</v>
          </cell>
        </row>
        <row r="407">
          <cell r="A407">
            <v>2231105</v>
          </cell>
          <cell r="B407" t="str">
            <v>Arrend.Pagar Ferroban LP</v>
          </cell>
          <cell r="C407">
            <v>-3730310.48</v>
          </cell>
        </row>
        <row r="408">
          <cell r="A408">
            <v>2232203</v>
          </cell>
          <cell r="B408" t="str">
            <v>Concessão Pagar RFFSA LP</v>
          </cell>
          <cell r="C408">
            <v>-662225.56999999995</v>
          </cell>
        </row>
        <row r="409">
          <cell r="A409">
            <v>2232204</v>
          </cell>
          <cell r="B409" t="str">
            <v>Conc.a Pagar Ferroban LP</v>
          </cell>
          <cell r="C409">
            <v>-186515.56</v>
          </cell>
        </row>
        <row r="410">
          <cell r="A410" t="str">
            <v>Arrendamento a pagar</v>
          </cell>
          <cell r="C410">
            <v>-17161337.370000001</v>
          </cell>
        </row>
        <row r="412">
          <cell r="A412">
            <v>2251101</v>
          </cell>
          <cell r="B412" t="str">
            <v>Provisões Ações Trabal.LP</v>
          </cell>
          <cell r="C412">
            <v>-8574652.3699999992</v>
          </cell>
        </row>
        <row r="413">
          <cell r="A413" t="str">
            <v>Provisão para contingencias trabalhistas</v>
          </cell>
          <cell r="C413">
            <v>-8574652.3699999992</v>
          </cell>
        </row>
        <row r="415">
          <cell r="A415" t="str">
            <v>Exigível a longo prazo</v>
          </cell>
          <cell r="C415">
            <v>-310244008.64999998</v>
          </cell>
        </row>
        <row r="417">
          <cell r="A417">
            <v>2311102</v>
          </cell>
          <cell r="B417" t="str">
            <v>Receita Direito passagem</v>
          </cell>
          <cell r="C417">
            <v>-8993710.7200000007</v>
          </cell>
        </row>
        <row r="418">
          <cell r="C418">
            <v>-8993710.7200000007</v>
          </cell>
        </row>
        <row r="419">
          <cell r="A419">
            <v>2411101</v>
          </cell>
          <cell r="B419" t="str">
            <v>Capital Social Subscrito</v>
          </cell>
          <cell r="C419">
            <v>-233587553.77000001</v>
          </cell>
        </row>
        <row r="420">
          <cell r="A420" t="str">
            <v>Capital social</v>
          </cell>
          <cell r="C420">
            <v>-233587553.77000001</v>
          </cell>
        </row>
        <row r="422">
          <cell r="A422">
            <v>2431101</v>
          </cell>
          <cell r="B422" t="str">
            <v>Lucro/Prej.Exerc.Anteriores</v>
          </cell>
          <cell r="C422">
            <v>41216595.119999997</v>
          </cell>
        </row>
        <row r="423">
          <cell r="A423" t="str">
            <v>Prejuízo acumulado</v>
          </cell>
          <cell r="C423">
            <v>41216595.119999997</v>
          </cell>
        </row>
        <row r="425">
          <cell r="A425" t="str">
            <v>Patrimônio líquido</v>
          </cell>
          <cell r="C425">
            <v>-192370958.65000001</v>
          </cell>
        </row>
        <row r="427">
          <cell r="A427" t="str">
            <v>Passivo</v>
          </cell>
          <cell r="C427">
            <v>-774832114.85000002</v>
          </cell>
        </row>
        <row r="436">
          <cell r="A436" t="str">
            <v>Texto.............................................</v>
          </cell>
        </row>
        <row r="437">
          <cell r="A437" t="str">
            <v>..................................................</v>
          </cell>
        </row>
        <row r="439">
          <cell r="C439">
            <v>-27862056.039999999</v>
          </cell>
        </row>
        <row r="446">
          <cell r="A446" t="str">
            <v>Texto.............................................</v>
          </cell>
        </row>
        <row r="447">
          <cell r="A447" t="str">
            <v>..................................................</v>
          </cell>
        </row>
        <row r="449">
          <cell r="A449">
            <v>5111101</v>
          </cell>
          <cell r="B449" t="str">
            <v>Receita Transporte Ferrov.</v>
          </cell>
          <cell r="C449">
            <v>-194271271.47</v>
          </cell>
        </row>
        <row r="450">
          <cell r="A450">
            <v>5111102</v>
          </cell>
          <cell r="B450" t="str">
            <v>Rec. Malha Paulista</v>
          </cell>
          <cell r="C450">
            <v>-5235685.93</v>
          </cell>
        </row>
        <row r="451">
          <cell r="A451">
            <v>5111103</v>
          </cell>
          <cell r="B451" t="str">
            <v>Receita ferroviárias acessórias</v>
          </cell>
          <cell r="C451">
            <v>-18870451.5</v>
          </cell>
        </row>
        <row r="452">
          <cell r="A452">
            <v>5111104</v>
          </cell>
          <cell r="B452" t="str">
            <v>Rec.Ferrov.p/UNPI</v>
          </cell>
          <cell r="C452">
            <v>-5197832.66</v>
          </cell>
        </row>
        <row r="453">
          <cell r="A453">
            <v>5111105</v>
          </cell>
          <cell r="B453" t="str">
            <v>Rec.Ferrov.Malh Paulista p/UNPI</v>
          </cell>
          <cell r="C453">
            <v>-337254.91</v>
          </cell>
        </row>
        <row r="454">
          <cell r="A454">
            <v>5111106</v>
          </cell>
          <cell r="B454" t="str">
            <v>Rec.Ferrov.Acess.p/UNPI</v>
          </cell>
          <cell r="C454">
            <v>-586441.29</v>
          </cell>
        </row>
        <row r="455">
          <cell r="A455">
            <v>5112103</v>
          </cell>
          <cell r="B455" t="str">
            <v>MRS-Logística Part.Rec.</v>
          </cell>
          <cell r="C455">
            <v>-503950.36</v>
          </cell>
        </row>
        <row r="456">
          <cell r="A456">
            <v>5112106</v>
          </cell>
          <cell r="B456" t="str">
            <v>Ferropar Part.Rec.</v>
          </cell>
          <cell r="C456">
            <v>-8425047.6600000001</v>
          </cell>
        </row>
        <row r="457">
          <cell r="A457">
            <v>5112110</v>
          </cell>
          <cell r="B457" t="str">
            <v>Mesopotâmico/BAP Part.Rec.</v>
          </cell>
          <cell r="C457">
            <v>-2572222.73</v>
          </cell>
        </row>
        <row r="458">
          <cell r="A458">
            <v>5112111</v>
          </cell>
          <cell r="B458" t="str">
            <v>Ferroban Part.Rec.</v>
          </cell>
          <cell r="C458">
            <v>-17531.830000000002</v>
          </cell>
        </row>
        <row r="459">
          <cell r="A459">
            <v>5113103</v>
          </cell>
          <cell r="B459" t="str">
            <v>MRS-Logística Part.Pg.</v>
          </cell>
          <cell r="C459">
            <v>70710.759999999995</v>
          </cell>
        </row>
        <row r="460">
          <cell r="A460">
            <v>5113105</v>
          </cell>
          <cell r="B460" t="str">
            <v>FCA Part.Pg.</v>
          </cell>
          <cell r="C460">
            <v>3780</v>
          </cell>
        </row>
        <row r="461">
          <cell r="A461">
            <v>5113106</v>
          </cell>
          <cell r="B461" t="str">
            <v>FERROPAR Part.Pg.</v>
          </cell>
          <cell r="C461">
            <v>696825.82</v>
          </cell>
        </row>
        <row r="462">
          <cell r="A462">
            <v>5113110</v>
          </cell>
          <cell r="B462" t="str">
            <v>Mesopotanea Part.Pg.</v>
          </cell>
          <cell r="C462">
            <v>5230990.09</v>
          </cell>
        </row>
        <row r="463">
          <cell r="A463">
            <v>5113111</v>
          </cell>
          <cell r="B463" t="str">
            <v>Ferroban Part.Pg.</v>
          </cell>
          <cell r="C463">
            <v>545518.92000000004</v>
          </cell>
        </row>
        <row r="464">
          <cell r="A464">
            <v>5113117</v>
          </cell>
          <cell r="B464" t="str">
            <v>AFE-partilha a pagar</v>
          </cell>
          <cell r="C464">
            <v>409311.02</v>
          </cell>
        </row>
        <row r="465">
          <cell r="A465">
            <v>5114101</v>
          </cell>
          <cell r="B465" t="str">
            <v>Desconto de Frete</v>
          </cell>
          <cell r="C465">
            <v>874632.04</v>
          </cell>
        </row>
        <row r="466">
          <cell r="A466" t="str">
            <v>Receita Ferroviária</v>
          </cell>
          <cell r="C466">
            <v>-228185921.69</v>
          </cell>
        </row>
        <row r="467">
          <cell r="A467">
            <v>5114304</v>
          </cell>
          <cell r="B467" t="str">
            <v>Desconto de Frete - Terceiros</v>
          </cell>
          <cell r="C467">
            <v>2139.71</v>
          </cell>
        </row>
        <row r="468">
          <cell r="A468">
            <v>5114305</v>
          </cell>
          <cell r="B468" t="str">
            <v>Cancelamento de Frete - Terceiros</v>
          </cell>
          <cell r="C468">
            <v>24054.69</v>
          </cell>
        </row>
        <row r="469">
          <cell r="A469">
            <v>5118104</v>
          </cell>
          <cell r="B469" t="str">
            <v>Transp. Rod. Ponta</v>
          </cell>
          <cell r="C469">
            <v>-24770260.43</v>
          </cell>
        </row>
        <row r="470">
          <cell r="A470" t="str">
            <v>Receita Rodoviária</v>
          </cell>
          <cell r="C470">
            <v>-24744066.030000001</v>
          </cell>
        </row>
        <row r="471">
          <cell r="A471">
            <v>5116101</v>
          </cell>
          <cell r="B471" t="str">
            <v>Taxas Transp.Ferroviários</v>
          </cell>
          <cell r="C471">
            <v>-11796.1</v>
          </cell>
        </row>
        <row r="472">
          <cell r="A472">
            <v>5117103</v>
          </cell>
          <cell r="B472" t="str">
            <v>Limpeza de Vagões</v>
          </cell>
          <cell r="C472">
            <v>-16665.310000000001</v>
          </cell>
        </row>
        <row r="473">
          <cell r="A473">
            <v>5117104</v>
          </cell>
          <cell r="B473" t="str">
            <v>Enlonamento</v>
          </cell>
          <cell r="C473">
            <v>-223244.58</v>
          </cell>
        </row>
        <row r="474">
          <cell r="A474">
            <v>5117105</v>
          </cell>
          <cell r="B474" t="str">
            <v>Transbordo</v>
          </cell>
          <cell r="C474">
            <v>-1860319.78</v>
          </cell>
        </row>
        <row r="475">
          <cell r="A475">
            <v>5117106</v>
          </cell>
          <cell r="B475" t="str">
            <v>Carga e descarga</v>
          </cell>
          <cell r="C475">
            <v>-16948.25</v>
          </cell>
        </row>
        <row r="476">
          <cell r="A476">
            <v>5117109</v>
          </cell>
          <cell r="B476" t="str">
            <v>Custo adm.+marg Intermodal</v>
          </cell>
          <cell r="C476">
            <v>29415.65</v>
          </cell>
        </row>
        <row r="477">
          <cell r="A477">
            <v>5117119</v>
          </cell>
          <cell r="B477" t="str">
            <v>Custo equipto.-Unit</v>
          </cell>
          <cell r="C477">
            <v>-543164.56000000006</v>
          </cell>
        </row>
        <row r="478">
          <cell r="A478">
            <v>5117124</v>
          </cell>
          <cell r="B478" t="str">
            <v>Operação terminais UNIT - Joinville</v>
          </cell>
          <cell r="C478">
            <v>-132954.47</v>
          </cell>
        </row>
        <row r="479">
          <cell r="A479">
            <v>5117125</v>
          </cell>
          <cell r="B479" t="str">
            <v>Operação terminais UNIT - Diretor Pesta</v>
          </cell>
          <cell r="C479">
            <v>-273872.75</v>
          </cell>
        </row>
        <row r="480">
          <cell r="A480">
            <v>5117126</v>
          </cell>
          <cell r="B480" t="str">
            <v>Operação terminais UNIT - Tatuí</v>
          </cell>
          <cell r="C480">
            <v>-1062634.23</v>
          </cell>
        </row>
        <row r="481">
          <cell r="A481">
            <v>5117127</v>
          </cell>
          <cell r="B481" t="str">
            <v>Operação terminais UNIT - Livramento</v>
          </cell>
          <cell r="C481">
            <v>-84288.78</v>
          </cell>
        </row>
        <row r="482">
          <cell r="A482">
            <v>5117128</v>
          </cell>
          <cell r="B482" t="str">
            <v>Operação terminais UNIT - Uruguaiana</v>
          </cell>
          <cell r="C482">
            <v>-1599480.82</v>
          </cell>
        </row>
        <row r="483">
          <cell r="A483">
            <v>5117129</v>
          </cell>
          <cell r="B483" t="str">
            <v>Rec. Log. Terminal Araucárias</v>
          </cell>
          <cell r="C483">
            <v>-75810.09</v>
          </cell>
        </row>
        <row r="484">
          <cell r="A484">
            <v>5124108</v>
          </cell>
          <cell r="B484" t="str">
            <v>Comissões s/Seguros</v>
          </cell>
          <cell r="C484">
            <v>-1600234.26</v>
          </cell>
        </row>
        <row r="485">
          <cell r="A485">
            <v>5124111</v>
          </cell>
          <cell r="B485" t="str">
            <v>Comissões s/seguros p/UNPI</v>
          </cell>
          <cell r="C485">
            <v>-223670.35</v>
          </cell>
        </row>
        <row r="486">
          <cell r="A486" t="str">
            <v>Receita de Logística</v>
          </cell>
          <cell r="C486">
            <v>-7695668.6799999997</v>
          </cell>
        </row>
        <row r="487">
          <cell r="A487">
            <v>5114201</v>
          </cell>
          <cell r="B487" t="str">
            <v>Deduções Outras Receitas</v>
          </cell>
          <cell r="C487">
            <v>672948.18</v>
          </cell>
        </row>
        <row r="488">
          <cell r="A488">
            <v>5114202</v>
          </cell>
          <cell r="B488" t="str">
            <v>Cancelamentos Out.Receitas</v>
          </cell>
          <cell r="C488">
            <v>108915.97</v>
          </cell>
        </row>
        <row r="489">
          <cell r="A489">
            <v>5116103</v>
          </cell>
          <cell r="B489" t="str">
            <v>Taxa Adm.Operac.Ferropar</v>
          </cell>
          <cell r="C489">
            <v>-55981.24</v>
          </cell>
        </row>
        <row r="490">
          <cell r="A490">
            <v>5117101</v>
          </cell>
          <cell r="B490" t="str">
            <v>Estadias</v>
          </cell>
          <cell r="C490">
            <v>-33242.800000000003</v>
          </cell>
        </row>
        <row r="491">
          <cell r="A491">
            <v>5121101</v>
          </cell>
          <cell r="B491" t="str">
            <v>Rec.Patrim.Linhas Férreas</v>
          </cell>
          <cell r="C491">
            <v>-31786.27</v>
          </cell>
        </row>
        <row r="492">
          <cell r="A492">
            <v>5122102</v>
          </cell>
          <cell r="B492" t="str">
            <v>Rec.Public.e Propaganda</v>
          </cell>
          <cell r="C492">
            <v>-18915</v>
          </cell>
        </row>
        <row r="493">
          <cell r="A493">
            <v>5122103</v>
          </cell>
          <cell r="B493" t="str">
            <v>Alugueis Locomot. Vagões</v>
          </cell>
          <cell r="C493">
            <v>-553004.07999999996</v>
          </cell>
        </row>
        <row r="494">
          <cell r="A494">
            <v>5122104</v>
          </cell>
          <cell r="B494" t="str">
            <v>Recup.Desp.Imóvel Alugado</v>
          </cell>
          <cell r="C494">
            <v>-69263.33</v>
          </cell>
        </row>
        <row r="495">
          <cell r="A495">
            <v>5122105</v>
          </cell>
          <cell r="B495" t="str">
            <v>Área Domínio - Fibra Ótica</v>
          </cell>
          <cell r="C495">
            <v>-157232.70000000001</v>
          </cell>
        </row>
        <row r="496">
          <cell r="A496">
            <v>5123101</v>
          </cell>
          <cell r="B496" t="str">
            <v>Venda Inservíveis Sucatas</v>
          </cell>
          <cell r="C496">
            <v>-682894.32</v>
          </cell>
        </row>
        <row r="497">
          <cell r="A497">
            <v>5123102</v>
          </cell>
          <cell r="B497" t="str">
            <v>Venda Mat. Estocados</v>
          </cell>
          <cell r="C497">
            <v>-277475.65999999997</v>
          </cell>
        </row>
        <row r="498">
          <cell r="A498">
            <v>5124103</v>
          </cell>
          <cell r="B498" t="str">
            <v>Receitas Eventuais</v>
          </cell>
          <cell r="C498">
            <v>-53500.15</v>
          </cell>
        </row>
        <row r="499">
          <cell r="A499">
            <v>5124104</v>
          </cell>
          <cell r="B499" t="str">
            <v>Receitas a Classificar</v>
          </cell>
          <cell r="C499">
            <v>-51211.02</v>
          </cell>
        </row>
        <row r="500">
          <cell r="A500" t="str">
            <v>Outras Receitas</v>
          </cell>
          <cell r="C500">
            <v>-1202642.42</v>
          </cell>
        </row>
        <row r="501">
          <cell r="A501" t="str">
            <v>Receita Bruta Total</v>
          </cell>
          <cell r="C501">
            <v>-261828298.81999999</v>
          </cell>
        </row>
        <row r="502">
          <cell r="A502">
            <v>5411102</v>
          </cell>
          <cell r="B502" t="str">
            <v>PIS</v>
          </cell>
          <cell r="C502">
            <v>3827784.41</v>
          </cell>
        </row>
        <row r="503">
          <cell r="A503">
            <v>5411103</v>
          </cell>
          <cell r="B503" t="str">
            <v>COFINS</v>
          </cell>
          <cell r="C503">
            <v>6900263.7999999998</v>
          </cell>
        </row>
        <row r="504">
          <cell r="A504">
            <v>5411104</v>
          </cell>
          <cell r="B504" t="str">
            <v>Imposto s/ serviço</v>
          </cell>
          <cell r="C504">
            <v>5633.96</v>
          </cell>
        </row>
        <row r="505">
          <cell r="A505">
            <v>5411123</v>
          </cell>
          <cell r="B505" t="str">
            <v>PIS s/ponta rodoviaria</v>
          </cell>
          <cell r="C505">
            <v>396557.16</v>
          </cell>
        </row>
        <row r="506">
          <cell r="A506">
            <v>5411124</v>
          </cell>
          <cell r="B506" t="str">
            <v>PIS s/novos negócios</v>
          </cell>
          <cell r="C506">
            <v>2279.88</v>
          </cell>
        </row>
        <row r="507">
          <cell r="A507">
            <v>5411125</v>
          </cell>
          <cell r="B507" t="str">
            <v>COFINS s/ponta rodoviaria</v>
          </cell>
          <cell r="C507">
            <v>746896.79</v>
          </cell>
        </row>
        <row r="508">
          <cell r="A508">
            <v>5411126</v>
          </cell>
          <cell r="B508" t="str">
            <v>COFINS s/novos negócios</v>
          </cell>
          <cell r="C508">
            <v>4717</v>
          </cell>
        </row>
        <row r="509">
          <cell r="A509">
            <v>5411127</v>
          </cell>
          <cell r="B509" t="str">
            <v>Imposto s/ serviço - Sobre logística</v>
          </cell>
          <cell r="C509">
            <v>4.6100000000000003</v>
          </cell>
        </row>
        <row r="510">
          <cell r="A510">
            <v>5411128</v>
          </cell>
          <cell r="B510" t="str">
            <v>COFINS s/logística</v>
          </cell>
          <cell r="C510">
            <v>80140.639999999999</v>
          </cell>
        </row>
        <row r="511">
          <cell r="A511">
            <v>5411129</v>
          </cell>
          <cell r="B511" t="str">
            <v>PIS s/logística</v>
          </cell>
          <cell r="C511">
            <v>40423.82</v>
          </cell>
        </row>
        <row r="512">
          <cell r="A512">
            <v>5411167</v>
          </cell>
          <cell r="B512" t="str">
            <v>PIS-Joinville</v>
          </cell>
          <cell r="C512">
            <v>2045.8</v>
          </cell>
        </row>
        <row r="513">
          <cell r="A513">
            <v>5411168</v>
          </cell>
          <cell r="B513" t="str">
            <v>PIS-Diretor Pestana</v>
          </cell>
          <cell r="C513">
            <v>3966.21</v>
          </cell>
        </row>
        <row r="514">
          <cell r="A514">
            <v>5411169</v>
          </cell>
          <cell r="B514" t="str">
            <v>PIS-Tatuí</v>
          </cell>
          <cell r="C514">
            <v>15240.41</v>
          </cell>
        </row>
        <row r="515">
          <cell r="A515">
            <v>5411170</v>
          </cell>
          <cell r="B515" t="str">
            <v>PIS-Livramento</v>
          </cell>
          <cell r="C515">
            <v>1111.07</v>
          </cell>
        </row>
        <row r="516">
          <cell r="A516">
            <v>5411171</v>
          </cell>
          <cell r="B516" t="str">
            <v>PIS-Uruguaiana</v>
          </cell>
          <cell r="C516">
            <v>23668.23</v>
          </cell>
        </row>
        <row r="517">
          <cell r="A517">
            <v>5411172</v>
          </cell>
          <cell r="B517" t="str">
            <v>PIS-Araucária</v>
          </cell>
          <cell r="C517">
            <v>1059.19</v>
          </cell>
        </row>
        <row r="518">
          <cell r="A518">
            <v>5411173</v>
          </cell>
          <cell r="B518" t="str">
            <v>COFINS-Joinville</v>
          </cell>
          <cell r="C518">
            <v>3956.34</v>
          </cell>
        </row>
        <row r="519">
          <cell r="A519">
            <v>5411174</v>
          </cell>
          <cell r="B519" t="str">
            <v>COFINS-Diretor Pestana</v>
          </cell>
          <cell r="C519">
            <v>8151.65</v>
          </cell>
        </row>
        <row r="520">
          <cell r="A520">
            <v>5411175</v>
          </cell>
          <cell r="B520" t="str">
            <v>COFINS-Tatuí</v>
          </cell>
          <cell r="C520">
            <v>31362.34</v>
          </cell>
        </row>
        <row r="521">
          <cell r="A521">
            <v>5411176</v>
          </cell>
          <cell r="B521" t="str">
            <v>COFINS-Livramento</v>
          </cell>
          <cell r="C521">
            <v>2466.42</v>
          </cell>
        </row>
        <row r="522">
          <cell r="A522">
            <v>5411177</v>
          </cell>
          <cell r="B522" t="str">
            <v>COFINS-Uruguaiana</v>
          </cell>
          <cell r="C522">
            <v>47400.78</v>
          </cell>
        </row>
        <row r="523">
          <cell r="A523">
            <v>5411178</v>
          </cell>
          <cell r="B523" t="str">
            <v>COFINS-Araucária</v>
          </cell>
          <cell r="C523">
            <v>2168.42</v>
          </cell>
        </row>
        <row r="524">
          <cell r="A524" t="str">
            <v>PIS/COFINS/ISS/INSS</v>
          </cell>
          <cell r="C524">
            <v>12147298.93</v>
          </cell>
        </row>
        <row r="525">
          <cell r="A525">
            <v>5125110</v>
          </cell>
          <cell r="B525" t="str">
            <v>ICMS s/ Outras Receitas</v>
          </cell>
          <cell r="C525">
            <v>80298.42</v>
          </cell>
        </row>
        <row r="526">
          <cell r="A526">
            <v>5411106</v>
          </cell>
          <cell r="B526" t="str">
            <v>ICMS s/seguro agricultura</v>
          </cell>
          <cell r="C526">
            <v>42175.03</v>
          </cell>
        </row>
        <row r="527">
          <cell r="A527">
            <v>5411108</v>
          </cell>
          <cell r="B527" t="str">
            <v>ICMS s/seguro indústria</v>
          </cell>
          <cell r="C527">
            <v>20571.919999999998</v>
          </cell>
        </row>
        <row r="528">
          <cell r="A528">
            <v>5411110</v>
          </cell>
          <cell r="B528" t="str">
            <v>ICMS s/seguro Sul</v>
          </cell>
          <cell r="C528">
            <v>8995.1200000000008</v>
          </cell>
        </row>
        <row r="529">
          <cell r="A529">
            <v>5411111</v>
          </cell>
          <cell r="B529" t="str">
            <v>ICMS s/frete agricultura</v>
          </cell>
          <cell r="C529">
            <v>2949411.5</v>
          </cell>
        </row>
        <row r="530">
          <cell r="A530">
            <v>5411112</v>
          </cell>
          <cell r="B530" t="str">
            <v>ICMS s/frete energia</v>
          </cell>
          <cell r="C530">
            <v>4481827.8899999997</v>
          </cell>
        </row>
        <row r="531">
          <cell r="A531">
            <v>5411113</v>
          </cell>
          <cell r="B531" t="str">
            <v>ICMS s/frete industrialização</v>
          </cell>
          <cell r="C531">
            <v>1657398.59</v>
          </cell>
        </row>
        <row r="532">
          <cell r="A532">
            <v>5411115</v>
          </cell>
          <cell r="B532" t="str">
            <v>ICMS s/frete Sul</v>
          </cell>
          <cell r="C532">
            <v>1202204.0900000001</v>
          </cell>
        </row>
        <row r="533">
          <cell r="A533">
            <v>5411117</v>
          </cell>
          <cell r="B533" t="str">
            <v>ICMS s/ sucata</v>
          </cell>
          <cell r="C533">
            <v>27005.86</v>
          </cell>
        </row>
        <row r="534">
          <cell r="A534">
            <v>5411118</v>
          </cell>
          <cell r="B534" t="str">
            <v>ICMS s/ponta rodoviaria - UNGN</v>
          </cell>
          <cell r="C534">
            <v>1325909.3799999999</v>
          </cell>
        </row>
        <row r="535">
          <cell r="A535">
            <v>5411131</v>
          </cell>
          <cell r="B535" t="str">
            <v>ICMS s/logistica</v>
          </cell>
          <cell r="C535">
            <v>130181.79</v>
          </cell>
        </row>
        <row r="536">
          <cell r="A536">
            <v>5411132</v>
          </cell>
          <cell r="B536" t="str">
            <v>ICMS s/seguros-Centro-Oeste</v>
          </cell>
          <cell r="C536">
            <v>23631.72</v>
          </cell>
        </row>
        <row r="537">
          <cell r="A537">
            <v>5411133</v>
          </cell>
          <cell r="B537" t="str">
            <v>ICMS s/frete Centro-Oeste</v>
          </cell>
          <cell r="C537">
            <v>2018717.5</v>
          </cell>
        </row>
        <row r="538">
          <cell r="A538">
            <v>5411134</v>
          </cell>
          <cell r="B538" t="str">
            <v>ICMS s/seguros p/UNPI</v>
          </cell>
          <cell r="C538">
            <v>1124.8</v>
          </cell>
        </row>
        <row r="539">
          <cell r="A539">
            <v>5411135</v>
          </cell>
          <cell r="B539" t="str">
            <v>ICMS s/frete p/UNPI</v>
          </cell>
          <cell r="C539">
            <v>37077.26</v>
          </cell>
        </row>
        <row r="540">
          <cell r="A540">
            <v>5411136</v>
          </cell>
          <cell r="B540" t="str">
            <v>ICMS s/logistica-Unit</v>
          </cell>
          <cell r="C540">
            <v>8404.84</v>
          </cell>
        </row>
        <row r="541">
          <cell r="A541">
            <v>5411141</v>
          </cell>
          <cell r="B541" t="str">
            <v>Estorno Crédito ICMS</v>
          </cell>
          <cell r="C541">
            <v>326636.34000000003</v>
          </cell>
        </row>
        <row r="542">
          <cell r="A542">
            <v>5411162</v>
          </cell>
          <cell r="B542" t="str">
            <v>ICMS-Diretor Pestana</v>
          </cell>
          <cell r="C542">
            <v>13788.18</v>
          </cell>
        </row>
        <row r="543">
          <cell r="A543">
            <v>5411163</v>
          </cell>
          <cell r="B543" t="str">
            <v>ICMS-Tatuí</v>
          </cell>
          <cell r="C543">
            <v>13098.32</v>
          </cell>
        </row>
        <row r="544">
          <cell r="A544">
            <v>5411164</v>
          </cell>
          <cell r="B544" t="str">
            <v>ICMS-Livramento</v>
          </cell>
          <cell r="C544">
            <v>2034.28</v>
          </cell>
        </row>
        <row r="545">
          <cell r="A545">
            <v>5411165</v>
          </cell>
          <cell r="B545" t="str">
            <v>ICMS-Uruguaiana</v>
          </cell>
          <cell r="C545">
            <v>239.92</v>
          </cell>
        </row>
        <row r="546">
          <cell r="A546">
            <v>5411166</v>
          </cell>
          <cell r="B546" t="str">
            <v>ICMS-Araucária</v>
          </cell>
          <cell r="C546">
            <v>4639.4799999999996</v>
          </cell>
        </row>
        <row r="547">
          <cell r="A547" t="str">
            <v>ICMS</v>
          </cell>
          <cell r="C547">
            <v>14375372.23</v>
          </cell>
        </row>
        <row r="548">
          <cell r="A548" t="str">
            <v>Impostos s/ Vendas</v>
          </cell>
          <cell r="C548">
            <v>26522671.16</v>
          </cell>
        </row>
        <row r="549">
          <cell r="A549" t="str">
            <v>Receita operacional líquida</v>
          </cell>
          <cell r="C549">
            <v>-235305627.66</v>
          </cell>
        </row>
        <row r="550">
          <cell r="A550">
            <v>3021101</v>
          </cell>
          <cell r="B550" t="str">
            <v>Diesel Locomotiva</v>
          </cell>
          <cell r="C550">
            <v>56018372.350000001</v>
          </cell>
        </row>
        <row r="551">
          <cell r="A551">
            <v>3021102</v>
          </cell>
          <cell r="B551" t="str">
            <v>Fretes c/ Diesel Locomotivas</v>
          </cell>
          <cell r="C551">
            <v>40474.559999999998</v>
          </cell>
        </row>
        <row r="552">
          <cell r="A552">
            <v>3021103</v>
          </cell>
          <cell r="B552" t="str">
            <v>Lubrificante Locomotivas</v>
          </cell>
          <cell r="C552">
            <v>1762804.48</v>
          </cell>
        </row>
        <row r="553">
          <cell r="A553">
            <v>3021105</v>
          </cell>
          <cell r="B553" t="str">
            <v>Areia</v>
          </cell>
          <cell r="C553">
            <v>204185.96</v>
          </cell>
        </row>
        <row r="554">
          <cell r="A554" t="str">
            <v>Combustível</v>
          </cell>
          <cell r="C554">
            <v>58025837.350000001</v>
          </cell>
        </row>
        <row r="555">
          <cell r="A555">
            <v>3131106</v>
          </cell>
          <cell r="B555" t="str">
            <v>Limpeza de vagões</v>
          </cell>
          <cell r="C555">
            <v>351355.35</v>
          </cell>
        </row>
        <row r="556">
          <cell r="A556">
            <v>3131110</v>
          </cell>
          <cell r="B556" t="str">
            <v>Fechamento de vagões</v>
          </cell>
          <cell r="C556">
            <v>61560.44</v>
          </cell>
        </row>
        <row r="557">
          <cell r="A557">
            <v>3131132</v>
          </cell>
          <cell r="B557" t="str">
            <v>Vedação de vagões</v>
          </cell>
          <cell r="C557">
            <v>81409.05</v>
          </cell>
        </row>
        <row r="558">
          <cell r="A558">
            <v>3131137</v>
          </cell>
          <cell r="B558" t="str">
            <v>Enlonamento Ferroviário</v>
          </cell>
          <cell r="C558">
            <v>736670.88</v>
          </cell>
        </row>
        <row r="559">
          <cell r="A559">
            <v>3131138</v>
          </cell>
          <cell r="B559" t="str">
            <v>Carga e descarga Ferroviária</v>
          </cell>
          <cell r="C559">
            <v>309652.93</v>
          </cell>
        </row>
        <row r="560">
          <cell r="A560">
            <v>3131139</v>
          </cell>
          <cell r="B560" t="str">
            <v>Lacres Ferroviários</v>
          </cell>
          <cell r="C560">
            <v>7027.72</v>
          </cell>
        </row>
        <row r="561">
          <cell r="A561">
            <v>4131106</v>
          </cell>
          <cell r="B561" t="str">
            <v>Limpeza de vagões</v>
          </cell>
          <cell r="C561">
            <v>235.2</v>
          </cell>
        </row>
        <row r="562">
          <cell r="A562" t="str">
            <v>Enlonamento/Pesagem</v>
          </cell>
          <cell r="C562">
            <v>1547911.57</v>
          </cell>
        </row>
        <row r="563">
          <cell r="A563">
            <v>3061105</v>
          </cell>
          <cell r="B563" t="str">
            <v>Aluguel Locomotivas</v>
          </cell>
          <cell r="C563">
            <v>1491.45</v>
          </cell>
        </row>
        <row r="564">
          <cell r="A564">
            <v>3061108</v>
          </cell>
          <cell r="B564" t="str">
            <v>Aluguel Container</v>
          </cell>
          <cell r="C564">
            <v>838625.82</v>
          </cell>
        </row>
        <row r="565">
          <cell r="A565">
            <v>3061112</v>
          </cell>
          <cell r="B565" t="str">
            <v>Locação de Vagões</v>
          </cell>
          <cell r="C565">
            <v>63938.48</v>
          </cell>
        </row>
        <row r="566">
          <cell r="A566">
            <v>4071105</v>
          </cell>
          <cell r="B566" t="str">
            <v>Aluguel Container</v>
          </cell>
          <cell r="C566">
            <v>223267.19</v>
          </cell>
        </row>
        <row r="567">
          <cell r="A567" t="str">
            <v>Aluguel de Material Rodante</v>
          </cell>
          <cell r="C567">
            <v>1127322.94</v>
          </cell>
        </row>
        <row r="568">
          <cell r="A568">
            <v>4180101</v>
          </cell>
          <cell r="B568" t="str">
            <v>Crédito Pis - Custo</v>
          </cell>
          <cell r="C568">
            <v>-771115.11</v>
          </cell>
        </row>
        <row r="569">
          <cell r="A569" t="str">
            <v>Crédito PIS</v>
          </cell>
          <cell r="C569">
            <v>-771115.11</v>
          </cell>
        </row>
        <row r="570">
          <cell r="A570" t="str">
            <v>Custos Ferroviários variáveis</v>
          </cell>
          <cell r="C570">
            <v>59929956.75</v>
          </cell>
        </row>
        <row r="571">
          <cell r="A571">
            <v>3015101</v>
          </cell>
          <cell r="B571" t="str">
            <v>Salários - Motoristas/Ajudantes</v>
          </cell>
          <cell r="C571">
            <v>55703.839999999997</v>
          </cell>
        </row>
        <row r="572">
          <cell r="A572">
            <v>3015201</v>
          </cell>
          <cell r="B572" t="str">
            <v>Adic. Sal. Mot. Ajudantes</v>
          </cell>
          <cell r="C572">
            <v>2496.08</v>
          </cell>
        </row>
        <row r="573">
          <cell r="A573">
            <v>3015301</v>
          </cell>
          <cell r="B573" t="str">
            <v>INSS Mot/Ajudantes</v>
          </cell>
          <cell r="C573">
            <v>14771.47</v>
          </cell>
        </row>
        <row r="574">
          <cell r="A574">
            <v>3015302</v>
          </cell>
          <cell r="B574" t="str">
            <v>FGTS Motoristas/Ajud</v>
          </cell>
          <cell r="C574">
            <v>4582.45</v>
          </cell>
        </row>
        <row r="575">
          <cell r="A575">
            <v>3015304</v>
          </cell>
          <cell r="B575" t="str">
            <v>Senai Mot/Ajudantes</v>
          </cell>
          <cell r="C575">
            <v>829</v>
          </cell>
        </row>
        <row r="576">
          <cell r="A576">
            <v>3015401</v>
          </cell>
          <cell r="B576" t="str">
            <v>HE Motoristas/Ajudanres</v>
          </cell>
          <cell r="C576">
            <v>8965.9599999999991</v>
          </cell>
        </row>
        <row r="577">
          <cell r="A577">
            <v>3015402</v>
          </cell>
          <cell r="B577" t="str">
            <v>Adicional Noturno - Motoristas</v>
          </cell>
          <cell r="C577">
            <v>476.01</v>
          </cell>
        </row>
        <row r="578">
          <cell r="A578">
            <v>3015501</v>
          </cell>
          <cell r="B578" t="str">
            <v>Aviso Previo Recisão CTR Motoristas</v>
          </cell>
          <cell r="C578">
            <v>7189.21</v>
          </cell>
        </row>
        <row r="579">
          <cell r="A579">
            <v>3015701</v>
          </cell>
          <cell r="B579" t="str">
            <v>Férias Motoristas/Ajudantes</v>
          </cell>
          <cell r="C579">
            <v>11853.05</v>
          </cell>
        </row>
        <row r="580">
          <cell r="A580">
            <v>3015702</v>
          </cell>
          <cell r="B580" t="str">
            <v>13º Salário Motoristas/Ajudantes</v>
          </cell>
          <cell r="C580">
            <v>7873.25</v>
          </cell>
        </row>
        <row r="581">
          <cell r="A581">
            <v>3015801</v>
          </cell>
          <cell r="B581" t="str">
            <v>Ticket Alim. Motoristas/Ajudantes</v>
          </cell>
          <cell r="C581">
            <v>6948.72</v>
          </cell>
        </row>
        <row r="582">
          <cell r="A582">
            <v>3015802</v>
          </cell>
          <cell r="B582" t="str">
            <v>Vale Transp. Motoristas/Ajudantes</v>
          </cell>
          <cell r="C582">
            <v>465.65</v>
          </cell>
        </row>
        <row r="583">
          <cell r="A583">
            <v>3015803</v>
          </cell>
          <cell r="B583" t="str">
            <v>Ass. Médica Motoristas/Ajudantes</v>
          </cell>
          <cell r="C583">
            <v>556.54999999999995</v>
          </cell>
        </row>
        <row r="584">
          <cell r="A584">
            <v>3015804</v>
          </cell>
          <cell r="B584" t="str">
            <v>Seguro de Vida Motoristas/Ajudantes</v>
          </cell>
          <cell r="C584">
            <v>178.7</v>
          </cell>
        </row>
        <row r="585">
          <cell r="A585">
            <v>3015806</v>
          </cell>
          <cell r="B585" t="str">
            <v>Outros Motoristas/Ajudantes</v>
          </cell>
          <cell r="C585">
            <v>-37.97</v>
          </cell>
        </row>
        <row r="586">
          <cell r="A586" t="str">
            <v>Motoristas e Ajudantes</v>
          </cell>
          <cell r="C586">
            <v>122851.97</v>
          </cell>
        </row>
        <row r="587">
          <cell r="A587">
            <v>3131102</v>
          </cell>
          <cell r="B587" t="str">
            <v>Fretes com Terceiros</v>
          </cell>
          <cell r="C587">
            <v>410524.69</v>
          </cell>
        </row>
        <row r="588">
          <cell r="A588">
            <v>3131121</v>
          </cell>
          <cell r="B588" t="str">
            <v>Frete Ponta Rodoviaria</v>
          </cell>
          <cell r="C588">
            <v>20134365.379999999</v>
          </cell>
        </row>
        <row r="589">
          <cell r="A589">
            <v>3131142</v>
          </cell>
          <cell r="B589" t="str">
            <v>Transbordo Rodoviario</v>
          </cell>
          <cell r="C589">
            <v>45205.95</v>
          </cell>
        </row>
        <row r="590">
          <cell r="A590">
            <v>4131102</v>
          </cell>
          <cell r="B590" t="str">
            <v>Frete com terceiros</v>
          </cell>
          <cell r="C590">
            <v>8772.57</v>
          </cell>
        </row>
        <row r="591">
          <cell r="A591" t="str">
            <v>Terceiros</v>
          </cell>
          <cell r="C591">
            <v>20598868.59</v>
          </cell>
        </row>
        <row r="592">
          <cell r="A592">
            <v>3131105</v>
          </cell>
          <cell r="B592" t="str">
            <v>Enlonamento-Rodoviário</v>
          </cell>
          <cell r="C592">
            <v>720</v>
          </cell>
        </row>
        <row r="593">
          <cell r="A593">
            <v>3131130</v>
          </cell>
          <cell r="B593" t="str">
            <v>Carga e descarga</v>
          </cell>
          <cell r="C593">
            <v>4972</v>
          </cell>
        </row>
        <row r="594">
          <cell r="A594" t="str">
            <v>Enlonamento de Caminhão</v>
          </cell>
          <cell r="C594">
            <v>5692</v>
          </cell>
        </row>
        <row r="595">
          <cell r="A595">
            <v>3131122</v>
          </cell>
          <cell r="B595" t="str">
            <v>Pedágio Freteiros</v>
          </cell>
          <cell r="C595">
            <v>12566.8</v>
          </cell>
        </row>
        <row r="596">
          <cell r="A596">
            <v>3131134</v>
          </cell>
          <cell r="B596" t="str">
            <v>Estacionamento</v>
          </cell>
          <cell r="C596">
            <v>469.44</v>
          </cell>
        </row>
        <row r="597">
          <cell r="A597">
            <v>4131122</v>
          </cell>
          <cell r="B597" t="str">
            <v>Pedágio Freteiros</v>
          </cell>
          <cell r="C597">
            <v>219974.5</v>
          </cell>
        </row>
        <row r="598">
          <cell r="A598" t="str">
            <v>Estacionamento/pedágio</v>
          </cell>
          <cell r="C598">
            <v>233010.74</v>
          </cell>
        </row>
        <row r="599">
          <cell r="A599">
            <v>3061107</v>
          </cell>
          <cell r="B599" t="str">
            <v>Aluguel Road Railer</v>
          </cell>
          <cell r="C599">
            <v>372639.64</v>
          </cell>
        </row>
        <row r="600">
          <cell r="A600" t="str">
            <v>Aluguel material rodante</v>
          </cell>
          <cell r="C600">
            <v>372639.64</v>
          </cell>
        </row>
        <row r="601">
          <cell r="A601">
            <v>3091401</v>
          </cell>
          <cell r="B601" t="str">
            <v>Gerenciamento de riscos</v>
          </cell>
          <cell r="C601">
            <v>2530.5</v>
          </cell>
        </row>
        <row r="602">
          <cell r="A602" t="str">
            <v>Gerenciamento de riscos</v>
          </cell>
          <cell r="C602">
            <v>2530.5</v>
          </cell>
        </row>
        <row r="603">
          <cell r="A603">
            <v>3131113</v>
          </cell>
          <cell r="B603" t="str">
            <v>Estadia</v>
          </cell>
          <cell r="C603">
            <v>38276.86</v>
          </cell>
        </row>
        <row r="604">
          <cell r="A604">
            <v>3131114</v>
          </cell>
          <cell r="B604" t="str">
            <v>Armazenagem</v>
          </cell>
          <cell r="C604">
            <v>46625.55</v>
          </cell>
        </row>
        <row r="605">
          <cell r="A605" t="str">
            <v>Estadia de Caminhões</v>
          </cell>
          <cell r="C605">
            <v>84902.41</v>
          </cell>
        </row>
        <row r="606">
          <cell r="A606">
            <v>3101121</v>
          </cell>
          <cell r="B606" t="str">
            <v>Taxas Variáveis</v>
          </cell>
          <cell r="C606">
            <v>83.1</v>
          </cell>
        </row>
        <row r="607">
          <cell r="A607" t="str">
            <v>Taxa Adm. Arg.</v>
          </cell>
          <cell r="C607">
            <v>83.1</v>
          </cell>
        </row>
        <row r="608">
          <cell r="A608">
            <v>3091104</v>
          </cell>
          <cell r="B608" t="str">
            <v>RCF - Seguros com terceiros</v>
          </cell>
          <cell r="C608">
            <v>1904.83</v>
          </cell>
        </row>
        <row r="609">
          <cell r="A609">
            <v>3101231</v>
          </cell>
          <cell r="B609" t="str">
            <v>IPVA  - Caminhões</v>
          </cell>
          <cell r="C609">
            <v>125.81</v>
          </cell>
        </row>
        <row r="610">
          <cell r="A610">
            <v>4101230</v>
          </cell>
          <cell r="B610" t="str">
            <v>DEPVAT/Licenciamento/Seguro Obrigatório</v>
          </cell>
          <cell r="C610">
            <v>20803.2</v>
          </cell>
        </row>
        <row r="611">
          <cell r="A611" t="str">
            <v>IPVA Caminhões</v>
          </cell>
          <cell r="C611">
            <v>22833.84</v>
          </cell>
        </row>
        <row r="612">
          <cell r="A612">
            <v>3131127</v>
          </cell>
          <cell r="B612" t="str">
            <v>Serviço de desembaraço</v>
          </cell>
          <cell r="C612">
            <v>13843.9</v>
          </cell>
        </row>
        <row r="613">
          <cell r="A613" t="str">
            <v>Desembaraço de Mercadorias</v>
          </cell>
          <cell r="C613">
            <v>13843.9</v>
          </cell>
        </row>
        <row r="614">
          <cell r="A614">
            <v>3111105</v>
          </cell>
          <cell r="B614" t="str">
            <v>Vendas de Salvados - PPO</v>
          </cell>
          <cell r="C614">
            <v>-205324.68</v>
          </cell>
        </row>
        <row r="615">
          <cell r="C615">
            <v>-205324.68</v>
          </cell>
        </row>
        <row r="616">
          <cell r="A616">
            <v>3021301</v>
          </cell>
          <cell r="B616" t="str">
            <v>Combustiveis e equipamentos para termin</v>
          </cell>
          <cell r="C616">
            <v>42387.55</v>
          </cell>
        </row>
        <row r="617">
          <cell r="A617">
            <v>3021302</v>
          </cell>
          <cell r="B617" t="str">
            <v>Lubrif. Equip. Terminal</v>
          </cell>
          <cell r="C617">
            <v>169</v>
          </cell>
        </row>
        <row r="618">
          <cell r="A618" t="str">
            <v>Combustíveis Terminais</v>
          </cell>
          <cell r="C618">
            <v>42556.55</v>
          </cell>
        </row>
        <row r="619">
          <cell r="A619">
            <v>3061109</v>
          </cell>
          <cell r="B619" t="str">
            <v>Locação de Armazéns</v>
          </cell>
          <cell r="C619">
            <v>357917.8</v>
          </cell>
        </row>
        <row r="620">
          <cell r="A620">
            <v>3131124</v>
          </cell>
          <cell r="B620" t="str">
            <v>Armazenagem no destino</v>
          </cell>
          <cell r="C620">
            <v>41619.760000000002</v>
          </cell>
        </row>
        <row r="621">
          <cell r="A621" t="str">
            <v>Armazenagem e Aluguéis</v>
          </cell>
          <cell r="C621">
            <v>399537.56</v>
          </cell>
        </row>
        <row r="622">
          <cell r="A622">
            <v>3091101</v>
          </cell>
          <cell r="B622" t="str">
            <v>Ativos - Prêmios</v>
          </cell>
          <cell r="C622">
            <v>32859.24</v>
          </cell>
        </row>
        <row r="623">
          <cell r="A623">
            <v>3091201</v>
          </cell>
          <cell r="B623" t="str">
            <v>Transportes Cargas-Prêmio</v>
          </cell>
          <cell r="C623">
            <v>1095845.73</v>
          </cell>
        </row>
        <row r="624">
          <cell r="A624">
            <v>3091202</v>
          </cell>
          <cell r="B624" t="str">
            <v>Carga nacional</v>
          </cell>
          <cell r="C624">
            <v>16932.5</v>
          </cell>
        </row>
        <row r="625">
          <cell r="A625" t="str">
            <v>Seguro de Carga</v>
          </cell>
          <cell r="C625">
            <v>1145637.47</v>
          </cell>
        </row>
        <row r="626">
          <cell r="A626">
            <v>3101120</v>
          </cell>
          <cell r="B626" t="str">
            <v>Taxas Fundaf</v>
          </cell>
          <cell r="C626">
            <v>26602.38</v>
          </cell>
        </row>
        <row r="627">
          <cell r="A627" t="str">
            <v>Taxas Fundaf</v>
          </cell>
          <cell r="C627">
            <v>26602.38</v>
          </cell>
        </row>
        <row r="628">
          <cell r="A628">
            <v>3131104</v>
          </cell>
          <cell r="B628" t="str">
            <v>Transbordo ferroviário</v>
          </cell>
          <cell r="C628">
            <v>3130906.31</v>
          </cell>
        </row>
        <row r="629">
          <cell r="A629">
            <v>3131111</v>
          </cell>
          <cell r="B629" t="str">
            <v>Pesagem de vagões</v>
          </cell>
          <cell r="C629">
            <v>573.80999999999995</v>
          </cell>
        </row>
        <row r="630">
          <cell r="A630">
            <v>4131104</v>
          </cell>
          <cell r="B630" t="str">
            <v>Transbordo</v>
          </cell>
          <cell r="C630">
            <v>100</v>
          </cell>
        </row>
        <row r="631">
          <cell r="A631">
            <v>4131112</v>
          </cell>
          <cell r="B631" t="str">
            <v>Agenciam.cargas comissões</v>
          </cell>
          <cell r="C631">
            <v>35607.360000000001</v>
          </cell>
        </row>
        <row r="632">
          <cell r="A632" t="str">
            <v>Transbordo</v>
          </cell>
          <cell r="C632">
            <v>3167187.48</v>
          </cell>
        </row>
        <row r="633">
          <cell r="A633">
            <v>3036104</v>
          </cell>
          <cell r="B633" t="str">
            <v>Pç Manut. Maquinas e Terminais Logístic</v>
          </cell>
          <cell r="C633">
            <v>72048.160000000003</v>
          </cell>
        </row>
        <row r="634">
          <cell r="A634">
            <v>3036105</v>
          </cell>
          <cell r="B634" t="str">
            <v>Serv. Manut. Maquinas e Terminais Logís</v>
          </cell>
          <cell r="C634">
            <v>66028.179999999993</v>
          </cell>
        </row>
        <row r="635">
          <cell r="A635">
            <v>3036106</v>
          </cell>
          <cell r="B635" t="str">
            <v>Fretes Manut. Maquinas e Terminais Logí</v>
          </cell>
          <cell r="C635">
            <v>14521.08</v>
          </cell>
        </row>
        <row r="636">
          <cell r="A636">
            <v>3036107</v>
          </cell>
          <cell r="B636" t="str">
            <v>Peças e Maut. Containers</v>
          </cell>
          <cell r="C636">
            <v>1103.56</v>
          </cell>
        </row>
        <row r="637">
          <cell r="A637">
            <v>3036108</v>
          </cell>
          <cell r="B637" t="str">
            <v>Serv. Manut de Containers</v>
          </cell>
          <cell r="C637">
            <v>1220</v>
          </cell>
        </row>
        <row r="638">
          <cell r="A638">
            <v>3036110</v>
          </cell>
          <cell r="B638" t="str">
            <v>Pç Manut. de Lonas</v>
          </cell>
          <cell r="C638">
            <v>240</v>
          </cell>
        </row>
        <row r="639">
          <cell r="A639">
            <v>3036112</v>
          </cell>
          <cell r="B639" t="str">
            <v>Fretes Manut. de Lonas</v>
          </cell>
          <cell r="C639">
            <v>17.5</v>
          </cell>
        </row>
        <row r="640">
          <cell r="A640">
            <v>3037107</v>
          </cell>
          <cell r="B640" t="str">
            <v>Fretes Manut. Road Railers</v>
          </cell>
          <cell r="C640">
            <v>1700</v>
          </cell>
        </row>
        <row r="641">
          <cell r="A641" t="str">
            <v>Manutenção Máquinas</v>
          </cell>
          <cell r="C641">
            <v>156878.48000000001</v>
          </cell>
        </row>
        <row r="642">
          <cell r="A642">
            <v>3131112</v>
          </cell>
          <cell r="B642" t="str">
            <v>Agenciamento cargas/comissões</v>
          </cell>
          <cell r="C642">
            <v>37920.57</v>
          </cell>
        </row>
        <row r="643">
          <cell r="A643">
            <v>3131120</v>
          </cell>
          <cell r="B643" t="str">
            <v>Outros Modais</v>
          </cell>
          <cell r="C643">
            <v>12003.7</v>
          </cell>
        </row>
        <row r="644">
          <cell r="A644" t="str">
            <v>Outros Modais</v>
          </cell>
          <cell r="C644">
            <v>49924.27</v>
          </cell>
        </row>
        <row r="645">
          <cell r="A645">
            <v>3131103</v>
          </cell>
          <cell r="B645" t="str">
            <v>Coleta e entrega</v>
          </cell>
          <cell r="C645">
            <v>561.6</v>
          </cell>
        </row>
        <row r="646">
          <cell r="A646" t="str">
            <v>Coleta e Entrega</v>
          </cell>
          <cell r="C646">
            <v>561.6</v>
          </cell>
        </row>
        <row r="647">
          <cell r="A647" t="str">
            <v>Custos de Logística Variáveis</v>
          </cell>
          <cell r="C647">
            <v>4988885.79</v>
          </cell>
        </row>
        <row r="648">
          <cell r="A648" t="str">
            <v>outros</v>
          </cell>
          <cell r="C648">
            <v>5519097.2400000002</v>
          </cell>
        </row>
        <row r="649">
          <cell r="A649" t="str">
            <v>Custos Rodoviários Variáveis</v>
          </cell>
          <cell r="C649">
            <v>26240817.800000001</v>
          </cell>
        </row>
        <row r="650">
          <cell r="A650" t="str">
            <v>Custos dos Serviços Prestados Variáveis</v>
          </cell>
          <cell r="C650">
            <v>86170774.549999997</v>
          </cell>
        </row>
        <row r="651">
          <cell r="A651" t="str">
            <v>Margem de Contribuição</v>
          </cell>
          <cell r="C651">
            <v>-149134853.11000001</v>
          </cell>
        </row>
        <row r="652">
          <cell r="A652">
            <v>3014101</v>
          </cell>
          <cell r="B652" t="str">
            <v>Salários Temp.</v>
          </cell>
          <cell r="C652">
            <v>766.67</v>
          </cell>
        </row>
        <row r="653">
          <cell r="A653">
            <v>3014301</v>
          </cell>
          <cell r="B653" t="str">
            <v>INSS Temp.</v>
          </cell>
          <cell r="C653">
            <v>873043.81</v>
          </cell>
        </row>
        <row r="654">
          <cell r="A654">
            <v>3014802</v>
          </cell>
          <cell r="B654" t="str">
            <v>Vale Transporte Temp.</v>
          </cell>
          <cell r="C654">
            <v>113.4</v>
          </cell>
        </row>
        <row r="655">
          <cell r="A655">
            <v>3014803</v>
          </cell>
          <cell r="B655" t="str">
            <v>Ass.Méd.-UNI./PLANS.Temp.</v>
          </cell>
          <cell r="C655">
            <v>934.04</v>
          </cell>
        </row>
        <row r="656">
          <cell r="A656">
            <v>3014806</v>
          </cell>
          <cell r="B656" t="str">
            <v>Outros Temp.</v>
          </cell>
          <cell r="C656">
            <v>2575.09</v>
          </cell>
        </row>
        <row r="657">
          <cell r="A657">
            <v>4011101</v>
          </cell>
          <cell r="B657" t="str">
            <v>Salários Vendas</v>
          </cell>
          <cell r="C657">
            <v>1159320.04</v>
          </cell>
        </row>
        <row r="658">
          <cell r="A658">
            <v>4011201</v>
          </cell>
          <cell r="B658" t="str">
            <v>Adic.de Salários Vendas</v>
          </cell>
          <cell r="C658">
            <v>36745.82</v>
          </cell>
        </row>
        <row r="659">
          <cell r="A659">
            <v>4011204</v>
          </cell>
          <cell r="B659" t="str">
            <v>Adicional noturno - Vendas</v>
          </cell>
          <cell r="C659">
            <v>1411.36</v>
          </cell>
        </row>
        <row r="660">
          <cell r="A660">
            <v>4011301</v>
          </cell>
          <cell r="B660" t="str">
            <v>INSS Vendas</v>
          </cell>
          <cell r="C660">
            <v>293430.40000000002</v>
          </cell>
        </row>
        <row r="661">
          <cell r="A661">
            <v>4011302</v>
          </cell>
          <cell r="B661" t="str">
            <v>FGTS Vendas</v>
          </cell>
          <cell r="C661">
            <v>93773.04</v>
          </cell>
        </row>
        <row r="662">
          <cell r="A662">
            <v>4011304</v>
          </cell>
          <cell r="B662" t="str">
            <v>SENAI Vendas</v>
          </cell>
          <cell r="C662">
            <v>14565.3</v>
          </cell>
        </row>
        <row r="663">
          <cell r="A663">
            <v>4011401</v>
          </cell>
          <cell r="B663" t="str">
            <v>Horas Extras Vendas</v>
          </cell>
          <cell r="C663">
            <v>1173.28</v>
          </cell>
        </row>
        <row r="664">
          <cell r="A664">
            <v>4011501</v>
          </cell>
          <cell r="B664" t="str">
            <v>Av.Prev.Resc.Contr.Vendas</v>
          </cell>
          <cell r="C664">
            <v>45212.71</v>
          </cell>
        </row>
        <row r="665">
          <cell r="A665">
            <v>4011701</v>
          </cell>
          <cell r="B665" t="str">
            <v>Férias Vendas</v>
          </cell>
          <cell r="C665">
            <v>207324.22</v>
          </cell>
        </row>
        <row r="666">
          <cell r="A666">
            <v>4011702</v>
          </cell>
          <cell r="B666" t="str">
            <v>13º Salário Vendas</v>
          </cell>
          <cell r="C666">
            <v>139657</v>
          </cell>
        </row>
        <row r="667">
          <cell r="A667">
            <v>4011801</v>
          </cell>
          <cell r="B667" t="str">
            <v>Ticket Alimentação Vendas</v>
          </cell>
          <cell r="C667">
            <v>56511.88</v>
          </cell>
        </row>
        <row r="668">
          <cell r="A668">
            <v>4011802</v>
          </cell>
          <cell r="B668" t="str">
            <v>Vale Transporte Vendas</v>
          </cell>
          <cell r="C668">
            <v>4289.3999999999996</v>
          </cell>
        </row>
        <row r="669">
          <cell r="A669">
            <v>4011803</v>
          </cell>
          <cell r="B669" t="str">
            <v>Ass.Méd.-UNI./PLANS.Vendas</v>
          </cell>
          <cell r="C669">
            <v>4082.45</v>
          </cell>
        </row>
        <row r="670">
          <cell r="A670">
            <v>4011804</v>
          </cell>
          <cell r="B670" t="str">
            <v>Seguro de Vida Vendas</v>
          </cell>
          <cell r="C670">
            <v>2860.31</v>
          </cell>
        </row>
        <row r="671">
          <cell r="A671">
            <v>4011806</v>
          </cell>
          <cell r="B671" t="str">
            <v>Outros Vendas</v>
          </cell>
          <cell r="C671">
            <v>-3046.28</v>
          </cell>
        </row>
        <row r="672">
          <cell r="A672">
            <v>4011901</v>
          </cell>
          <cell r="B672" t="str">
            <v>Contrat./Transf.Vendas</v>
          </cell>
          <cell r="C672">
            <v>5639.95</v>
          </cell>
        </row>
        <row r="673">
          <cell r="A673">
            <v>4012101</v>
          </cell>
          <cell r="B673" t="str">
            <v>Salários Adm.</v>
          </cell>
          <cell r="C673">
            <v>1973927.56</v>
          </cell>
        </row>
        <row r="674">
          <cell r="A674">
            <v>4012201</v>
          </cell>
          <cell r="B674" t="str">
            <v>Adic.de salários Adm.</v>
          </cell>
          <cell r="C674">
            <v>23670.34</v>
          </cell>
        </row>
        <row r="675">
          <cell r="A675">
            <v>4012204</v>
          </cell>
          <cell r="B675" t="str">
            <v>Adicional noturno - Adm.</v>
          </cell>
          <cell r="C675">
            <v>2039.57</v>
          </cell>
        </row>
        <row r="676">
          <cell r="A676">
            <v>4012301</v>
          </cell>
          <cell r="B676" t="str">
            <v>INSS Adm.</v>
          </cell>
          <cell r="C676">
            <v>683114.26</v>
          </cell>
        </row>
        <row r="677">
          <cell r="A677">
            <v>4012302</v>
          </cell>
          <cell r="B677" t="str">
            <v>FGTS Adm.</v>
          </cell>
          <cell r="C677">
            <v>219611.3</v>
          </cell>
        </row>
        <row r="678">
          <cell r="A678">
            <v>4012303</v>
          </cell>
          <cell r="B678" t="str">
            <v>REFER/Pl.Prev.Priv.Adm.</v>
          </cell>
          <cell r="C678">
            <v>1656.05</v>
          </cell>
        </row>
        <row r="679">
          <cell r="A679">
            <v>4012304</v>
          </cell>
          <cell r="B679" t="str">
            <v>SENAI Adm.</v>
          </cell>
          <cell r="C679">
            <v>24469.919999999998</v>
          </cell>
        </row>
        <row r="680">
          <cell r="A680">
            <v>4012305</v>
          </cell>
          <cell r="B680" t="str">
            <v>Contribuição Patronal Adm.</v>
          </cell>
          <cell r="C680">
            <v>2607.46</v>
          </cell>
        </row>
        <row r="681">
          <cell r="A681">
            <v>4012401</v>
          </cell>
          <cell r="B681" t="str">
            <v>Horas Extras Adm.</v>
          </cell>
          <cell r="C681">
            <v>-1717.5</v>
          </cell>
        </row>
        <row r="682">
          <cell r="A682">
            <v>4012501</v>
          </cell>
          <cell r="B682" t="str">
            <v>Av.Prev.Resc.Contrat.Adm.</v>
          </cell>
          <cell r="C682">
            <v>12087.04</v>
          </cell>
        </row>
        <row r="683">
          <cell r="A683">
            <v>4012601</v>
          </cell>
          <cell r="B683" t="str">
            <v>Honorários Diretoria Adm.</v>
          </cell>
          <cell r="C683">
            <v>1199085</v>
          </cell>
        </row>
        <row r="684">
          <cell r="A684">
            <v>4012701</v>
          </cell>
          <cell r="B684" t="str">
            <v>Férias Adm.</v>
          </cell>
          <cell r="C684">
            <v>368297.6</v>
          </cell>
        </row>
        <row r="685">
          <cell r="A685">
            <v>4012702</v>
          </cell>
          <cell r="B685" t="str">
            <v>13º Salário Adm.</v>
          </cell>
          <cell r="C685">
            <v>227064.95</v>
          </cell>
        </row>
        <row r="686">
          <cell r="A686">
            <v>4012801</v>
          </cell>
          <cell r="B686" t="str">
            <v>Ticket Alimentação Adm.</v>
          </cell>
          <cell r="C686">
            <v>127157.15</v>
          </cell>
        </row>
        <row r="687">
          <cell r="A687">
            <v>4012802</v>
          </cell>
          <cell r="B687" t="str">
            <v>Vale Transporte Adm.</v>
          </cell>
          <cell r="C687">
            <v>11635.45</v>
          </cell>
        </row>
        <row r="688">
          <cell r="A688">
            <v>4012803</v>
          </cell>
          <cell r="B688" t="str">
            <v>Ass.Méd.-UNI./PLANS.Adm.</v>
          </cell>
          <cell r="C688">
            <v>13007.69</v>
          </cell>
        </row>
        <row r="689">
          <cell r="A689">
            <v>4012804</v>
          </cell>
          <cell r="B689" t="str">
            <v>Seguro de Vida Adm.</v>
          </cell>
          <cell r="C689">
            <v>5590.81</v>
          </cell>
        </row>
        <row r="690">
          <cell r="A690">
            <v>4012806</v>
          </cell>
          <cell r="B690" t="str">
            <v>Outros Adm.</v>
          </cell>
          <cell r="C690">
            <v>-71.849999999999994</v>
          </cell>
        </row>
        <row r="691">
          <cell r="A691">
            <v>4012901</v>
          </cell>
          <cell r="B691" t="str">
            <v>Contrat./Transf.Adm.</v>
          </cell>
          <cell r="C691">
            <v>20659.310000000001</v>
          </cell>
        </row>
        <row r="692">
          <cell r="A692">
            <v>4013901</v>
          </cell>
          <cell r="B692" t="str">
            <v>Contrat./Transfer.Terc.</v>
          </cell>
          <cell r="C692">
            <v>4361.58</v>
          </cell>
        </row>
        <row r="693">
          <cell r="A693">
            <v>4014802</v>
          </cell>
          <cell r="B693" t="str">
            <v>Vale Transporte Q.Estável</v>
          </cell>
          <cell r="C693">
            <v>75</v>
          </cell>
        </row>
        <row r="694">
          <cell r="A694">
            <v>4014806</v>
          </cell>
          <cell r="B694" t="str">
            <v>Outros Quadro Estável</v>
          </cell>
          <cell r="C694">
            <v>124.9</v>
          </cell>
        </row>
        <row r="695">
          <cell r="A695">
            <v>4014901</v>
          </cell>
          <cell r="B695" t="str">
            <v>Contr./Transf.Q.Estável</v>
          </cell>
          <cell r="C695">
            <v>137.5</v>
          </cell>
        </row>
        <row r="696">
          <cell r="A696" t="str">
            <v>Pessoal</v>
          </cell>
          <cell r="C696">
            <v>7858974.9800000004</v>
          </cell>
        </row>
        <row r="697">
          <cell r="A697">
            <v>3011101</v>
          </cell>
          <cell r="B697" t="str">
            <v>Salários Equipagem</v>
          </cell>
          <cell r="C697">
            <v>2058859.86</v>
          </cell>
        </row>
        <row r="698">
          <cell r="A698">
            <v>3011201</v>
          </cell>
          <cell r="B698" t="str">
            <v>Adic.Salários Equipagem</v>
          </cell>
          <cell r="C698">
            <v>628257.24</v>
          </cell>
        </row>
        <row r="699">
          <cell r="A699">
            <v>3011204</v>
          </cell>
          <cell r="B699" t="str">
            <v>Adicional noturno -Equipagem</v>
          </cell>
          <cell r="C699">
            <v>171481.82</v>
          </cell>
        </row>
        <row r="700">
          <cell r="A700">
            <v>3011301</v>
          </cell>
          <cell r="B700" t="str">
            <v>INSS Equipagem</v>
          </cell>
          <cell r="C700">
            <v>912082.54</v>
          </cell>
        </row>
        <row r="701">
          <cell r="A701">
            <v>3011302</v>
          </cell>
          <cell r="B701" t="str">
            <v>FGTS Equipagem</v>
          </cell>
          <cell r="C701">
            <v>298019.18</v>
          </cell>
        </row>
        <row r="702">
          <cell r="A702">
            <v>3011303</v>
          </cell>
          <cell r="B702" t="str">
            <v>REFER/Pl.Pr.Priv.Equipagem</v>
          </cell>
          <cell r="C702">
            <v>1807.82</v>
          </cell>
        </row>
        <row r="703">
          <cell r="A703">
            <v>3011304</v>
          </cell>
          <cell r="B703" t="str">
            <v>SENAI Equipagem</v>
          </cell>
          <cell r="C703">
            <v>48229.81</v>
          </cell>
        </row>
        <row r="704">
          <cell r="A704">
            <v>3011401</v>
          </cell>
          <cell r="B704" t="str">
            <v>Horas Extras Equipagem</v>
          </cell>
          <cell r="C704">
            <v>660891.06999999995</v>
          </cell>
        </row>
        <row r="705">
          <cell r="A705">
            <v>3011501</v>
          </cell>
          <cell r="B705" t="str">
            <v>Av.Prev.Resc.Contr.Equip.</v>
          </cell>
          <cell r="C705">
            <v>106585.3</v>
          </cell>
        </row>
        <row r="706">
          <cell r="A706">
            <v>3011701</v>
          </cell>
          <cell r="B706" t="str">
            <v>Férias Equipagem</v>
          </cell>
          <cell r="C706">
            <v>588251.21</v>
          </cell>
        </row>
        <row r="707">
          <cell r="A707">
            <v>3011702</v>
          </cell>
          <cell r="B707" t="str">
            <v>13 Salário Equipagem</v>
          </cell>
          <cell r="C707">
            <v>426076.26</v>
          </cell>
        </row>
        <row r="708">
          <cell r="A708">
            <v>3011801</v>
          </cell>
          <cell r="B708" t="str">
            <v>Ticket Alimentação Equipagem</v>
          </cell>
          <cell r="C708">
            <v>530951</v>
          </cell>
        </row>
        <row r="709">
          <cell r="A709">
            <v>3011802</v>
          </cell>
          <cell r="B709" t="str">
            <v>Vale Transporte Equipagem</v>
          </cell>
          <cell r="C709">
            <v>54257.94</v>
          </cell>
        </row>
        <row r="710">
          <cell r="A710">
            <v>3011803</v>
          </cell>
          <cell r="B710" t="str">
            <v>Ass.Méd.-UNI./PLANS.Equip.</v>
          </cell>
          <cell r="C710">
            <v>190865.39</v>
          </cell>
        </row>
        <row r="711">
          <cell r="A711">
            <v>3011804</v>
          </cell>
          <cell r="B711" t="str">
            <v>Seguro de Vida Equipagem</v>
          </cell>
          <cell r="C711">
            <v>8981.52</v>
          </cell>
        </row>
        <row r="712">
          <cell r="A712">
            <v>3011806</v>
          </cell>
          <cell r="B712" t="str">
            <v>Outros Equipagem</v>
          </cell>
          <cell r="C712">
            <v>27.89</v>
          </cell>
        </row>
        <row r="713">
          <cell r="A713">
            <v>3011901</v>
          </cell>
          <cell r="B713" t="str">
            <v>Contr./Transfer.Equipagem</v>
          </cell>
          <cell r="C713">
            <v>5084.75</v>
          </cell>
        </row>
        <row r="714">
          <cell r="A714">
            <v>3012101</v>
          </cell>
          <cell r="B714" t="str">
            <v>Salários Operacional</v>
          </cell>
          <cell r="C714">
            <v>5269691.05</v>
          </cell>
        </row>
        <row r="715">
          <cell r="A715">
            <v>3012201</v>
          </cell>
          <cell r="B715" t="str">
            <v>Adic.Salários Operacional</v>
          </cell>
          <cell r="C715">
            <v>550675.43999999994</v>
          </cell>
        </row>
        <row r="716">
          <cell r="A716">
            <v>3012204</v>
          </cell>
          <cell r="B716" t="str">
            <v>Adicional noturno - Operacional</v>
          </cell>
          <cell r="C716">
            <v>60081.25</v>
          </cell>
        </row>
        <row r="717">
          <cell r="A717">
            <v>3012301</v>
          </cell>
          <cell r="B717" t="str">
            <v>INSS Operacional</v>
          </cell>
          <cell r="C717">
            <v>1491754.58</v>
          </cell>
        </row>
        <row r="718">
          <cell r="A718">
            <v>3012302</v>
          </cell>
          <cell r="B718" t="str">
            <v>FGTS Operacional</v>
          </cell>
          <cell r="C718">
            <v>484349.47</v>
          </cell>
        </row>
        <row r="719">
          <cell r="A719">
            <v>3012303</v>
          </cell>
          <cell r="B719" t="str">
            <v>REFER/Pl.Pr.Priv.Operac.</v>
          </cell>
          <cell r="C719">
            <v>16627.62</v>
          </cell>
        </row>
        <row r="720">
          <cell r="A720">
            <v>3012304</v>
          </cell>
          <cell r="B720" t="str">
            <v>SENAI Operacional</v>
          </cell>
          <cell r="C720">
            <v>80609.7</v>
          </cell>
        </row>
        <row r="721">
          <cell r="A721">
            <v>3012401</v>
          </cell>
          <cell r="B721" t="str">
            <v>Horas Extras Operacional</v>
          </cell>
          <cell r="C721">
            <v>293426.31</v>
          </cell>
        </row>
        <row r="722">
          <cell r="A722">
            <v>3012501</v>
          </cell>
          <cell r="B722" t="str">
            <v>Av.Prev.Resc.Contr.Operac.</v>
          </cell>
          <cell r="C722">
            <v>146721.5</v>
          </cell>
        </row>
        <row r="723">
          <cell r="A723">
            <v>3012701</v>
          </cell>
          <cell r="B723" t="str">
            <v>Férias Operacional</v>
          </cell>
          <cell r="C723">
            <v>1080294.79</v>
          </cell>
        </row>
        <row r="724">
          <cell r="A724">
            <v>3012702</v>
          </cell>
          <cell r="B724" t="str">
            <v>13 Salário Operacional</v>
          </cell>
          <cell r="C724">
            <v>736987.05</v>
          </cell>
        </row>
        <row r="725">
          <cell r="A725">
            <v>3012801</v>
          </cell>
          <cell r="B725" t="str">
            <v>Ticket Alimentação Operacional</v>
          </cell>
          <cell r="C725">
            <v>637024.15</v>
          </cell>
        </row>
        <row r="726">
          <cell r="A726">
            <v>3012802</v>
          </cell>
          <cell r="B726" t="str">
            <v>Vale Transporte Operacional</v>
          </cell>
          <cell r="C726">
            <v>74974.39</v>
          </cell>
        </row>
        <row r="727">
          <cell r="A727">
            <v>3012803</v>
          </cell>
          <cell r="B727" t="str">
            <v>Ass.Méd.-UNI./PLANS.Operac.</v>
          </cell>
          <cell r="C727">
            <v>151596.54</v>
          </cell>
        </row>
        <row r="728">
          <cell r="A728">
            <v>3012804</v>
          </cell>
          <cell r="B728" t="str">
            <v>Seguro de Vida Operacional</v>
          </cell>
          <cell r="C728">
            <v>17131.86</v>
          </cell>
        </row>
        <row r="729">
          <cell r="A729">
            <v>3012805</v>
          </cell>
          <cell r="B729" t="str">
            <v>Brindes Operacional</v>
          </cell>
          <cell r="C729">
            <v>4771.58</v>
          </cell>
        </row>
        <row r="730">
          <cell r="A730">
            <v>3012806</v>
          </cell>
          <cell r="B730" t="str">
            <v>Outros Operacional</v>
          </cell>
          <cell r="C730">
            <v>-1460.44</v>
          </cell>
        </row>
        <row r="731">
          <cell r="A731">
            <v>3012901</v>
          </cell>
          <cell r="B731" t="str">
            <v>Contr./Transf.Operacional</v>
          </cell>
          <cell r="C731">
            <v>51181.440000000002</v>
          </cell>
        </row>
        <row r="732">
          <cell r="A732">
            <v>3013101</v>
          </cell>
          <cell r="B732" t="str">
            <v>Salários Pátio</v>
          </cell>
          <cell r="C732">
            <v>1075042.8899999999</v>
          </cell>
        </row>
        <row r="733">
          <cell r="A733">
            <v>3013201</v>
          </cell>
          <cell r="B733" t="str">
            <v>Adic.de Salários Pátio</v>
          </cell>
          <cell r="C733">
            <v>333548.57</v>
          </cell>
        </row>
        <row r="734">
          <cell r="A734">
            <v>3013204</v>
          </cell>
          <cell r="B734" t="str">
            <v>Adicional noturno - Pátio</v>
          </cell>
          <cell r="C734">
            <v>73156.83</v>
          </cell>
        </row>
        <row r="735">
          <cell r="A735">
            <v>3013301</v>
          </cell>
          <cell r="B735" t="str">
            <v>INSS Pátio</v>
          </cell>
          <cell r="C735">
            <v>404917.92</v>
          </cell>
        </row>
        <row r="736">
          <cell r="A736">
            <v>3013302</v>
          </cell>
          <cell r="B736" t="str">
            <v>FGTS Pátio</v>
          </cell>
          <cell r="C736">
            <v>131837.95000000001</v>
          </cell>
        </row>
        <row r="737">
          <cell r="A737">
            <v>3013303</v>
          </cell>
          <cell r="B737" t="str">
            <v>REFER/Pl.Prev.Priv.Pátio</v>
          </cell>
          <cell r="C737">
            <v>255.24</v>
          </cell>
        </row>
        <row r="738">
          <cell r="A738">
            <v>3013304</v>
          </cell>
          <cell r="B738" t="str">
            <v>SENAI Pátio</v>
          </cell>
          <cell r="C738">
            <v>20984.58</v>
          </cell>
        </row>
        <row r="739">
          <cell r="A739">
            <v>3013401</v>
          </cell>
          <cell r="B739" t="str">
            <v>Horas Extras Pátio</v>
          </cell>
          <cell r="C739">
            <v>90018.82</v>
          </cell>
        </row>
        <row r="740">
          <cell r="A740">
            <v>3013501</v>
          </cell>
          <cell r="B740" t="str">
            <v>Av.Prev.Resc.Contrat.Pátio</v>
          </cell>
          <cell r="C740">
            <v>49352.52</v>
          </cell>
        </row>
        <row r="741">
          <cell r="A741">
            <v>3013701</v>
          </cell>
          <cell r="B741" t="str">
            <v>Férias Pátio</v>
          </cell>
          <cell r="C741">
            <v>222229.6</v>
          </cell>
        </row>
        <row r="742">
          <cell r="A742">
            <v>3013702</v>
          </cell>
          <cell r="B742" t="str">
            <v>13 Salário Pátio</v>
          </cell>
          <cell r="C742">
            <v>162310.37</v>
          </cell>
        </row>
        <row r="743">
          <cell r="A743">
            <v>3013801</v>
          </cell>
          <cell r="B743" t="str">
            <v>Ticket Alimentação Pátio</v>
          </cell>
          <cell r="C743">
            <v>330433.45</v>
          </cell>
        </row>
        <row r="744">
          <cell r="A744">
            <v>3013802</v>
          </cell>
          <cell r="B744" t="str">
            <v>Vale Transporte Pátio</v>
          </cell>
          <cell r="C744">
            <v>62285.11</v>
          </cell>
        </row>
        <row r="745">
          <cell r="A745">
            <v>3013803</v>
          </cell>
          <cell r="B745" t="str">
            <v>Ass.Méd.-UNI./PLANS.Pátio</v>
          </cell>
          <cell r="C745">
            <v>89715.99</v>
          </cell>
        </row>
        <row r="746">
          <cell r="A746">
            <v>3013804</v>
          </cell>
          <cell r="B746" t="str">
            <v>Seguro de Vida Pátio</v>
          </cell>
          <cell r="C746">
            <v>4929.07</v>
          </cell>
        </row>
        <row r="747">
          <cell r="A747">
            <v>3013806</v>
          </cell>
          <cell r="B747" t="str">
            <v>Outros Pátio</v>
          </cell>
          <cell r="C747">
            <v>-351.38</v>
          </cell>
        </row>
        <row r="748">
          <cell r="A748">
            <v>3013901</v>
          </cell>
          <cell r="B748" t="str">
            <v>Contrat./Transfer.Pátio</v>
          </cell>
          <cell r="C748">
            <v>601.94000000000005</v>
          </cell>
        </row>
        <row r="749">
          <cell r="A749" t="str">
            <v>Maquinistas/Pátio e Colab. Operacional</v>
          </cell>
          <cell r="C749">
            <v>20888418.350000001</v>
          </cell>
        </row>
        <row r="750">
          <cell r="C750">
            <v>28747393.329999998</v>
          </cell>
        </row>
        <row r="751">
          <cell r="A751">
            <v>3031101</v>
          </cell>
          <cell r="B751" t="str">
            <v>Peças/Compon.p/Locomotivas</v>
          </cell>
          <cell r="C751">
            <v>609721.47</v>
          </cell>
        </row>
        <row r="752">
          <cell r="A752">
            <v>3031102</v>
          </cell>
          <cell r="B752" t="str">
            <v>Serviço Manut.Locomotivas</v>
          </cell>
          <cell r="C752">
            <v>1660706.67</v>
          </cell>
        </row>
        <row r="753">
          <cell r="A753">
            <v>3031103</v>
          </cell>
          <cell r="B753" t="str">
            <v>Fretes Locomotivas</v>
          </cell>
          <cell r="C753">
            <v>112939.71</v>
          </cell>
        </row>
        <row r="754">
          <cell r="A754">
            <v>3031201</v>
          </cell>
          <cell r="B754" t="str">
            <v>Peças/Componentes p/Vagões</v>
          </cell>
          <cell r="C754">
            <v>67657.81</v>
          </cell>
        </row>
        <row r="755">
          <cell r="A755">
            <v>3031202</v>
          </cell>
          <cell r="B755" t="str">
            <v>Serviço Manutenção Vagões</v>
          </cell>
          <cell r="C755">
            <v>1688175.78</v>
          </cell>
        </row>
        <row r="756">
          <cell r="A756">
            <v>3031203</v>
          </cell>
          <cell r="B756" t="str">
            <v>Fretes Vagões</v>
          </cell>
          <cell r="C756">
            <v>23148.55</v>
          </cell>
        </row>
        <row r="757">
          <cell r="A757" t="str">
            <v>Manutenção Mecânica</v>
          </cell>
          <cell r="C757">
            <v>4162349.99</v>
          </cell>
        </row>
        <row r="758">
          <cell r="A758">
            <v>3032101</v>
          </cell>
          <cell r="B758" t="str">
            <v>Peças/Compon.Super Estrut.</v>
          </cell>
          <cell r="C758">
            <v>44455.66</v>
          </cell>
        </row>
        <row r="759">
          <cell r="A759">
            <v>3032102</v>
          </cell>
          <cell r="B759" t="str">
            <v>Peças/Compon.Infra Estrut.</v>
          </cell>
          <cell r="C759">
            <v>163.41999999999999</v>
          </cell>
        </row>
        <row r="760">
          <cell r="A760">
            <v>3032103</v>
          </cell>
          <cell r="B760" t="str">
            <v>Frete-Pç./Comp.Super Est.</v>
          </cell>
          <cell r="C760">
            <v>11226.97</v>
          </cell>
        </row>
        <row r="761">
          <cell r="A761">
            <v>3032104</v>
          </cell>
          <cell r="B761" t="str">
            <v>Frete-Pç.Comp.Infra Estr.</v>
          </cell>
          <cell r="C761">
            <v>180</v>
          </cell>
        </row>
        <row r="762">
          <cell r="A762">
            <v>3032201</v>
          </cell>
          <cell r="B762" t="str">
            <v>Serv.Manut.Super Estrut.</v>
          </cell>
          <cell r="C762">
            <v>1798770.73</v>
          </cell>
        </row>
        <row r="763">
          <cell r="A763">
            <v>3032202</v>
          </cell>
          <cell r="B763" t="str">
            <v>Serv.Manut.Infra Estrut.</v>
          </cell>
          <cell r="C763">
            <v>220982.75</v>
          </cell>
        </row>
        <row r="764">
          <cell r="A764">
            <v>3032203</v>
          </cell>
          <cell r="B764" t="str">
            <v>Frete Serv.Manut.Via Perm.</v>
          </cell>
          <cell r="C764">
            <v>1590</v>
          </cell>
        </row>
        <row r="765">
          <cell r="A765" t="str">
            <v>Manutenção de Via Permanente</v>
          </cell>
          <cell r="C765">
            <v>2077369.53</v>
          </cell>
        </row>
        <row r="766">
          <cell r="A766">
            <v>3036101</v>
          </cell>
          <cell r="B766" t="str">
            <v>Ferram.Mat.Auxil.Manut.</v>
          </cell>
          <cell r="C766">
            <v>1041517.82</v>
          </cell>
        </row>
        <row r="767">
          <cell r="A767">
            <v>3036102</v>
          </cell>
          <cell r="B767" t="str">
            <v>Frete Ferram.Mat.Auxil.</v>
          </cell>
          <cell r="C767">
            <v>717.8</v>
          </cell>
        </row>
        <row r="768">
          <cell r="A768">
            <v>3036113</v>
          </cell>
          <cell r="B768" t="str">
            <v>Mat.Auxil.Manut.</v>
          </cell>
          <cell r="C768">
            <v>278032.21999999997</v>
          </cell>
        </row>
        <row r="769">
          <cell r="A769" t="str">
            <v>Ferramentas</v>
          </cell>
          <cell r="C769">
            <v>1320267.8400000001</v>
          </cell>
        </row>
        <row r="770">
          <cell r="A770">
            <v>3031001</v>
          </cell>
          <cell r="B770" t="str">
            <v>Manut.Máquinas e equipamentos</v>
          </cell>
          <cell r="C770">
            <v>186677.5</v>
          </cell>
        </row>
        <row r="771">
          <cell r="A771">
            <v>3036103</v>
          </cell>
          <cell r="B771" t="str">
            <v>Serv.pç.p/Manut.Máquinas</v>
          </cell>
          <cell r="C771">
            <v>662.41</v>
          </cell>
        </row>
        <row r="772">
          <cell r="A772">
            <v>3037101</v>
          </cell>
          <cell r="B772" t="str">
            <v>Manutenção de veiculos rodoviários leve</v>
          </cell>
          <cell r="C772">
            <v>36232.660000000003</v>
          </cell>
        </row>
        <row r="773">
          <cell r="A773">
            <v>3037102</v>
          </cell>
          <cell r="B773" t="str">
            <v>Manut.Equip.Ferrov.Leve</v>
          </cell>
          <cell r="C773">
            <v>3758.44</v>
          </cell>
        </row>
        <row r="774">
          <cell r="A774">
            <v>3037103</v>
          </cell>
          <cell r="B774" t="str">
            <v>Manut.Equip.Ferrov.Pesados</v>
          </cell>
          <cell r="C774">
            <v>1123.44</v>
          </cell>
        </row>
        <row r="775">
          <cell r="A775">
            <v>3037106</v>
          </cell>
          <cell r="B775" t="str">
            <v>Serv. Manut. Road Raillers</v>
          </cell>
          <cell r="C775">
            <v>630</v>
          </cell>
        </row>
        <row r="776">
          <cell r="A776">
            <v>3038101</v>
          </cell>
          <cell r="B776" t="str">
            <v>Pç.Compon.Man.Auto Linha</v>
          </cell>
          <cell r="C776">
            <v>38510.9</v>
          </cell>
        </row>
        <row r="777">
          <cell r="A777">
            <v>3038102</v>
          </cell>
          <cell r="B777" t="str">
            <v>Serv.Manut.Auto de Linha</v>
          </cell>
          <cell r="C777">
            <v>28770.84</v>
          </cell>
        </row>
        <row r="778">
          <cell r="A778">
            <v>3038103</v>
          </cell>
          <cell r="B778" t="str">
            <v>Fretes Auto de Linha</v>
          </cell>
          <cell r="C778">
            <v>160.75</v>
          </cell>
        </row>
        <row r="779">
          <cell r="A779">
            <v>3038201</v>
          </cell>
          <cell r="B779" t="str">
            <v>Pç.Compon.Manut.Plasser</v>
          </cell>
          <cell r="C779">
            <v>55133.45</v>
          </cell>
        </row>
        <row r="780">
          <cell r="A780">
            <v>3038202</v>
          </cell>
          <cell r="B780" t="str">
            <v>Serv.p/Manut.Plasser</v>
          </cell>
          <cell r="C780">
            <v>49950.16</v>
          </cell>
        </row>
        <row r="781">
          <cell r="A781">
            <v>3038203</v>
          </cell>
          <cell r="B781" t="str">
            <v>Fretes Plasser</v>
          </cell>
          <cell r="C781">
            <v>1129.1199999999999</v>
          </cell>
        </row>
        <row r="782">
          <cell r="A782">
            <v>3038301</v>
          </cell>
          <cell r="B782" t="str">
            <v>Pç.Comp.Man.Veíc.Rodoferr.</v>
          </cell>
          <cell r="C782">
            <v>379.03</v>
          </cell>
        </row>
        <row r="783">
          <cell r="A783">
            <v>3039101</v>
          </cell>
          <cell r="B783" t="str">
            <v>Manut.Equipam.Informática</v>
          </cell>
          <cell r="C783">
            <v>24343.119999999999</v>
          </cell>
        </row>
        <row r="784">
          <cell r="A784">
            <v>3039102</v>
          </cell>
          <cell r="B784" t="str">
            <v>Frete Man.Equip.Informática</v>
          </cell>
          <cell r="C784">
            <v>395</v>
          </cell>
        </row>
        <row r="785">
          <cell r="A785" t="str">
            <v>Manutenção de Maquinário</v>
          </cell>
          <cell r="C785">
            <v>427856.82</v>
          </cell>
        </row>
        <row r="786">
          <cell r="A786">
            <v>4031101</v>
          </cell>
          <cell r="B786" t="str">
            <v>Manutenção Veíc.Rodoviários Leves</v>
          </cell>
          <cell r="C786">
            <v>6400.45</v>
          </cell>
        </row>
        <row r="787">
          <cell r="A787">
            <v>4031103</v>
          </cell>
          <cell r="B787" t="str">
            <v>Manutenção mecanic/eletrica-aeronave</v>
          </cell>
          <cell r="C787">
            <v>30152.63</v>
          </cell>
        </row>
        <row r="788">
          <cell r="A788" t="str">
            <v>Manutenção Veículos</v>
          </cell>
          <cell r="C788">
            <v>36553.08</v>
          </cell>
        </row>
        <row r="789">
          <cell r="A789">
            <v>3035101</v>
          </cell>
          <cell r="B789" t="str">
            <v>Obras Civis</v>
          </cell>
          <cell r="C789">
            <v>74765.69</v>
          </cell>
        </row>
        <row r="790">
          <cell r="A790">
            <v>3035102</v>
          </cell>
          <cell r="B790" t="str">
            <v>Pequenas Instalações</v>
          </cell>
          <cell r="C790">
            <v>28978.39</v>
          </cell>
        </row>
        <row r="791">
          <cell r="A791">
            <v>3035103</v>
          </cell>
          <cell r="B791" t="str">
            <v>Manutenção Instalações</v>
          </cell>
          <cell r="C791">
            <v>199758.54</v>
          </cell>
        </row>
        <row r="792">
          <cell r="A792">
            <v>3035104</v>
          </cell>
          <cell r="B792" t="str">
            <v>Frete Manut.de Instalações</v>
          </cell>
          <cell r="C792">
            <v>1617.64</v>
          </cell>
        </row>
        <row r="793">
          <cell r="A793">
            <v>3081105</v>
          </cell>
          <cell r="B793" t="str">
            <v>Limpeza</v>
          </cell>
          <cell r="C793">
            <v>227201.72</v>
          </cell>
        </row>
        <row r="794">
          <cell r="A794" t="str">
            <v>Manutenção Instalações</v>
          </cell>
          <cell r="C794">
            <v>532321.98</v>
          </cell>
        </row>
        <row r="795">
          <cell r="A795">
            <v>3034101</v>
          </cell>
          <cell r="B795" t="str">
            <v>Pç.Componentes p/Sistemas</v>
          </cell>
          <cell r="C795">
            <v>93769.71</v>
          </cell>
        </row>
        <row r="796">
          <cell r="A796">
            <v>3034102</v>
          </cell>
          <cell r="B796" t="str">
            <v>Serv.Manut.p/Sistemas</v>
          </cell>
          <cell r="C796">
            <v>615</v>
          </cell>
        </row>
        <row r="797">
          <cell r="A797">
            <v>3039103</v>
          </cell>
          <cell r="B797" t="str">
            <v>Manut. Sistemas Informática</v>
          </cell>
          <cell r="C797">
            <v>1118</v>
          </cell>
        </row>
        <row r="798">
          <cell r="A798" t="str">
            <v>Manutenção de Sistemas</v>
          </cell>
          <cell r="C798">
            <v>95502.71</v>
          </cell>
        </row>
        <row r="799">
          <cell r="A799">
            <v>3033101</v>
          </cell>
          <cell r="B799" t="str">
            <v>Peças e componentes de telecomunicações</v>
          </cell>
          <cell r="C799">
            <v>113842.47</v>
          </cell>
        </row>
        <row r="800">
          <cell r="A800">
            <v>3033102</v>
          </cell>
          <cell r="B800" t="str">
            <v>Serv.Manut.Telecom.</v>
          </cell>
          <cell r="C800">
            <v>7330.87</v>
          </cell>
        </row>
        <row r="801">
          <cell r="A801">
            <v>3033103</v>
          </cell>
          <cell r="B801" t="str">
            <v>Frete Telecomunicações</v>
          </cell>
          <cell r="C801">
            <v>785</v>
          </cell>
        </row>
        <row r="802">
          <cell r="A802">
            <v>3034103</v>
          </cell>
          <cell r="B802" t="str">
            <v>Fretes Sistemas</v>
          </cell>
          <cell r="C802">
            <v>846.94</v>
          </cell>
        </row>
        <row r="803">
          <cell r="A803" t="str">
            <v>Manutenção Telecom</v>
          </cell>
          <cell r="C803">
            <v>122805.28</v>
          </cell>
        </row>
        <row r="804">
          <cell r="C804">
            <v>8775027.2300000004</v>
          </cell>
        </row>
        <row r="805">
          <cell r="A805">
            <v>3061102</v>
          </cell>
          <cell r="B805" t="str">
            <v>Alug.Equipam.Informática</v>
          </cell>
          <cell r="C805">
            <v>1772</v>
          </cell>
        </row>
        <row r="806">
          <cell r="A806">
            <v>3061103</v>
          </cell>
          <cell r="B806" t="str">
            <v>Aluguel Máquinas</v>
          </cell>
          <cell r="C806">
            <v>54421.599999999999</v>
          </cell>
        </row>
        <row r="807">
          <cell r="A807">
            <v>3061104</v>
          </cell>
          <cell r="B807" t="str">
            <v>Aluguel Imóveis</v>
          </cell>
          <cell r="C807">
            <v>159498.73000000001</v>
          </cell>
        </row>
        <row r="808">
          <cell r="A808">
            <v>3061110</v>
          </cell>
          <cell r="B808" t="str">
            <v>Locação de maquinas e equipamentos - Te</v>
          </cell>
          <cell r="C808">
            <v>362961.99</v>
          </cell>
        </row>
        <row r="809">
          <cell r="A809">
            <v>3061113</v>
          </cell>
          <cell r="B809" t="str">
            <v>Locação de Veiculos Leves</v>
          </cell>
          <cell r="C809">
            <v>382541.94</v>
          </cell>
        </row>
        <row r="810">
          <cell r="A810">
            <v>4061113</v>
          </cell>
          <cell r="B810" t="str">
            <v>Locação de veículos leves</v>
          </cell>
          <cell r="C810">
            <v>5022.8999999999996</v>
          </cell>
        </row>
        <row r="811">
          <cell r="A811">
            <v>4071101</v>
          </cell>
          <cell r="B811" t="str">
            <v>Sistemas aplicativos</v>
          </cell>
          <cell r="C811">
            <v>207509.9</v>
          </cell>
        </row>
        <row r="812">
          <cell r="A812">
            <v>4071102</v>
          </cell>
          <cell r="B812" t="str">
            <v>Locação de equipamento informática</v>
          </cell>
          <cell r="C812">
            <v>15510.54</v>
          </cell>
        </row>
        <row r="813">
          <cell r="A813">
            <v>4071103</v>
          </cell>
          <cell r="B813" t="str">
            <v>Locação de maquinas e equipamentos</v>
          </cell>
          <cell r="C813">
            <v>6760</v>
          </cell>
        </row>
        <row r="814">
          <cell r="A814">
            <v>4071104</v>
          </cell>
          <cell r="B814" t="str">
            <v>Locação Imóveis</v>
          </cell>
          <cell r="C814">
            <v>8218.2000000000007</v>
          </cell>
        </row>
        <row r="815">
          <cell r="A815" t="str">
            <v>Aluguéis e Leasing</v>
          </cell>
          <cell r="C815">
            <v>1204217.8</v>
          </cell>
        </row>
        <row r="816">
          <cell r="A816">
            <v>3081102</v>
          </cell>
          <cell r="B816" t="str">
            <v>Material de Expediente</v>
          </cell>
          <cell r="C816">
            <v>219715.81</v>
          </cell>
        </row>
        <row r="817">
          <cell r="A817">
            <v>3081103</v>
          </cell>
          <cell r="B817" t="str">
            <v>Consultoria</v>
          </cell>
          <cell r="C817">
            <v>43530.76</v>
          </cell>
        </row>
        <row r="818">
          <cell r="A818">
            <v>3081104</v>
          </cell>
          <cell r="B818" t="str">
            <v>Cursos/Congressos/Palestras</v>
          </cell>
          <cell r="C818">
            <v>6951.85</v>
          </cell>
        </row>
        <row r="819">
          <cell r="A819">
            <v>3081106</v>
          </cell>
          <cell r="B819" t="str">
            <v>Segurança Patrimonial</v>
          </cell>
          <cell r="C819">
            <v>1110363.1599999999</v>
          </cell>
        </row>
        <row r="820">
          <cell r="A820">
            <v>3081107</v>
          </cell>
          <cell r="B820" t="str">
            <v>Serviços com terceiros</v>
          </cell>
          <cell r="C820">
            <v>406840.56</v>
          </cell>
        </row>
        <row r="821">
          <cell r="A821">
            <v>3081108</v>
          </cell>
          <cell r="B821" t="str">
            <v>Periódicos/Livros/Inform.</v>
          </cell>
          <cell r="C821">
            <v>581.5</v>
          </cell>
        </row>
        <row r="822">
          <cell r="A822">
            <v>3081111</v>
          </cell>
          <cell r="B822" t="str">
            <v>Bens de pequeno Valor</v>
          </cell>
          <cell r="C822">
            <v>4594.88</v>
          </cell>
        </row>
        <row r="823">
          <cell r="A823">
            <v>3081113</v>
          </cell>
          <cell r="B823" t="str">
            <v>Brindes</v>
          </cell>
          <cell r="C823">
            <v>385.21</v>
          </cell>
        </row>
        <row r="824">
          <cell r="A824">
            <v>3081209</v>
          </cell>
          <cell r="B824" t="str">
            <v>Publicidade e divulgação</v>
          </cell>
          <cell r="C824">
            <v>157.1</v>
          </cell>
        </row>
        <row r="825">
          <cell r="A825">
            <v>4021101</v>
          </cell>
          <cell r="B825" t="str">
            <v>Manutenção em instalações</v>
          </cell>
          <cell r="C825">
            <v>27106.18</v>
          </cell>
        </row>
        <row r="826">
          <cell r="A826">
            <v>4021102</v>
          </cell>
          <cell r="B826" t="str">
            <v>Fretes Obras Civis</v>
          </cell>
          <cell r="C826">
            <v>350</v>
          </cell>
        </row>
        <row r="827">
          <cell r="A827">
            <v>4021201</v>
          </cell>
          <cell r="B827" t="str">
            <v>Peças Comp.Telecom.</v>
          </cell>
          <cell r="C827">
            <v>1848.38</v>
          </cell>
        </row>
        <row r="828">
          <cell r="A828">
            <v>4021202</v>
          </cell>
          <cell r="B828" t="str">
            <v>Serv.Manut.Telecom.</v>
          </cell>
          <cell r="C828">
            <v>18639.46</v>
          </cell>
        </row>
        <row r="829">
          <cell r="A829">
            <v>4021203</v>
          </cell>
          <cell r="B829" t="str">
            <v>Fretes Telecom.</v>
          </cell>
          <cell r="C829">
            <v>141.63</v>
          </cell>
        </row>
        <row r="830">
          <cell r="A830">
            <v>4041101</v>
          </cell>
          <cell r="B830" t="str">
            <v>Manut.Equip.Informática</v>
          </cell>
          <cell r="C830">
            <v>94969.76</v>
          </cell>
        </row>
        <row r="831">
          <cell r="A831">
            <v>4041102</v>
          </cell>
          <cell r="B831" t="str">
            <v>Frete Manut.Equip.Inform.</v>
          </cell>
          <cell r="C831">
            <v>1707.36</v>
          </cell>
        </row>
        <row r="832">
          <cell r="A832">
            <v>4081101</v>
          </cell>
          <cell r="B832" t="str">
            <v>Unif./materiais segurança</v>
          </cell>
          <cell r="C832">
            <v>6074.06</v>
          </cell>
        </row>
        <row r="833">
          <cell r="A833">
            <v>4081102</v>
          </cell>
          <cell r="B833" t="str">
            <v>Material de expediente</v>
          </cell>
          <cell r="C833">
            <v>111871.07</v>
          </cell>
        </row>
        <row r="834">
          <cell r="A834">
            <v>4081103</v>
          </cell>
          <cell r="B834" t="str">
            <v>Consultoria</v>
          </cell>
          <cell r="C834">
            <v>1546525.92</v>
          </cell>
        </row>
        <row r="835">
          <cell r="A835">
            <v>4081105</v>
          </cell>
          <cell r="B835" t="str">
            <v>Publicidade e divulgação</v>
          </cell>
          <cell r="C835">
            <v>1448569.11</v>
          </cell>
        </row>
        <row r="836">
          <cell r="A836">
            <v>4081106</v>
          </cell>
          <cell r="B836" t="str">
            <v>Cursos/congressos palestras</v>
          </cell>
          <cell r="C836">
            <v>181963.29</v>
          </cell>
        </row>
        <row r="837">
          <cell r="A837">
            <v>4081107</v>
          </cell>
          <cell r="B837" t="str">
            <v>Limpeza</v>
          </cell>
          <cell r="C837">
            <v>60179.29</v>
          </cell>
        </row>
        <row r="838">
          <cell r="A838">
            <v>4081108</v>
          </cell>
          <cell r="B838" t="str">
            <v>Segurança Patrimonial</v>
          </cell>
          <cell r="C838">
            <v>51949.68</v>
          </cell>
        </row>
        <row r="839">
          <cell r="A839">
            <v>4081109</v>
          </cell>
          <cell r="B839" t="str">
            <v>Serviços com terceiros</v>
          </cell>
          <cell r="C839">
            <v>451196.51</v>
          </cell>
        </row>
        <row r="840">
          <cell r="A840">
            <v>4081111</v>
          </cell>
          <cell r="B840" t="str">
            <v>Periódicos/Livros/Informações</v>
          </cell>
          <cell r="C840">
            <v>21198.85</v>
          </cell>
        </row>
        <row r="841">
          <cell r="A841">
            <v>4081113</v>
          </cell>
          <cell r="B841" t="str">
            <v>Brindes</v>
          </cell>
          <cell r="C841">
            <v>-612.77</v>
          </cell>
        </row>
        <row r="842">
          <cell r="A842">
            <v>4081114</v>
          </cell>
          <cell r="B842" t="str">
            <v>Multas rodoviárias</v>
          </cell>
          <cell r="C842">
            <v>374.39</v>
          </cell>
        </row>
        <row r="843">
          <cell r="A843">
            <v>4081119</v>
          </cell>
          <cell r="B843" t="str">
            <v>Donativos/Contribuições/Anuidades</v>
          </cell>
          <cell r="C843">
            <v>17133</v>
          </cell>
        </row>
        <row r="844">
          <cell r="A844">
            <v>4081131</v>
          </cell>
          <cell r="B844" t="str">
            <v>Bens de Pequeno Valor</v>
          </cell>
          <cell r="C844">
            <v>1286</v>
          </cell>
        </row>
        <row r="845">
          <cell r="A845">
            <v>4144101</v>
          </cell>
          <cell r="B845" t="str">
            <v>Provisão deved.duvidosos</v>
          </cell>
          <cell r="C845">
            <v>-50464.4</v>
          </cell>
        </row>
        <row r="846">
          <cell r="A846" t="str">
            <v>Despesas Administrativas</v>
          </cell>
          <cell r="C846">
            <v>5785127.5999999996</v>
          </cell>
        </row>
        <row r="847">
          <cell r="A847">
            <v>3101201</v>
          </cell>
          <cell r="B847" t="str">
            <v>Taxas</v>
          </cell>
          <cell r="C847">
            <v>23983.48</v>
          </cell>
        </row>
        <row r="848">
          <cell r="A848">
            <v>3101208</v>
          </cell>
          <cell r="B848" t="str">
            <v>IPTU</v>
          </cell>
          <cell r="C848">
            <v>10277.24</v>
          </cell>
        </row>
        <row r="849">
          <cell r="A849">
            <v>3101211</v>
          </cell>
          <cell r="B849" t="str">
            <v>IPVA - Veículos Leves</v>
          </cell>
          <cell r="C849">
            <v>770.19</v>
          </cell>
        </row>
        <row r="850">
          <cell r="A850">
            <v>3101226</v>
          </cell>
          <cell r="B850" t="str">
            <v>Àlvara de Licenciamento</v>
          </cell>
          <cell r="C850">
            <v>1017.33</v>
          </cell>
        </row>
        <row r="851">
          <cell r="A851">
            <v>4101101</v>
          </cell>
          <cell r="B851" t="str">
            <v>Taxas</v>
          </cell>
          <cell r="C851">
            <v>69458.100000000006</v>
          </cell>
        </row>
        <row r="852">
          <cell r="A852">
            <v>4101207</v>
          </cell>
          <cell r="B852" t="str">
            <v>ICMS não operacional</v>
          </cell>
          <cell r="C852">
            <v>18099.39</v>
          </cell>
        </row>
        <row r="853">
          <cell r="A853">
            <v>4101211</v>
          </cell>
          <cell r="B853" t="str">
            <v>IPVA</v>
          </cell>
          <cell r="C853">
            <v>0</v>
          </cell>
        </row>
        <row r="854">
          <cell r="A854">
            <v>4101224</v>
          </cell>
          <cell r="B854" t="str">
            <v>ICMS - Utilities</v>
          </cell>
          <cell r="C854">
            <v>3875.98</v>
          </cell>
        </row>
        <row r="855">
          <cell r="A855" t="str">
            <v>Tributos</v>
          </cell>
          <cell r="C855">
            <v>127481.71</v>
          </cell>
        </row>
        <row r="856">
          <cell r="A856">
            <v>4081104</v>
          </cell>
          <cell r="B856" t="str">
            <v>Advogados externos</v>
          </cell>
          <cell r="C856">
            <v>622328.18999999994</v>
          </cell>
        </row>
        <row r="857">
          <cell r="A857">
            <v>4081110</v>
          </cell>
          <cell r="B857" t="str">
            <v>Custas Judiciais</v>
          </cell>
          <cell r="C857">
            <v>25180.01</v>
          </cell>
        </row>
        <row r="858">
          <cell r="A858">
            <v>4081120</v>
          </cell>
          <cell r="B858" t="str">
            <v>Desp. Processos Juridicos</v>
          </cell>
          <cell r="C858">
            <v>84603.54</v>
          </cell>
        </row>
        <row r="859">
          <cell r="A859" t="str">
            <v>Judiciais</v>
          </cell>
          <cell r="C859">
            <v>732111.74</v>
          </cell>
        </row>
        <row r="860">
          <cell r="A860">
            <v>3021202</v>
          </cell>
          <cell r="B860" t="str">
            <v>Combust.Equip.Operacionais</v>
          </cell>
          <cell r="C860">
            <v>466442.16</v>
          </cell>
        </row>
        <row r="861">
          <cell r="A861">
            <v>3041101</v>
          </cell>
          <cell r="B861" t="str">
            <v>Viagens e Estadias</v>
          </cell>
          <cell r="C861">
            <v>422275.43</v>
          </cell>
        </row>
        <row r="862">
          <cell r="A862">
            <v>3041102</v>
          </cell>
          <cell r="B862" t="str">
            <v>Diárias Operacionais</v>
          </cell>
          <cell r="C862">
            <v>134060.56</v>
          </cell>
        </row>
        <row r="863">
          <cell r="A863">
            <v>3041103</v>
          </cell>
          <cell r="B863" t="str">
            <v>Condução Aluguéis Carros</v>
          </cell>
          <cell r="C863">
            <v>277434.93</v>
          </cell>
        </row>
        <row r="864">
          <cell r="A864">
            <v>3041104</v>
          </cell>
          <cell r="B864" t="str">
            <v>Despesas de Representação</v>
          </cell>
          <cell r="C864">
            <v>6672.2</v>
          </cell>
        </row>
        <row r="865">
          <cell r="A865">
            <v>3041106</v>
          </cell>
          <cell r="B865" t="str">
            <v>Gastos com Alimentação</v>
          </cell>
          <cell r="C865">
            <v>44827.61</v>
          </cell>
        </row>
        <row r="866">
          <cell r="A866">
            <v>3041107</v>
          </cell>
          <cell r="B866" t="str">
            <v>Estadias</v>
          </cell>
          <cell r="C866">
            <v>90489.91</v>
          </cell>
        </row>
        <row r="867">
          <cell r="A867">
            <v>3041110</v>
          </cell>
          <cell r="B867" t="str">
            <v>Diárias Maquinistas</v>
          </cell>
          <cell r="C867">
            <v>460891.97</v>
          </cell>
        </row>
        <row r="868">
          <cell r="A868">
            <v>4051101</v>
          </cell>
          <cell r="B868" t="str">
            <v>Viagens e Estadias</v>
          </cell>
          <cell r="C868">
            <v>748910.72</v>
          </cell>
        </row>
        <row r="869">
          <cell r="A869">
            <v>4051102</v>
          </cell>
          <cell r="B869" t="str">
            <v>Diárias Executivas</v>
          </cell>
          <cell r="C869">
            <v>2771.79</v>
          </cell>
        </row>
        <row r="870">
          <cell r="A870">
            <v>4051103</v>
          </cell>
          <cell r="B870" t="str">
            <v>Condução/Aluguéis carros</v>
          </cell>
          <cell r="C870">
            <v>38748.04</v>
          </cell>
        </row>
        <row r="871">
          <cell r="A871">
            <v>4051104</v>
          </cell>
          <cell r="B871" t="str">
            <v>Despesas de Representação</v>
          </cell>
          <cell r="C871">
            <v>25761.86</v>
          </cell>
        </row>
        <row r="872">
          <cell r="A872">
            <v>4051105</v>
          </cell>
          <cell r="B872" t="str">
            <v>Comb.p/veíc.rodoviários</v>
          </cell>
          <cell r="C872">
            <v>109980.7</v>
          </cell>
        </row>
        <row r="873">
          <cell r="A873">
            <v>4051106</v>
          </cell>
          <cell r="B873" t="str">
            <v>Gastos com alimentação</v>
          </cell>
          <cell r="C873">
            <v>48549.2</v>
          </cell>
        </row>
        <row r="874">
          <cell r="A874">
            <v>4051107</v>
          </cell>
          <cell r="B874" t="str">
            <v>Estadias</v>
          </cell>
          <cell r="C874">
            <v>40</v>
          </cell>
        </row>
        <row r="875">
          <cell r="A875" t="str">
            <v>Locomoção e Estadias</v>
          </cell>
          <cell r="C875">
            <v>2877857.08</v>
          </cell>
        </row>
        <row r="876">
          <cell r="A876">
            <v>3051101</v>
          </cell>
          <cell r="B876" t="str">
            <v>Água</v>
          </cell>
          <cell r="C876">
            <v>82680.179999999993</v>
          </cell>
        </row>
        <row r="877">
          <cell r="A877">
            <v>3051102</v>
          </cell>
          <cell r="B877" t="str">
            <v>Energia Elétrica</v>
          </cell>
          <cell r="C877">
            <v>601818.39</v>
          </cell>
        </row>
        <row r="878">
          <cell r="A878">
            <v>3051103</v>
          </cell>
          <cell r="B878" t="str">
            <v>Gás</v>
          </cell>
          <cell r="C878">
            <v>8451.24</v>
          </cell>
        </row>
        <row r="879">
          <cell r="A879">
            <v>3051104</v>
          </cell>
          <cell r="B879" t="str">
            <v>Telefone Fixo</v>
          </cell>
          <cell r="C879">
            <v>413054.16</v>
          </cell>
        </row>
        <row r="880">
          <cell r="A880">
            <v>3051105</v>
          </cell>
          <cell r="B880" t="str">
            <v>Telefone Móvel</v>
          </cell>
          <cell r="C880">
            <v>50028.26</v>
          </cell>
        </row>
        <row r="881">
          <cell r="A881">
            <v>3051107</v>
          </cell>
          <cell r="B881" t="str">
            <v>Correios / Courier</v>
          </cell>
          <cell r="C881">
            <v>6229.97</v>
          </cell>
        </row>
        <row r="882">
          <cell r="A882">
            <v>4061101</v>
          </cell>
          <cell r="B882" t="str">
            <v>Água</v>
          </cell>
          <cell r="C882">
            <v>12196.61</v>
          </cell>
        </row>
        <row r="883">
          <cell r="A883">
            <v>4061102</v>
          </cell>
          <cell r="B883" t="str">
            <v>Energia elétrica</v>
          </cell>
          <cell r="C883">
            <v>38144.32</v>
          </cell>
        </row>
        <row r="884">
          <cell r="A884">
            <v>4061103</v>
          </cell>
          <cell r="B884" t="str">
            <v>Gás</v>
          </cell>
          <cell r="C884">
            <v>5348.5</v>
          </cell>
        </row>
        <row r="885">
          <cell r="A885">
            <v>4061104</v>
          </cell>
          <cell r="B885" t="str">
            <v>Telefone fixo</v>
          </cell>
          <cell r="C885">
            <v>81585.64</v>
          </cell>
        </row>
        <row r="886">
          <cell r="A886">
            <v>4061105</v>
          </cell>
          <cell r="B886" t="str">
            <v>Telefone móvel</v>
          </cell>
          <cell r="C886">
            <v>26378.91</v>
          </cell>
        </row>
        <row r="887">
          <cell r="A887">
            <v>4061106</v>
          </cell>
          <cell r="B887" t="str">
            <v>Canais de voz e dados</v>
          </cell>
          <cell r="C887">
            <v>372039.48</v>
          </cell>
        </row>
        <row r="888">
          <cell r="A888">
            <v>4061107</v>
          </cell>
          <cell r="B888" t="str">
            <v>Correios/Courier</v>
          </cell>
          <cell r="C888">
            <v>134685.70000000001</v>
          </cell>
        </row>
        <row r="889">
          <cell r="A889" t="str">
            <v>Utilities</v>
          </cell>
          <cell r="C889">
            <v>1832641.36</v>
          </cell>
        </row>
        <row r="890">
          <cell r="A890">
            <v>3051106</v>
          </cell>
          <cell r="B890" t="str">
            <v>Canais de Voz e Dados</v>
          </cell>
          <cell r="C890">
            <v>711541</v>
          </cell>
        </row>
        <row r="891">
          <cell r="A891" t="str">
            <v>Canal de Voz e Dados</v>
          </cell>
          <cell r="C891">
            <v>711541</v>
          </cell>
        </row>
        <row r="892">
          <cell r="C892">
            <v>2544182.36</v>
          </cell>
        </row>
        <row r="893">
          <cell r="A893">
            <v>4121101</v>
          </cell>
          <cell r="B893" t="str">
            <v>Ativos - Prêmios</v>
          </cell>
          <cell r="C893">
            <v>1488105.57</v>
          </cell>
        </row>
        <row r="894">
          <cell r="A894" t="str">
            <v>Seguro operacional</v>
          </cell>
          <cell r="C894">
            <v>1488105.57</v>
          </cell>
        </row>
        <row r="895">
          <cell r="C895">
            <v>1488105.57</v>
          </cell>
        </row>
        <row r="896">
          <cell r="A896">
            <v>3081101</v>
          </cell>
          <cell r="B896" t="str">
            <v>Uniformes Mat.Segurança</v>
          </cell>
          <cell r="C896">
            <v>149886.19</v>
          </cell>
        </row>
        <row r="897">
          <cell r="A897" t="str">
            <v>Uniformes de Segurança</v>
          </cell>
          <cell r="C897">
            <v>149886.19</v>
          </cell>
        </row>
        <row r="898">
          <cell r="A898">
            <v>3021201</v>
          </cell>
          <cell r="B898" t="str">
            <v>Combust.Veíc.Rodoviários Leves</v>
          </cell>
          <cell r="C898">
            <v>322551.64</v>
          </cell>
        </row>
        <row r="899">
          <cell r="A899">
            <v>3094102</v>
          </cell>
          <cell r="B899" t="str">
            <v>Multas Rodoviárias</v>
          </cell>
          <cell r="C899">
            <v>3207.36</v>
          </cell>
        </row>
        <row r="900">
          <cell r="A900">
            <v>3111102</v>
          </cell>
          <cell r="B900" t="str">
            <v>Ajustes de Inventário Outros</v>
          </cell>
          <cell r="C900">
            <v>-38640.54</v>
          </cell>
        </row>
        <row r="901">
          <cell r="A901" t="str">
            <v>Outros</v>
          </cell>
          <cell r="C901">
            <v>287118.46000000002</v>
          </cell>
        </row>
        <row r="902">
          <cell r="A902" t="str">
            <v>Outros</v>
          </cell>
          <cell r="C902">
            <v>437004.65</v>
          </cell>
        </row>
        <row r="903">
          <cell r="A903">
            <v>3121101</v>
          </cell>
          <cell r="B903" t="str">
            <v>Depreciação</v>
          </cell>
          <cell r="C903">
            <v>11563137.41</v>
          </cell>
        </row>
        <row r="904">
          <cell r="A904" t="str">
            <v>Depreciação/Amortização</v>
          </cell>
          <cell r="C904">
            <v>11563137.41</v>
          </cell>
        </row>
        <row r="905">
          <cell r="A905">
            <v>3071101</v>
          </cell>
          <cell r="B905" t="str">
            <v>Arrendamento RFFSA</v>
          </cell>
          <cell r="C905">
            <v>2827647.35</v>
          </cell>
        </row>
        <row r="906">
          <cell r="A906">
            <v>3071102</v>
          </cell>
          <cell r="B906" t="str">
            <v>Concessão RFFSA</v>
          </cell>
          <cell r="C906">
            <v>539429.5</v>
          </cell>
        </row>
        <row r="907">
          <cell r="A907">
            <v>3071103</v>
          </cell>
          <cell r="B907" t="str">
            <v>Concessão Ferroban</v>
          </cell>
          <cell r="C907">
            <v>54743</v>
          </cell>
        </row>
        <row r="908">
          <cell r="A908">
            <v>3071104</v>
          </cell>
          <cell r="B908" t="str">
            <v>Arrendamento Ferroban</v>
          </cell>
          <cell r="C908">
            <v>1040117.75</v>
          </cell>
        </row>
        <row r="909">
          <cell r="A909">
            <v>4091105</v>
          </cell>
          <cell r="B909" t="str">
            <v>Juros Arrendamento/Concessão RFFSA</v>
          </cell>
          <cell r="C909">
            <v>14456866.66</v>
          </cell>
        </row>
        <row r="910">
          <cell r="A910">
            <v>4091114</v>
          </cell>
          <cell r="B910" t="str">
            <v>Juros Arrendam/Concessão Ferroban</v>
          </cell>
          <cell r="C910">
            <v>2253758.48</v>
          </cell>
        </row>
        <row r="911">
          <cell r="A911" t="str">
            <v>Arrendamento/Concessão</v>
          </cell>
          <cell r="C911">
            <v>21172562.739999998</v>
          </cell>
        </row>
        <row r="912">
          <cell r="A912" t="str">
            <v>Depreciação e amortização</v>
          </cell>
          <cell r="C912">
            <v>32735700.149999999</v>
          </cell>
        </row>
        <row r="913">
          <cell r="A913" t="str">
            <v>Custos dos Serviços Prestados Fixos</v>
          </cell>
          <cell r="C913">
            <v>85454209.219999999</v>
          </cell>
        </row>
        <row r="914">
          <cell r="A914" t="str">
            <v>Lucro Bruto</v>
          </cell>
          <cell r="C914">
            <v>-63680643.890000001</v>
          </cell>
        </row>
        <row r="915">
          <cell r="A915" t="str">
            <v>Lucro/(prejuízo) Operacional</v>
          </cell>
          <cell r="C915">
            <v>-63680643.890000001</v>
          </cell>
        </row>
        <row r="917">
          <cell r="A917">
            <v>4141101</v>
          </cell>
          <cell r="B917" t="str">
            <v>Depreciação</v>
          </cell>
          <cell r="C917">
            <v>1299435.56</v>
          </cell>
        </row>
        <row r="918">
          <cell r="A918">
            <v>4141102</v>
          </cell>
          <cell r="B918" t="str">
            <v>Amortização</v>
          </cell>
          <cell r="C918">
            <v>1107745.2</v>
          </cell>
        </row>
        <row r="919">
          <cell r="A919" t="str">
            <v>Depreciação e Amortização-ADM</v>
          </cell>
          <cell r="C919">
            <v>2407180.7599999998</v>
          </cell>
        </row>
        <row r="921">
          <cell r="A921">
            <v>3101101</v>
          </cell>
          <cell r="B921" t="str">
            <v>Indenizações de Cargas</v>
          </cell>
          <cell r="C921">
            <v>-157301.13</v>
          </cell>
        </row>
        <row r="922">
          <cell r="A922">
            <v>3101104</v>
          </cell>
          <cell r="B922" t="str">
            <v>Gastos Inden.Perdas</v>
          </cell>
          <cell r="C922">
            <v>893029.8</v>
          </cell>
        </row>
        <row r="923">
          <cell r="A923">
            <v>3101105</v>
          </cell>
          <cell r="B923" t="str">
            <v>Sinistros Avarias</v>
          </cell>
          <cell r="C923">
            <v>1944.12</v>
          </cell>
        </row>
        <row r="924">
          <cell r="A924">
            <v>3111103</v>
          </cell>
          <cell r="B924" t="str">
            <v>Trans. p/ investim.</v>
          </cell>
          <cell r="C924">
            <v>111478.64</v>
          </cell>
        </row>
        <row r="925">
          <cell r="A925" t="str">
            <v>Proviões</v>
          </cell>
          <cell r="C925">
            <v>849151.43</v>
          </cell>
        </row>
        <row r="927">
          <cell r="A927">
            <v>5211101</v>
          </cell>
          <cell r="B927" t="str">
            <v>Rec.Aplicação Financeira</v>
          </cell>
          <cell r="C927">
            <v>-3238582.69</v>
          </cell>
        </row>
        <row r="928">
          <cell r="A928">
            <v>5211102</v>
          </cell>
          <cell r="B928" t="str">
            <v>Juros de Clientes</v>
          </cell>
          <cell r="C928">
            <v>-36386.71</v>
          </cell>
        </row>
        <row r="929">
          <cell r="A929">
            <v>5211104</v>
          </cell>
          <cell r="B929" t="str">
            <v>Juros Aluguel de Imóveis</v>
          </cell>
          <cell r="C929">
            <v>-22800</v>
          </cell>
        </row>
        <row r="930">
          <cell r="A930">
            <v>5211106</v>
          </cell>
          <cell r="B930" t="str">
            <v>Tributos</v>
          </cell>
          <cell r="C930">
            <v>-2959472</v>
          </cell>
        </row>
        <row r="931">
          <cell r="A931">
            <v>5213101</v>
          </cell>
          <cell r="B931" t="str">
            <v>Variação Cambial Ativa</v>
          </cell>
          <cell r="C931">
            <v>77154.11</v>
          </cell>
        </row>
        <row r="932">
          <cell r="A932">
            <v>5214101</v>
          </cell>
          <cell r="B932" t="str">
            <v>Abatimento e Descontos</v>
          </cell>
          <cell r="C932">
            <v>-93.02</v>
          </cell>
        </row>
        <row r="933">
          <cell r="A933" t="str">
            <v>Receita Financeira</v>
          </cell>
          <cell r="C933">
            <v>-6180180.3099999996</v>
          </cell>
        </row>
        <row r="934">
          <cell r="A934">
            <v>4091101</v>
          </cell>
          <cell r="B934" t="str">
            <v>Juros Financ.moeda nac.</v>
          </cell>
          <cell r="C934">
            <v>1684604.1</v>
          </cell>
        </row>
        <row r="935">
          <cell r="A935">
            <v>4091102</v>
          </cell>
          <cell r="B935" t="str">
            <v>Juros Financ.moeda estr.</v>
          </cell>
          <cell r="C935">
            <v>1292291.05</v>
          </cell>
        </row>
        <row r="936">
          <cell r="A936">
            <v>4091103</v>
          </cell>
          <cell r="B936" t="str">
            <v>Juros Fornecedores</v>
          </cell>
          <cell r="C936">
            <v>1599511.06</v>
          </cell>
        </row>
        <row r="937">
          <cell r="A937">
            <v>4091106</v>
          </cell>
          <cell r="B937" t="str">
            <v>Juros Overseas</v>
          </cell>
          <cell r="C937">
            <v>57.69</v>
          </cell>
        </row>
        <row r="938">
          <cell r="A938">
            <v>4091108</v>
          </cell>
          <cell r="B938" t="str">
            <v>Juros BNDES</v>
          </cell>
          <cell r="C938">
            <v>11244433.49</v>
          </cell>
        </row>
        <row r="939">
          <cell r="A939">
            <v>4091109</v>
          </cell>
          <cell r="B939" t="str">
            <v>Juros Cap.giro moeda nac.</v>
          </cell>
          <cell r="C939">
            <v>5659165.2599999998</v>
          </cell>
        </row>
        <row r="940">
          <cell r="A940">
            <v>4091111</v>
          </cell>
          <cell r="B940" t="str">
            <v>Juros Resolução 63</v>
          </cell>
          <cell r="C940">
            <v>176804.79</v>
          </cell>
        </row>
        <row r="941">
          <cell r="A941">
            <v>4091115</v>
          </cell>
          <cell r="B941" t="str">
            <v>Juros s/ Clientes</v>
          </cell>
          <cell r="C941">
            <v>-16548.02</v>
          </cell>
        </row>
        <row r="942">
          <cell r="A942">
            <v>4091116</v>
          </cell>
          <cell r="B942" t="str">
            <v>Juros s/ tributos</v>
          </cell>
          <cell r="C942">
            <v>653319.19999999995</v>
          </cell>
        </row>
        <row r="943">
          <cell r="A943">
            <v>4091117</v>
          </cell>
          <cell r="B943" t="str">
            <v>Juros-emissão debentures</v>
          </cell>
          <cell r="C943">
            <v>5594549.1100000003</v>
          </cell>
        </row>
        <row r="944">
          <cell r="A944">
            <v>4091118</v>
          </cell>
          <cell r="B944" t="str">
            <v>Juros-contrat mútuo</v>
          </cell>
          <cell r="C944">
            <v>99810.39</v>
          </cell>
        </row>
        <row r="945">
          <cell r="A945">
            <v>4092102</v>
          </cell>
          <cell r="B945" t="str">
            <v>Var.Camb.Fin.moeda estr.</v>
          </cell>
          <cell r="C945">
            <v>-2560917.2799999998</v>
          </cell>
        </row>
        <row r="946">
          <cell r="A946">
            <v>4092104</v>
          </cell>
          <cell r="B946" t="str">
            <v>Var.Cambial Fornecedores</v>
          </cell>
          <cell r="C946">
            <v>256635.63</v>
          </cell>
        </row>
        <row r="947">
          <cell r="A947">
            <v>4092105</v>
          </cell>
          <cell r="B947" t="str">
            <v>Var.Camb.Cap.giro estr.</v>
          </cell>
          <cell r="C947">
            <v>-14612047.34</v>
          </cell>
        </row>
        <row r="948">
          <cell r="A948">
            <v>4092106</v>
          </cell>
          <cell r="B948" t="str">
            <v>Var.Cambial Resolução 63</v>
          </cell>
          <cell r="C948">
            <v>-770634.86</v>
          </cell>
        </row>
        <row r="949">
          <cell r="A949">
            <v>4092108</v>
          </cell>
          <cell r="B949" t="str">
            <v>Var.Cambial Clientes</v>
          </cell>
          <cell r="C949">
            <v>218168.55</v>
          </cell>
        </row>
        <row r="950">
          <cell r="A950">
            <v>4093101</v>
          </cell>
          <cell r="B950" t="str">
            <v>Taxas bancárias</v>
          </cell>
          <cell r="C950">
            <v>279767.46999999997</v>
          </cell>
        </row>
        <row r="951">
          <cell r="A951">
            <v>4093102</v>
          </cell>
          <cell r="B951" t="str">
            <v>CPMF e IOF</v>
          </cell>
          <cell r="C951">
            <v>1854637.34</v>
          </cell>
        </row>
        <row r="952">
          <cell r="A952">
            <v>4093103</v>
          </cell>
          <cell r="B952" t="str">
            <v>Juros bancários</v>
          </cell>
          <cell r="C952">
            <v>117267.57</v>
          </cell>
        </row>
        <row r="953">
          <cell r="A953">
            <v>4093104</v>
          </cell>
          <cell r="B953" t="str">
            <v>IOF</v>
          </cell>
          <cell r="C953">
            <v>158389.51999999999</v>
          </cell>
        </row>
        <row r="954">
          <cell r="A954">
            <v>4094101</v>
          </cell>
          <cell r="B954" t="str">
            <v>Multas</v>
          </cell>
          <cell r="C954">
            <v>15287.21</v>
          </cell>
        </row>
        <row r="955">
          <cell r="A955">
            <v>4097102</v>
          </cell>
          <cell r="B955" t="str">
            <v>Descon.Finan.Concedido</v>
          </cell>
          <cell r="C955">
            <v>5126.3500000000004</v>
          </cell>
        </row>
        <row r="956">
          <cell r="A956">
            <v>4097103</v>
          </cell>
          <cell r="B956" t="str">
            <v>Descon.Financ.Obtidos</v>
          </cell>
          <cell r="C956">
            <v>-0.04</v>
          </cell>
        </row>
        <row r="957">
          <cell r="A957">
            <v>4101209</v>
          </cell>
          <cell r="B957" t="str">
            <v>PIS s/receitas financeiras</v>
          </cell>
          <cell r="C957">
            <v>153186.28</v>
          </cell>
        </row>
        <row r="958">
          <cell r="A958">
            <v>4101210</v>
          </cell>
          <cell r="B958" t="str">
            <v>COFINS s/rec.financeiras</v>
          </cell>
          <cell r="C958">
            <v>294880.28000000003</v>
          </cell>
        </row>
        <row r="959">
          <cell r="A959">
            <v>4101233</v>
          </cell>
          <cell r="B959" t="str">
            <v>Crédito PIS - Financeiro</v>
          </cell>
          <cell r="C959">
            <v>-678318.49</v>
          </cell>
        </row>
        <row r="960">
          <cell r="A960">
            <v>5211107</v>
          </cell>
          <cell r="B960" t="str">
            <v>Hedge</v>
          </cell>
          <cell r="C960">
            <v>20145274.829999998</v>
          </cell>
        </row>
        <row r="961">
          <cell r="A961" t="str">
            <v>Despesa Financeira</v>
          </cell>
          <cell r="C961">
            <v>32864701.140000001</v>
          </cell>
        </row>
        <row r="962">
          <cell r="A962" t="str">
            <v>Resultado Financeiro</v>
          </cell>
          <cell r="C962">
            <v>26684520.829999998</v>
          </cell>
        </row>
        <row r="964">
          <cell r="A964">
            <v>4012203</v>
          </cell>
          <cell r="B964" t="str">
            <v>Remuneração Variável Adm.</v>
          </cell>
          <cell r="C964">
            <v>6250000</v>
          </cell>
        </row>
        <row r="965">
          <cell r="A965" t="str">
            <v>PPR</v>
          </cell>
          <cell r="C965">
            <v>6250000</v>
          </cell>
        </row>
        <row r="967">
          <cell r="A967">
            <v>4170101</v>
          </cell>
          <cell r="B967" t="str">
            <v>Perda/Ganho Mútuo</v>
          </cell>
          <cell r="C967">
            <v>658.4</v>
          </cell>
        </row>
        <row r="968">
          <cell r="A968" t="str">
            <v>Resultado não Operacional</v>
          </cell>
          <cell r="C968">
            <v>658.4</v>
          </cell>
        </row>
        <row r="970">
          <cell r="A970" t="str">
            <v>Lucro/(prejuízo) antes de IR e CSL</v>
          </cell>
          <cell r="C970">
            <v>-27489132.469999999</v>
          </cell>
        </row>
        <row r="972">
          <cell r="A972" t="str">
            <v>Lucro/(prejuízo) Líquido</v>
          </cell>
          <cell r="C972">
            <v>-27489132.469999999</v>
          </cell>
        </row>
        <row r="981">
          <cell r="A981" t="str">
            <v>Texto.............................................</v>
          </cell>
        </row>
        <row r="982">
          <cell r="A982" t="str">
            <v>..................................................</v>
          </cell>
        </row>
        <row r="984">
          <cell r="C984">
            <v>27489132.469999999</v>
          </cell>
        </row>
        <row r="991">
          <cell r="A991" t="str">
            <v>Texto.............................................</v>
          </cell>
        </row>
        <row r="992">
          <cell r="A992" t="str">
            <v>..................................................</v>
          </cell>
        </row>
        <row r="994">
          <cell r="A994">
            <v>1110684</v>
          </cell>
          <cell r="B994" t="str">
            <v>Unibanco - c.c.133.032-6 Transitória</v>
          </cell>
          <cell r="C994">
            <v>396</v>
          </cell>
        </row>
        <row r="995">
          <cell r="A995">
            <v>1110686</v>
          </cell>
          <cell r="B995" t="str">
            <v>Unibanco - c.c.133.040-9 Transitória</v>
          </cell>
          <cell r="C995">
            <v>-983.18</v>
          </cell>
        </row>
        <row r="996">
          <cell r="A996">
            <v>1110687</v>
          </cell>
          <cell r="B996" t="str">
            <v>Unibanco - c.c.133.031-8 Transitória</v>
          </cell>
          <cell r="C996">
            <v>0</v>
          </cell>
        </row>
        <row r="997">
          <cell r="A997">
            <v>1110701</v>
          </cell>
          <cell r="B997" t="str">
            <v>B.Real Transitória Eletrônica Ag.732 CC</v>
          </cell>
          <cell r="C997">
            <v>0</v>
          </cell>
        </row>
        <row r="998">
          <cell r="A998">
            <v>1110702</v>
          </cell>
          <cell r="B998" t="str">
            <v>B.Real Transit.C.Cobrança Transitória 1</v>
          </cell>
          <cell r="C998">
            <v>0</v>
          </cell>
        </row>
        <row r="999">
          <cell r="A999">
            <v>1110703</v>
          </cell>
          <cell r="B999" t="str">
            <v>B.Brasil Transitória Eletrônica Ag.1244</v>
          </cell>
          <cell r="C999">
            <v>0</v>
          </cell>
        </row>
        <row r="1000">
          <cell r="A1000">
            <v>1110717</v>
          </cell>
          <cell r="B1000" t="str">
            <v>B.Safra Transitória Eletr CC 0009-8/118</v>
          </cell>
          <cell r="C1000">
            <v>0</v>
          </cell>
        </row>
        <row r="1001">
          <cell r="A1001">
            <v>1110784</v>
          </cell>
          <cell r="B1001" t="str">
            <v>Unibanco Transitória Eletronico</v>
          </cell>
          <cell r="C1001">
            <v>0</v>
          </cell>
        </row>
        <row r="1002">
          <cell r="A1002">
            <v>1110785</v>
          </cell>
          <cell r="B1002" t="str">
            <v>Unibanco Transitória Eletronico</v>
          </cell>
          <cell r="C1002">
            <v>0</v>
          </cell>
        </row>
        <row r="1003">
          <cell r="A1003">
            <v>3021116</v>
          </cell>
          <cell r="B1003" t="str">
            <v>Quebra Diesel Locomotivas</v>
          </cell>
          <cell r="C1003">
            <v>257557.87</v>
          </cell>
        </row>
        <row r="1004">
          <cell r="A1004">
            <v>3021117</v>
          </cell>
          <cell r="B1004" t="str">
            <v>Crédito Pis - Diesel Ferroviário</v>
          </cell>
          <cell r="C1004">
            <v>-419677.62</v>
          </cell>
        </row>
        <row r="1005">
          <cell r="A1005">
            <v>3081115</v>
          </cell>
          <cell r="B1005" t="str">
            <v>Serviço Tratamento de Residuos</v>
          </cell>
          <cell r="C1005">
            <v>572</v>
          </cell>
        </row>
        <row r="1006">
          <cell r="A1006">
            <v>3081116</v>
          </cell>
          <cell r="B1006" t="str">
            <v>Crédito PIS - Outros Administrativo</v>
          </cell>
          <cell r="C1006">
            <v>-132307.16</v>
          </cell>
        </row>
        <row r="1007">
          <cell r="A1007">
            <v>3121105</v>
          </cell>
          <cell r="B1007" t="str">
            <v>Crédito PIS - Depreciação</v>
          </cell>
          <cell r="C1007">
            <v>-79110.16</v>
          </cell>
        </row>
        <row r="1008">
          <cell r="A1008">
            <v>3121112</v>
          </cell>
          <cell r="B1008" t="str">
            <v>Seguro Contra terceiros - ferroviário</v>
          </cell>
          <cell r="C1008">
            <v>-926.33</v>
          </cell>
        </row>
        <row r="1009">
          <cell r="A1009">
            <v>4034102</v>
          </cell>
          <cell r="B1009" t="str">
            <v>Serv.Manut.p/Sistemas</v>
          </cell>
          <cell r="C1009">
            <v>1470.47</v>
          </cell>
        </row>
        <row r="1010">
          <cell r="A1010">
            <v>5411161</v>
          </cell>
          <cell r="B1010" t="str">
            <v>ICMS - Joinville</v>
          </cell>
          <cell r="C1010">
            <v>84.54</v>
          </cell>
        </row>
        <row r="1011">
          <cell r="C1011">
            <v>-372923.57</v>
          </cell>
        </row>
      </sheetData>
      <sheetData sheetId="8" refreshError="1">
        <row r="2">
          <cell r="A2">
            <v>1110101</v>
          </cell>
          <cell r="B2" t="str">
            <v>Caixa</v>
          </cell>
          <cell r="C2">
            <v>1000</v>
          </cell>
        </row>
        <row r="3">
          <cell r="A3">
            <v>1110102</v>
          </cell>
          <cell r="B3" t="str">
            <v>Caixa Moeda Estrangeira</v>
          </cell>
          <cell r="C3">
            <v>27344.15</v>
          </cell>
        </row>
        <row r="4">
          <cell r="A4">
            <v>1110104</v>
          </cell>
          <cell r="B4" t="str">
            <v>Caixa Pequeno</v>
          </cell>
          <cell r="C4">
            <v>178107.16</v>
          </cell>
        </row>
        <row r="5">
          <cell r="A5">
            <v>1110201</v>
          </cell>
          <cell r="B5" t="str">
            <v>B.Real Ag.1849 CC 3709063</v>
          </cell>
          <cell r="C5">
            <v>24598.86</v>
          </cell>
        </row>
        <row r="6">
          <cell r="A6">
            <v>1110202</v>
          </cell>
          <cell r="B6" t="str">
            <v>B.Real Conta Cobrança</v>
          </cell>
          <cell r="C6">
            <v>3090814.27</v>
          </cell>
        </row>
        <row r="7">
          <cell r="A7">
            <v>1110203</v>
          </cell>
          <cell r="B7" t="str">
            <v>B.Brasil Ag.12440 CC 23006</v>
          </cell>
          <cell r="C7">
            <v>305226.42</v>
          </cell>
        </row>
        <row r="8">
          <cell r="A8">
            <v>1110207</v>
          </cell>
          <cell r="B8" t="str">
            <v>Bradesco Ag049-3 CC184845-3</v>
          </cell>
          <cell r="C8">
            <v>2134520.61</v>
          </cell>
        </row>
        <row r="9">
          <cell r="A9">
            <v>1110210</v>
          </cell>
          <cell r="B9" t="str">
            <v>HSBC-Bamerindus</v>
          </cell>
          <cell r="C9">
            <v>49995.25</v>
          </cell>
        </row>
        <row r="10">
          <cell r="A10">
            <v>1110211</v>
          </cell>
          <cell r="B10" t="str">
            <v>Unibanco Ag.0616 CC 820272-6</v>
          </cell>
          <cell r="C10">
            <v>697584.41</v>
          </cell>
        </row>
        <row r="11">
          <cell r="A11">
            <v>1110214</v>
          </cell>
          <cell r="B11" t="str">
            <v>B.Real Ag.0732 CC 2712991</v>
          </cell>
          <cell r="C11">
            <v>5987.55</v>
          </cell>
        </row>
        <row r="12">
          <cell r="A12">
            <v>1110216</v>
          </cell>
          <cell r="B12" t="str">
            <v>BBA Creditan.CC 25482-0</v>
          </cell>
          <cell r="C12">
            <v>135.88</v>
          </cell>
        </row>
        <row r="13">
          <cell r="A13">
            <v>1110217</v>
          </cell>
          <cell r="B13" t="str">
            <v>B.Safra CC 0009-8/118349-9 Ctba</v>
          </cell>
          <cell r="C13">
            <v>171716.17</v>
          </cell>
        </row>
        <row r="14">
          <cell r="A14">
            <v>1110223</v>
          </cell>
          <cell r="B14" t="str">
            <v>B.ABC Brasil Ag197 41001-0</v>
          </cell>
          <cell r="C14">
            <v>0</v>
          </cell>
        </row>
        <row r="15">
          <cell r="A15">
            <v>1110224</v>
          </cell>
          <cell r="B15" t="str">
            <v>Unibanco Caução Ag.616 131765-3</v>
          </cell>
          <cell r="C15">
            <v>180722.12</v>
          </cell>
        </row>
        <row r="16">
          <cell r="A16">
            <v>1110233</v>
          </cell>
          <cell r="B16" t="str">
            <v>Bco.Bilbao Viscaia Argentaria S/A-cc 01</v>
          </cell>
          <cell r="C16">
            <v>765.54</v>
          </cell>
        </row>
        <row r="17">
          <cell r="A17">
            <v>1110235</v>
          </cell>
          <cell r="B17" t="str">
            <v>Banco BNL do Brasil</v>
          </cell>
          <cell r="C17">
            <v>6656.99</v>
          </cell>
        </row>
        <row r="18">
          <cell r="A18">
            <v>1110239</v>
          </cell>
          <cell r="B18" t="str">
            <v>Banco Indl Coml S/A-BIC</v>
          </cell>
          <cell r="C18">
            <v>1121.77</v>
          </cell>
        </row>
        <row r="19">
          <cell r="A19">
            <v>1110240</v>
          </cell>
          <cell r="B19" t="str">
            <v>Banco Itau S/A</v>
          </cell>
          <cell r="C19">
            <v>15.54</v>
          </cell>
        </row>
        <row r="20">
          <cell r="A20">
            <v>1110284</v>
          </cell>
          <cell r="B20" t="str">
            <v>Unibanco - c.c.133.032-6</v>
          </cell>
          <cell r="C20">
            <v>85016.75</v>
          </cell>
        </row>
        <row r="21">
          <cell r="A21">
            <v>1110285</v>
          </cell>
          <cell r="B21" t="str">
            <v>Unibanco - c.c.133.041-7</v>
          </cell>
          <cell r="C21">
            <v>0</v>
          </cell>
        </row>
        <row r="22">
          <cell r="A22">
            <v>1110286</v>
          </cell>
          <cell r="B22" t="str">
            <v>Unibanco - c.c.133.040-9</v>
          </cell>
          <cell r="C22">
            <v>533772.80000000005</v>
          </cell>
        </row>
        <row r="23">
          <cell r="A23">
            <v>1110287</v>
          </cell>
          <cell r="B23" t="str">
            <v>Unibanco - c.c.133.031-8</v>
          </cell>
          <cell r="C23">
            <v>101783.36</v>
          </cell>
        </row>
        <row r="24">
          <cell r="A24">
            <v>1110294</v>
          </cell>
          <cell r="B24" t="str">
            <v>Banco Santos - Ag. 001-9 Conta 11973-0</v>
          </cell>
          <cell r="C24">
            <v>566.63</v>
          </cell>
        </row>
        <row r="25">
          <cell r="A25">
            <v>1110301</v>
          </cell>
          <cell r="B25" t="str">
            <v>B.Real Apl.Fin.</v>
          </cell>
          <cell r="C25">
            <v>2687432</v>
          </cell>
        </row>
        <row r="26">
          <cell r="A26">
            <v>1110303</v>
          </cell>
          <cell r="B26" t="str">
            <v>B.Brasil Apl.Fin.</v>
          </cell>
          <cell r="C26">
            <v>5818213.9299999997</v>
          </cell>
        </row>
        <row r="27">
          <cell r="A27">
            <v>1110309</v>
          </cell>
          <cell r="B27" t="str">
            <v>Votorantim Ctum Apl.Fin.</v>
          </cell>
          <cell r="C27">
            <v>4445501.84</v>
          </cell>
        </row>
        <row r="28">
          <cell r="A28">
            <v>1110310</v>
          </cell>
          <cell r="B28" t="str">
            <v>Unibanco Apl.Fin.</v>
          </cell>
          <cell r="C28">
            <v>9040370.2899999991</v>
          </cell>
        </row>
        <row r="29">
          <cell r="A29">
            <v>1110318</v>
          </cell>
          <cell r="B29" t="str">
            <v>B.ABC Brasil Apl.Fin.</v>
          </cell>
          <cell r="C29">
            <v>2037663.67</v>
          </cell>
        </row>
        <row r="30">
          <cell r="A30">
            <v>1110319</v>
          </cell>
          <cell r="B30" t="str">
            <v>HSBC-Bam. Apl.Fin.</v>
          </cell>
          <cell r="C30">
            <v>1217908.44</v>
          </cell>
        </row>
        <row r="31">
          <cell r="A31">
            <v>1110327</v>
          </cell>
          <cell r="B31" t="str">
            <v>Banco unibanco caução BNDES - CC 131.78</v>
          </cell>
          <cell r="C31">
            <v>16751410.300000001</v>
          </cell>
        </row>
        <row r="32">
          <cell r="A32">
            <v>1110329</v>
          </cell>
          <cell r="B32" t="str">
            <v>Banco Fibra S/A - aplicação financeira</v>
          </cell>
          <cell r="C32">
            <v>5671659.1799999997</v>
          </cell>
        </row>
        <row r="33">
          <cell r="A33">
            <v>1110330</v>
          </cell>
          <cell r="B33" t="str">
            <v>Banco Indl Coml S/A BicBanco -aplicação</v>
          </cell>
          <cell r="C33">
            <v>1564244.28</v>
          </cell>
        </row>
        <row r="34">
          <cell r="A34">
            <v>1110333</v>
          </cell>
          <cell r="B34" t="str">
            <v>Banco Pine S.A - Aplic Financeira</v>
          </cell>
          <cell r="C34">
            <v>410409.6</v>
          </cell>
        </row>
        <row r="35">
          <cell r="A35">
            <v>1110334</v>
          </cell>
          <cell r="B35" t="str">
            <v>Banco BNL do Brasil - Aplicação Finance</v>
          </cell>
          <cell r="C35">
            <v>9485308.1600000001</v>
          </cell>
        </row>
        <row r="36">
          <cell r="A36">
            <v>1110335</v>
          </cell>
          <cell r="B36" t="str">
            <v>Banco Modal S/A - Aplicação Financeira</v>
          </cell>
          <cell r="C36">
            <v>2083628.35</v>
          </cell>
        </row>
        <row r="37">
          <cell r="A37">
            <v>1110336</v>
          </cell>
          <cell r="B37" t="str">
            <v>Banco Del Istmo Internacional Ltd. - Ap</v>
          </cell>
          <cell r="C37">
            <v>13593217.640000001</v>
          </cell>
        </row>
        <row r="38">
          <cell r="A38">
            <v>1110337</v>
          </cell>
          <cell r="B38" t="str">
            <v>Banco Santos - Aplicação Financeira</v>
          </cell>
          <cell r="C38">
            <v>1108396.82</v>
          </cell>
        </row>
        <row r="39">
          <cell r="A39">
            <v>1110338</v>
          </cell>
          <cell r="B39" t="str">
            <v>Banco BMG - Aplicação Financeira</v>
          </cell>
          <cell r="C39">
            <v>769512.58</v>
          </cell>
        </row>
        <row r="40">
          <cell r="A40">
            <v>1110339</v>
          </cell>
          <cell r="B40" t="str">
            <v>UTOR Investimentos</v>
          </cell>
          <cell r="C40">
            <v>4022818.22</v>
          </cell>
        </row>
        <row r="41">
          <cell r="A41">
            <v>1110402</v>
          </cell>
          <cell r="B41" t="str">
            <v>Numerario em Transito</v>
          </cell>
          <cell r="C41">
            <v>414902.96</v>
          </cell>
        </row>
        <row r="42">
          <cell r="A42">
            <v>1110601</v>
          </cell>
          <cell r="B42" t="str">
            <v>B.Real Transitória Ag.732 CC 37090636</v>
          </cell>
          <cell r="C42">
            <v>33885.089999999997</v>
          </cell>
        </row>
        <row r="43">
          <cell r="A43">
            <v>1110602</v>
          </cell>
          <cell r="B43" t="str">
            <v>B.Real Transit.C.Cobrança 1710120-2</v>
          </cell>
          <cell r="C43">
            <v>-381067.47</v>
          </cell>
        </row>
        <row r="44">
          <cell r="A44">
            <v>1110603</v>
          </cell>
          <cell r="B44" t="str">
            <v>B.Brasil Transitória Ag.12440 CC 230006</v>
          </cell>
          <cell r="C44">
            <v>-780496.46</v>
          </cell>
        </row>
        <row r="45">
          <cell r="A45">
            <v>1110607</v>
          </cell>
          <cell r="B45" t="str">
            <v>Bradesco Trans.Ag.0493 CC 184845-30</v>
          </cell>
          <cell r="C45">
            <v>521227.54</v>
          </cell>
        </row>
        <row r="46">
          <cell r="A46">
            <v>1110610</v>
          </cell>
          <cell r="B46" t="str">
            <v>HSBC-Bam.Transitória Ag.054 CC 13958-40</v>
          </cell>
          <cell r="C46">
            <v>294008.09000000003</v>
          </cell>
        </row>
        <row r="47">
          <cell r="A47">
            <v>1110611</v>
          </cell>
          <cell r="B47" t="str">
            <v>Unibanco Transitória  Ag.0525 CC 100361</v>
          </cell>
          <cell r="C47">
            <v>-465499.18</v>
          </cell>
        </row>
        <row r="48">
          <cell r="A48">
            <v>1110617</v>
          </cell>
          <cell r="B48" t="str">
            <v>B.Safra Transitória CC 0009-8/118349-9/</v>
          </cell>
          <cell r="C48">
            <v>75939.240000000005</v>
          </cell>
        </row>
        <row r="49">
          <cell r="A49">
            <v>1110623</v>
          </cell>
          <cell r="B49" t="str">
            <v>B.ABC Brasil Ag197 41001-0-TRANSITORIA</v>
          </cell>
          <cell r="C49">
            <v>103725.48</v>
          </cell>
        </row>
        <row r="50">
          <cell r="A50">
            <v>1110630</v>
          </cell>
          <cell r="B50" t="str">
            <v>Banco Fibra S.A.-TRANSITORIA</v>
          </cell>
          <cell r="C50">
            <v>2054.4</v>
          </cell>
        </row>
        <row r="51">
          <cell r="A51">
            <v>1110635</v>
          </cell>
          <cell r="B51" t="str">
            <v>Banco BNL do Brasil-TRANSITORIA</v>
          </cell>
          <cell r="C51">
            <v>-5000</v>
          </cell>
        </row>
        <row r="52">
          <cell r="A52">
            <v>1110640</v>
          </cell>
          <cell r="B52" t="str">
            <v>Banco Itau S/A ag 0548 cc 677574-TRANSI</v>
          </cell>
          <cell r="C52">
            <v>11883.34</v>
          </cell>
        </row>
        <row r="53">
          <cell r="A53">
            <v>1110644</v>
          </cell>
          <cell r="B53" t="str">
            <v>Banco Triangulo S/A cc 33892101-2</v>
          </cell>
          <cell r="C53">
            <v>548419.52</v>
          </cell>
        </row>
        <row r="54">
          <cell r="A54" t="str">
            <v>DISPONIBILIDADES</v>
          </cell>
          <cell r="C54">
            <v>88679130.079999998</v>
          </cell>
        </row>
        <row r="56">
          <cell r="A56">
            <v>1120101</v>
          </cell>
          <cell r="B56" t="str">
            <v>C.Receber-Cliente Nacional</v>
          </cell>
          <cell r="C56">
            <v>24662788.629999999</v>
          </cell>
        </row>
        <row r="57">
          <cell r="A57">
            <v>1120103</v>
          </cell>
          <cell r="B57" t="str">
            <v>C.Receber-Cliente Sucata</v>
          </cell>
          <cell r="C57">
            <v>1931704.04</v>
          </cell>
        </row>
        <row r="58">
          <cell r="A58">
            <v>1120107</v>
          </cell>
          <cell r="B58" t="str">
            <v>Antecipação de Faturamento</v>
          </cell>
          <cell r="C58">
            <v>708544.71</v>
          </cell>
        </row>
        <row r="59">
          <cell r="A59">
            <v>1120211</v>
          </cell>
          <cell r="B59" t="str">
            <v>Cta.Rec.Mesopotâmico/BAP</v>
          </cell>
          <cell r="C59">
            <v>20068325.379999999</v>
          </cell>
        </row>
        <row r="60">
          <cell r="A60">
            <v>1120301</v>
          </cell>
          <cell r="B60" t="str">
            <v>Clientes Nac. Serviços</v>
          </cell>
          <cell r="C60">
            <v>184541.44</v>
          </cell>
        </row>
        <row r="61">
          <cell r="A61">
            <v>1120401</v>
          </cell>
          <cell r="B61" t="str">
            <v>Aluguel Imóveis Pr</v>
          </cell>
          <cell r="C61">
            <v>106096.51</v>
          </cell>
        </row>
        <row r="62">
          <cell r="A62">
            <v>1120402</v>
          </cell>
          <cell r="B62" t="str">
            <v>Aluguel Locomotivas</v>
          </cell>
          <cell r="C62">
            <v>298451.12</v>
          </cell>
        </row>
        <row r="63">
          <cell r="A63">
            <v>1120404</v>
          </cell>
          <cell r="B63" t="str">
            <v>Aluguel Imóveis RS</v>
          </cell>
          <cell r="C63">
            <v>146651.99</v>
          </cell>
        </row>
        <row r="64">
          <cell r="A64">
            <v>1120405</v>
          </cell>
          <cell r="B64" t="str">
            <v>Aluguel Imóveis SP</v>
          </cell>
          <cell r="C64">
            <v>2990</v>
          </cell>
        </row>
        <row r="65">
          <cell r="A65">
            <v>1120499</v>
          </cell>
          <cell r="B65" t="str">
            <v>Carga Alug/Arrend/Conc.</v>
          </cell>
          <cell r="C65">
            <v>84998.02</v>
          </cell>
        </row>
        <row r="66">
          <cell r="A66">
            <v>1129901</v>
          </cell>
          <cell r="B66" t="str">
            <v>Provisão Para Devedores Duvidosos</v>
          </cell>
          <cell r="C66">
            <v>-574866.17000000004</v>
          </cell>
        </row>
        <row r="67">
          <cell r="A67">
            <v>1139907</v>
          </cell>
          <cell r="B67" t="str">
            <v>Taxa de Administração Ferropar</v>
          </cell>
          <cell r="C67">
            <v>8683.7000000000007</v>
          </cell>
        </row>
        <row r="68">
          <cell r="A68" t="str">
            <v>Clientes</v>
          </cell>
          <cell r="C68">
            <v>47628909.369999997</v>
          </cell>
        </row>
        <row r="70">
          <cell r="A70">
            <v>1120203</v>
          </cell>
          <cell r="B70" t="str">
            <v>Cta.Rec. MRS Logística</v>
          </cell>
          <cell r="C70">
            <v>-209422.35</v>
          </cell>
        </row>
        <row r="71">
          <cell r="A71">
            <v>1120207</v>
          </cell>
          <cell r="B71" t="str">
            <v>Cta.Rec. FERROPAR</v>
          </cell>
          <cell r="C71">
            <v>13100541.869999999</v>
          </cell>
        </row>
        <row r="72">
          <cell r="A72">
            <v>1120210</v>
          </cell>
          <cell r="B72" t="str">
            <v>Cta.Rec. FERROBAN</v>
          </cell>
          <cell r="C72">
            <v>-128120.27</v>
          </cell>
        </row>
        <row r="73">
          <cell r="A73">
            <v>1120299</v>
          </cell>
          <cell r="B73" t="str">
            <v>Provisão P/ Devedores Duvidosos - Trafe</v>
          </cell>
          <cell r="C73">
            <v>-1255553.42</v>
          </cell>
        </row>
        <row r="74">
          <cell r="A74" t="str">
            <v>Trafego mútuo</v>
          </cell>
          <cell r="C74">
            <v>11507445.83</v>
          </cell>
        </row>
        <row r="76">
          <cell r="A76">
            <v>1130601</v>
          </cell>
          <cell r="B76" t="str">
            <v>Rede Ferroviária Federal S/A</v>
          </cell>
          <cell r="C76">
            <v>1102563.27</v>
          </cell>
        </row>
        <row r="77">
          <cell r="A77" t="str">
            <v>Contas a receber da RFFSA</v>
          </cell>
          <cell r="C77">
            <v>1102563.27</v>
          </cell>
        </row>
        <row r="79">
          <cell r="A79">
            <v>1150101</v>
          </cell>
          <cell r="B79" t="str">
            <v>Estoques</v>
          </cell>
          <cell r="C79">
            <v>12181075.890000001</v>
          </cell>
        </row>
        <row r="80">
          <cell r="A80">
            <v>1150103</v>
          </cell>
          <cell r="B80" t="str">
            <v>Materiais Em Poder De Terceiros</v>
          </cell>
          <cell r="C80">
            <v>194081.85</v>
          </cell>
        </row>
        <row r="81">
          <cell r="A81">
            <v>1150104</v>
          </cell>
          <cell r="B81" t="str">
            <v>Mat.Terc.em Poder da FSA</v>
          </cell>
          <cell r="C81">
            <v>232622.77</v>
          </cell>
        </row>
        <row r="82">
          <cell r="A82">
            <v>1150190</v>
          </cell>
          <cell r="B82" t="str">
            <v>Carga Estoque</v>
          </cell>
          <cell r="C82">
            <v>-68819.649999999994</v>
          </cell>
        </row>
        <row r="83">
          <cell r="A83">
            <v>1150192</v>
          </cell>
          <cell r="B83" t="str">
            <v>Carga Mat.Poder 3º</v>
          </cell>
          <cell r="C83">
            <v>91183.26</v>
          </cell>
        </row>
        <row r="84">
          <cell r="A84">
            <v>1150198</v>
          </cell>
          <cell r="B84" t="str">
            <v>EM/EF Consignação</v>
          </cell>
          <cell r="C84">
            <v>-181568.97</v>
          </cell>
        </row>
        <row r="85">
          <cell r="A85">
            <v>1150199</v>
          </cell>
          <cell r="B85" t="str">
            <v>EM/EF Geral</v>
          </cell>
          <cell r="C85">
            <v>-112201.64</v>
          </cell>
        </row>
        <row r="86">
          <cell r="A86">
            <v>1150201</v>
          </cell>
          <cell r="B86" t="str">
            <v>Prod.Processo de Fabricação</v>
          </cell>
          <cell r="C86">
            <v>150830.51</v>
          </cell>
        </row>
        <row r="87">
          <cell r="A87">
            <v>1150303</v>
          </cell>
          <cell r="B87" t="str">
            <v>Trânsito Interno Materiais</v>
          </cell>
          <cell r="C87">
            <v>-5816.05</v>
          </cell>
        </row>
        <row r="88">
          <cell r="A88" t="str">
            <v>Almoxarifado</v>
          </cell>
          <cell r="C88">
            <v>12481387.970000001</v>
          </cell>
        </row>
        <row r="90">
          <cell r="A90">
            <v>1150305</v>
          </cell>
          <cell r="B90" t="str">
            <v>Adiant.Fornecedor Exterior</v>
          </cell>
          <cell r="C90">
            <v>326603.48</v>
          </cell>
        </row>
        <row r="91">
          <cell r="A91">
            <v>1150306</v>
          </cell>
          <cell r="B91" t="str">
            <v>Adiant.Despac.Aduaneiro</v>
          </cell>
          <cell r="C91">
            <v>104672.53</v>
          </cell>
        </row>
        <row r="92">
          <cell r="A92">
            <v>1150307</v>
          </cell>
          <cell r="B92" t="str">
            <v>Adiant. Siscomex</v>
          </cell>
          <cell r="C92">
            <v>28095.88</v>
          </cell>
        </row>
        <row r="93">
          <cell r="A93" t="str">
            <v>Importação em andamento</v>
          </cell>
          <cell r="C93">
            <v>459371.89</v>
          </cell>
        </row>
        <row r="95">
          <cell r="A95">
            <v>1160101</v>
          </cell>
          <cell r="B95" t="str">
            <v>Imposto de Renda a Recuperar</v>
          </cell>
          <cell r="C95">
            <v>3181227.51</v>
          </cell>
        </row>
        <row r="96">
          <cell r="A96">
            <v>1160102</v>
          </cell>
          <cell r="B96" t="str">
            <v>Contrib.Social a Recup.</v>
          </cell>
          <cell r="C96">
            <v>378.9</v>
          </cell>
        </row>
        <row r="97">
          <cell r="A97">
            <v>1160105</v>
          </cell>
          <cell r="B97" t="str">
            <v>COFINS a Recuperar</v>
          </cell>
          <cell r="C97">
            <v>1136.7</v>
          </cell>
        </row>
        <row r="98">
          <cell r="A98">
            <v>1160106</v>
          </cell>
          <cell r="B98" t="str">
            <v>INSS - RETENÇÃO SOBRE FATURAMENTO</v>
          </cell>
          <cell r="C98">
            <v>135386.95000000001</v>
          </cell>
        </row>
        <row r="99">
          <cell r="A99">
            <v>1160108</v>
          </cell>
          <cell r="B99" t="str">
            <v>FGTS antecipado s/13º salário</v>
          </cell>
          <cell r="C99">
            <v>55445.79</v>
          </cell>
        </row>
        <row r="100">
          <cell r="A100">
            <v>1160109</v>
          </cell>
          <cell r="B100" t="str">
            <v>Imposto de Renda antecipado</v>
          </cell>
          <cell r="C100">
            <v>2287749.7799999998</v>
          </cell>
        </row>
        <row r="101">
          <cell r="A101">
            <v>1160112</v>
          </cell>
          <cell r="B101" t="str">
            <v>Imposto de Renda diferido</v>
          </cell>
          <cell r="C101">
            <v>7701301.5599999996</v>
          </cell>
        </row>
        <row r="102">
          <cell r="A102">
            <v>1160113</v>
          </cell>
          <cell r="B102" t="str">
            <v>Contr. Social Diferida</v>
          </cell>
          <cell r="C102">
            <v>2772468.56</v>
          </cell>
        </row>
        <row r="103">
          <cell r="A103">
            <v>1160115</v>
          </cell>
          <cell r="B103" t="str">
            <v>Contr. Social Paga Indevidamente</v>
          </cell>
          <cell r="C103">
            <v>802967.01</v>
          </cell>
        </row>
        <row r="104">
          <cell r="A104">
            <v>1160201</v>
          </cell>
          <cell r="B104" t="str">
            <v>ICMS A Recuperar - Paraná</v>
          </cell>
          <cell r="C104">
            <v>585923.61</v>
          </cell>
        </row>
        <row r="105">
          <cell r="A105">
            <v>1160202</v>
          </cell>
          <cell r="B105" t="str">
            <v>ICMS A Recuperar - Santa Catarina</v>
          </cell>
          <cell r="C105">
            <v>559682</v>
          </cell>
        </row>
        <row r="106">
          <cell r="A106">
            <v>1160203</v>
          </cell>
          <cell r="B106" t="str">
            <v>ICMS A Recuperar - Rio Grande do Sul</v>
          </cell>
          <cell r="C106">
            <v>496273.31</v>
          </cell>
        </row>
        <row r="107">
          <cell r="A107">
            <v>1160207</v>
          </cell>
          <cell r="B107" t="str">
            <v>ICMS a Recuperar - Geral</v>
          </cell>
          <cell r="C107">
            <v>699995.17</v>
          </cell>
        </row>
        <row r="108">
          <cell r="A108">
            <v>1160210</v>
          </cell>
          <cell r="B108" t="str">
            <v>ICMS a Recuperar-Ativo Imobilizado RS</v>
          </cell>
          <cell r="C108">
            <v>125866.1</v>
          </cell>
        </row>
        <row r="109">
          <cell r="A109">
            <v>1160211</v>
          </cell>
          <cell r="B109" t="str">
            <v>ICMS a Recuperar-Ativo Imobilizado SP</v>
          </cell>
          <cell r="C109">
            <v>36847.06</v>
          </cell>
        </row>
        <row r="110">
          <cell r="A110">
            <v>1160253</v>
          </cell>
          <cell r="B110" t="str">
            <v>IPI a Compensar</v>
          </cell>
          <cell r="C110">
            <v>65312.639999999999</v>
          </cell>
        </row>
        <row r="111">
          <cell r="A111" t="str">
            <v>Tributos a recuperar</v>
          </cell>
          <cell r="C111">
            <v>19507962.649999999</v>
          </cell>
        </row>
        <row r="113">
          <cell r="A113">
            <v>1130401</v>
          </cell>
          <cell r="B113" t="str">
            <v>Caução Liber.Cargas Terc.</v>
          </cell>
          <cell r="C113">
            <v>10700</v>
          </cell>
        </row>
        <row r="114">
          <cell r="A114">
            <v>1140101</v>
          </cell>
          <cell r="B114" t="str">
            <v>Adiantamento a maquinistas</v>
          </cell>
          <cell r="C114">
            <v>119685.95</v>
          </cell>
        </row>
        <row r="115">
          <cell r="A115">
            <v>1140102</v>
          </cell>
          <cell r="B115" t="str">
            <v>Adiantamento de Férias</v>
          </cell>
          <cell r="C115">
            <v>140398.75</v>
          </cell>
        </row>
        <row r="116">
          <cell r="A116">
            <v>1140103</v>
          </cell>
          <cell r="B116" t="str">
            <v>Adiantamento De 13º Salário</v>
          </cell>
          <cell r="C116">
            <v>623773.21</v>
          </cell>
        </row>
        <row r="117">
          <cell r="A117">
            <v>1140104</v>
          </cell>
          <cell r="B117" t="str">
            <v>Empréstimo A Funcionários</v>
          </cell>
          <cell r="C117">
            <v>-45867.41</v>
          </cell>
        </row>
        <row r="118">
          <cell r="A118">
            <v>1140105</v>
          </cell>
          <cell r="B118" t="str">
            <v>Adiantamento de Salários</v>
          </cell>
          <cell r="C118">
            <v>22214.34</v>
          </cell>
        </row>
        <row r="119">
          <cell r="A119">
            <v>1140106</v>
          </cell>
          <cell r="B119" t="str">
            <v>Insuficiência De Saldos</v>
          </cell>
          <cell r="C119">
            <v>67179.3</v>
          </cell>
        </row>
        <row r="120">
          <cell r="A120">
            <v>1140107</v>
          </cell>
          <cell r="B120" t="str">
            <v>Adiantamento PPR</v>
          </cell>
          <cell r="C120">
            <v>412654.57</v>
          </cell>
        </row>
        <row r="121">
          <cell r="A121">
            <v>1140108</v>
          </cell>
          <cell r="B121" t="str">
            <v>Fornecimento De Camisas</v>
          </cell>
          <cell r="C121">
            <v>165509.9</v>
          </cell>
        </row>
        <row r="122">
          <cell r="A122">
            <v>1140201</v>
          </cell>
          <cell r="B122" t="str">
            <v>Adto.de Viagens Nacionais</v>
          </cell>
          <cell r="C122">
            <v>12291.63</v>
          </cell>
        </row>
        <row r="123">
          <cell r="A123">
            <v>1140203</v>
          </cell>
          <cell r="B123" t="str">
            <v>Adiant. de Viagem</v>
          </cell>
          <cell r="C123">
            <v>21972.16</v>
          </cell>
        </row>
        <row r="124">
          <cell r="A124">
            <v>1140409</v>
          </cell>
          <cell r="B124" t="str">
            <v>Adiant. a Fornecedores</v>
          </cell>
          <cell r="C124">
            <v>76752545.170000002</v>
          </cell>
        </row>
        <row r="125">
          <cell r="A125">
            <v>1140412</v>
          </cell>
          <cell r="B125" t="str">
            <v>Antecipações Diversas</v>
          </cell>
          <cell r="C125">
            <v>81183.47</v>
          </cell>
        </row>
        <row r="126">
          <cell r="A126" t="str">
            <v>Antecipações diversas</v>
          </cell>
          <cell r="C126">
            <v>78384241.040000007</v>
          </cell>
        </row>
        <row r="128">
          <cell r="A128">
            <v>1170101</v>
          </cell>
          <cell r="B128" t="str">
            <v>Concessão RFFSA</v>
          </cell>
          <cell r="C128">
            <v>150333.35999999999</v>
          </cell>
        </row>
        <row r="129">
          <cell r="A129">
            <v>1170102</v>
          </cell>
          <cell r="B129" t="str">
            <v>Arrendamento de Bens da RFFSA</v>
          </cell>
          <cell r="C129">
            <v>2734400.04</v>
          </cell>
        </row>
        <row r="130">
          <cell r="A130">
            <v>1170201</v>
          </cell>
          <cell r="B130" t="str">
            <v>Prêmio De Seguro a Apropriar</v>
          </cell>
          <cell r="C130">
            <v>3481970.22</v>
          </cell>
        </row>
        <row r="131">
          <cell r="A131">
            <v>1170302</v>
          </cell>
          <cell r="B131" t="str">
            <v>Despesas Com Captação BNDES</v>
          </cell>
          <cell r="C131">
            <v>78254.009999999995</v>
          </cell>
        </row>
        <row r="132">
          <cell r="A132">
            <v>1170304</v>
          </cell>
          <cell r="B132" t="str">
            <v>Comissão de Flat- Importação</v>
          </cell>
          <cell r="C132">
            <v>2058456.26</v>
          </cell>
        </row>
        <row r="133">
          <cell r="A133">
            <v>1170305</v>
          </cell>
          <cell r="B133" t="str">
            <v>Enc.Financ.a Apropriar</v>
          </cell>
          <cell r="C133">
            <v>323692.76</v>
          </cell>
        </row>
        <row r="134">
          <cell r="A134">
            <v>1170309</v>
          </cell>
          <cell r="B134" t="str">
            <v>Despesa Captação BNDES</v>
          </cell>
          <cell r="C134">
            <v>203353.9</v>
          </cell>
        </row>
        <row r="135">
          <cell r="A135">
            <v>1170310</v>
          </cell>
          <cell r="B135" t="str">
            <v>Pagamento antecipado de direito de pass</v>
          </cell>
          <cell r="C135">
            <v>2005324.5</v>
          </cell>
        </row>
        <row r="136">
          <cell r="A136">
            <v>1170311</v>
          </cell>
          <cell r="B136" t="str">
            <v>Pagamento antecipado aluguéis RFFSA</v>
          </cell>
          <cell r="C136">
            <v>61865.65</v>
          </cell>
        </row>
        <row r="137">
          <cell r="A137">
            <v>1170312</v>
          </cell>
          <cell r="B137" t="str">
            <v>Despesas antecipadas S A P</v>
          </cell>
          <cell r="C137">
            <v>127957.97</v>
          </cell>
        </row>
        <row r="138">
          <cell r="A138">
            <v>1170314</v>
          </cell>
          <cell r="B138" t="str">
            <v>Despesas antecipadas debêntures</v>
          </cell>
          <cell r="C138">
            <v>333889.08</v>
          </cell>
        </row>
        <row r="139">
          <cell r="A139">
            <v>1170315</v>
          </cell>
          <cell r="B139" t="str">
            <v>Despesas antecipadas emissão de debentu</v>
          </cell>
          <cell r="C139">
            <v>69305.5</v>
          </cell>
        </row>
        <row r="140">
          <cell r="A140">
            <v>1170326</v>
          </cell>
          <cell r="B140" t="str">
            <v>Despesas Antecipadas Combustiveis</v>
          </cell>
          <cell r="C140">
            <v>865327.38</v>
          </cell>
        </row>
        <row r="141">
          <cell r="A141" t="str">
            <v>Despesas Pagas antecipadamente</v>
          </cell>
          <cell r="C141">
            <v>12494130.630000001</v>
          </cell>
        </row>
        <row r="143">
          <cell r="A143">
            <v>1139901</v>
          </cell>
          <cell r="B143" t="str">
            <v>Seguros a Receber</v>
          </cell>
          <cell r="C143">
            <v>175006.46</v>
          </cell>
        </row>
        <row r="144">
          <cell r="A144">
            <v>1139902</v>
          </cell>
          <cell r="B144" t="str">
            <v>Valores A Classificar</v>
          </cell>
          <cell r="C144">
            <v>-24689.200000000001</v>
          </cell>
        </row>
        <row r="145">
          <cell r="A145">
            <v>1139905</v>
          </cell>
          <cell r="B145" t="str">
            <v>Outros Valores A Receber</v>
          </cell>
          <cell r="C145">
            <v>157106.88</v>
          </cell>
        </row>
        <row r="146">
          <cell r="A146">
            <v>1139908</v>
          </cell>
          <cell r="B146" t="str">
            <v>HEDGE</v>
          </cell>
          <cell r="C146">
            <v>-22207117</v>
          </cell>
        </row>
        <row r="147">
          <cell r="A147" t="str">
            <v>Outros</v>
          </cell>
          <cell r="C147">
            <v>-21899692.859999999</v>
          </cell>
        </row>
        <row r="149">
          <cell r="A149" t="str">
            <v>Circulante</v>
          </cell>
          <cell r="C149">
            <v>250345449.87</v>
          </cell>
        </row>
        <row r="151">
          <cell r="A151">
            <v>1240401</v>
          </cell>
          <cell r="B151" t="str">
            <v>INSS a recuperar</v>
          </cell>
          <cell r="C151">
            <v>661674.61</v>
          </cell>
        </row>
        <row r="152">
          <cell r="A152">
            <v>1240404</v>
          </cell>
          <cell r="B152" t="str">
            <v>ICMS a recuperar-Rio Grande do sul</v>
          </cell>
          <cell r="C152">
            <v>170613.33</v>
          </cell>
        </row>
        <row r="153">
          <cell r="A153">
            <v>1240405</v>
          </cell>
          <cell r="B153" t="str">
            <v>ICMS a recuperar-São Paulo</v>
          </cell>
          <cell r="C153">
            <v>51218.67</v>
          </cell>
        </row>
        <row r="154">
          <cell r="A154">
            <v>1240408</v>
          </cell>
          <cell r="B154" t="str">
            <v>Caução de ICMS - MS</v>
          </cell>
          <cell r="C154">
            <v>20000</v>
          </cell>
        </row>
        <row r="155">
          <cell r="A155" t="str">
            <v>Impostos longo prazo</v>
          </cell>
          <cell r="C155">
            <v>903506.61</v>
          </cell>
        </row>
        <row r="157">
          <cell r="A157">
            <v>1250104</v>
          </cell>
          <cell r="B157" t="str">
            <v>Controladora ALL S.A.</v>
          </cell>
          <cell r="C157">
            <v>23082733.170000002</v>
          </cell>
        </row>
        <row r="158">
          <cell r="A158">
            <v>1250204</v>
          </cell>
          <cell r="B158" t="str">
            <v>Mutúo ALL Intermodal S.A.</v>
          </cell>
          <cell r="C158">
            <v>7556545.46</v>
          </cell>
        </row>
        <row r="159">
          <cell r="A159">
            <v>1250210</v>
          </cell>
          <cell r="B159" t="str">
            <v>Mutúo Caianda Participações S.A</v>
          </cell>
          <cell r="C159">
            <v>11784.61</v>
          </cell>
        </row>
        <row r="160">
          <cell r="A160">
            <v>1250302</v>
          </cell>
          <cell r="B160" t="str">
            <v>Coligada Ralph Inv. RLP</v>
          </cell>
          <cell r="C160">
            <v>786261.1</v>
          </cell>
        </row>
        <row r="161">
          <cell r="A161" t="str">
            <v>Mútuo controladores</v>
          </cell>
          <cell r="C161">
            <v>31437324.34</v>
          </cell>
        </row>
        <row r="163">
          <cell r="A163">
            <v>1240101</v>
          </cell>
          <cell r="B163" t="str">
            <v>Concessão RFFSA RLP</v>
          </cell>
          <cell r="C163">
            <v>3407556.16</v>
          </cell>
        </row>
        <row r="164">
          <cell r="A164">
            <v>1240102</v>
          </cell>
          <cell r="B164" t="str">
            <v>Arrendam.Bens RFFSA RLP</v>
          </cell>
          <cell r="C164">
            <v>61979739.439999998</v>
          </cell>
        </row>
        <row r="165">
          <cell r="A165">
            <v>1240103</v>
          </cell>
          <cell r="B165" t="str">
            <v>Pagamento antecipado aluguéis RFFSA</v>
          </cell>
          <cell r="C165">
            <v>1391977.18</v>
          </cell>
        </row>
        <row r="166">
          <cell r="A166">
            <v>1240308</v>
          </cell>
          <cell r="B166" t="str">
            <v>Pgto.Antec.Direito Pass.LP</v>
          </cell>
          <cell r="C166">
            <v>46857749.219999999</v>
          </cell>
        </row>
        <row r="167">
          <cell r="A167">
            <v>1240314</v>
          </cell>
          <cell r="B167" t="str">
            <v>Despesas antecipadas debêntures 1ª emis</v>
          </cell>
          <cell r="C167">
            <v>230279.43</v>
          </cell>
        </row>
        <row r="168">
          <cell r="A168">
            <v>1240315</v>
          </cell>
          <cell r="B168" t="str">
            <v>Despesas antecipadas debêntures 2ª emis</v>
          </cell>
          <cell r="C168">
            <v>92407.26</v>
          </cell>
        </row>
        <row r="169">
          <cell r="A169" t="str">
            <v>Despesas pagas antecipadamente</v>
          </cell>
          <cell r="C169">
            <v>113959708.69</v>
          </cell>
        </row>
        <row r="171">
          <cell r="A171">
            <v>1210101</v>
          </cell>
          <cell r="B171" t="str">
            <v>Dep.Judic.Ações Trabal.LP</v>
          </cell>
          <cell r="C171">
            <v>10275293.720000001</v>
          </cell>
        </row>
        <row r="172">
          <cell r="A172">
            <v>1210104</v>
          </cell>
          <cell r="B172" t="str">
            <v>Dep.Jud.PIS/COFINS LP</v>
          </cell>
          <cell r="C172">
            <v>1959168.3</v>
          </cell>
        </row>
        <row r="173">
          <cell r="A173">
            <v>1210106</v>
          </cell>
          <cell r="B173" t="str">
            <v>Dep.Judic. INSS</v>
          </cell>
          <cell r="C173">
            <v>3953613.95</v>
          </cell>
        </row>
        <row r="174">
          <cell r="A174">
            <v>1210109</v>
          </cell>
          <cell r="B174" t="str">
            <v>Penhora Judicial</v>
          </cell>
          <cell r="C174">
            <v>331289.78999999998</v>
          </cell>
        </row>
        <row r="175">
          <cell r="A175" t="str">
            <v>Depósitos judiciais</v>
          </cell>
          <cell r="C175">
            <v>16519365.76</v>
          </cell>
        </row>
        <row r="177">
          <cell r="A177" t="str">
            <v>Realizável a longo prazo</v>
          </cell>
          <cell r="C177">
            <v>162819905.40000001</v>
          </cell>
        </row>
        <row r="179">
          <cell r="A179">
            <v>1321101</v>
          </cell>
          <cell r="B179" t="str">
            <v>Locomotivas Benfeitorias</v>
          </cell>
          <cell r="C179">
            <v>143182814.66999999</v>
          </cell>
        </row>
        <row r="180">
          <cell r="A180">
            <v>1321102</v>
          </cell>
          <cell r="B180" t="str">
            <v>Vagões Benfeitorias</v>
          </cell>
          <cell r="C180">
            <v>37167674.700000003</v>
          </cell>
        </row>
        <row r="181">
          <cell r="A181">
            <v>1321121</v>
          </cell>
          <cell r="B181" t="str">
            <v>Depr.Locomotivas Benfeit.</v>
          </cell>
          <cell r="C181">
            <v>-43606350.140000001</v>
          </cell>
        </row>
        <row r="182">
          <cell r="A182">
            <v>1321122</v>
          </cell>
          <cell r="B182" t="str">
            <v>Deprec.Vagões Benfeitorias</v>
          </cell>
          <cell r="C182">
            <v>-9815557.2899999991</v>
          </cell>
        </row>
        <row r="183">
          <cell r="A183">
            <v>1321202</v>
          </cell>
          <cell r="B183" t="str">
            <v>Infra Estrutura Benfeitorias</v>
          </cell>
          <cell r="C183">
            <v>9590081.8499999996</v>
          </cell>
        </row>
        <row r="184">
          <cell r="A184">
            <v>1321203</v>
          </cell>
          <cell r="B184" t="str">
            <v>Super Estrutura Benfeitorias</v>
          </cell>
          <cell r="C184">
            <v>120195700.37</v>
          </cell>
        </row>
        <row r="185">
          <cell r="A185">
            <v>1321204</v>
          </cell>
          <cell r="B185" t="str">
            <v>Obras de Arte Benfeitorias</v>
          </cell>
          <cell r="C185">
            <v>592854.34</v>
          </cell>
        </row>
        <row r="186">
          <cell r="A186">
            <v>1321301</v>
          </cell>
          <cell r="B186" t="str">
            <v>Instalações Fixas Benfeitorias</v>
          </cell>
          <cell r="C186">
            <v>546479.91</v>
          </cell>
        </row>
        <row r="187">
          <cell r="A187">
            <v>1321302</v>
          </cell>
          <cell r="B187" t="str">
            <v>Instal.Fixas En.Elét.Benf.</v>
          </cell>
          <cell r="C187">
            <v>345562.84</v>
          </cell>
        </row>
        <row r="188">
          <cell r="A188">
            <v>1321303</v>
          </cell>
          <cell r="B188" t="str">
            <v>Sinaliz.Telecom.Benfeit.</v>
          </cell>
          <cell r="C188">
            <v>751606.83</v>
          </cell>
        </row>
        <row r="189">
          <cell r="A189">
            <v>1321304</v>
          </cell>
          <cell r="B189" t="str">
            <v>Edif.Dependencias Benfeit.</v>
          </cell>
          <cell r="C189">
            <v>6038216.2599999998</v>
          </cell>
        </row>
        <row r="190">
          <cell r="A190">
            <v>1321322</v>
          </cell>
          <cell r="B190" t="str">
            <v>Deprec.Infra Estrut.Benf.</v>
          </cell>
          <cell r="C190">
            <v>-1261737.83</v>
          </cell>
        </row>
        <row r="191">
          <cell r="A191">
            <v>1321323</v>
          </cell>
          <cell r="B191" t="str">
            <v>Deprec.Super Estrut.Benf.</v>
          </cell>
          <cell r="C191">
            <v>-14230236.630000001</v>
          </cell>
        </row>
        <row r="192">
          <cell r="A192">
            <v>1321324</v>
          </cell>
          <cell r="B192" t="str">
            <v>Deprec.Instal.Fixas Benf.</v>
          </cell>
          <cell r="C192">
            <v>-65255.33</v>
          </cell>
        </row>
        <row r="193">
          <cell r="A193">
            <v>1321325</v>
          </cell>
          <cell r="B193" t="str">
            <v>Deprec.Inst.En.Elét.Benf.</v>
          </cell>
          <cell r="C193">
            <v>-63374.28</v>
          </cell>
        </row>
        <row r="194">
          <cell r="A194">
            <v>1321326</v>
          </cell>
          <cell r="B194" t="str">
            <v>Deprec.Sinal.Telecom.Benf.</v>
          </cell>
          <cell r="C194">
            <v>-129902.57</v>
          </cell>
        </row>
        <row r="195">
          <cell r="A195">
            <v>1321327</v>
          </cell>
          <cell r="B195" t="str">
            <v>Deprec.Edif.Depend.Benf.</v>
          </cell>
          <cell r="C195">
            <v>-367669.13</v>
          </cell>
        </row>
        <row r="196">
          <cell r="A196">
            <v>1321328</v>
          </cell>
          <cell r="B196" t="str">
            <v>Deprec.Obras Arte Benf.</v>
          </cell>
          <cell r="C196">
            <v>-40646.76</v>
          </cell>
        </row>
        <row r="197">
          <cell r="A197">
            <v>1322101</v>
          </cell>
          <cell r="B197" t="str">
            <v>Projetos em Andamento</v>
          </cell>
          <cell r="C197">
            <v>50877259.390000001</v>
          </cell>
        </row>
        <row r="198">
          <cell r="A198">
            <v>1323101</v>
          </cell>
          <cell r="B198" t="str">
            <v>Locomotivas Próprio</v>
          </cell>
          <cell r="C198">
            <v>54051934.899999999</v>
          </cell>
        </row>
        <row r="199">
          <cell r="A199">
            <v>1323102</v>
          </cell>
          <cell r="B199" t="str">
            <v>Vagões Próprio</v>
          </cell>
          <cell r="C199">
            <v>1134265.45</v>
          </cell>
        </row>
        <row r="200">
          <cell r="A200">
            <v>1323121</v>
          </cell>
          <cell r="B200" t="str">
            <v>Deprec.Locomotivas Próp.</v>
          </cell>
          <cell r="C200">
            <v>-15825569.710000001</v>
          </cell>
        </row>
        <row r="201">
          <cell r="A201">
            <v>1323122</v>
          </cell>
          <cell r="B201" t="str">
            <v>Deprec.de Vagões Próprio</v>
          </cell>
          <cell r="C201">
            <v>-320220.33</v>
          </cell>
        </row>
        <row r="202">
          <cell r="A202">
            <v>1323203</v>
          </cell>
          <cell r="B202" t="str">
            <v>Super Estrutura Próprio</v>
          </cell>
          <cell r="C202">
            <v>3.67</v>
          </cell>
        </row>
        <row r="203">
          <cell r="A203">
            <v>1323208</v>
          </cell>
          <cell r="B203" t="str">
            <v>Edif.Dependencias Próprio</v>
          </cell>
          <cell r="C203">
            <v>4190371.61</v>
          </cell>
        </row>
        <row r="204">
          <cell r="A204">
            <v>1323222</v>
          </cell>
          <cell r="B204" t="str">
            <v>Deprec.Infra Estrut.Próp.</v>
          </cell>
          <cell r="C204">
            <v>13.47</v>
          </cell>
        </row>
        <row r="205">
          <cell r="A205">
            <v>1323223</v>
          </cell>
          <cell r="B205" t="str">
            <v>Deprec.Super Estrut.Próp.</v>
          </cell>
          <cell r="C205">
            <v>-0.04</v>
          </cell>
        </row>
        <row r="206">
          <cell r="A206">
            <v>1323227</v>
          </cell>
          <cell r="B206" t="str">
            <v>Deprec.Edif.Depend.Próprio</v>
          </cell>
          <cell r="C206">
            <v>-283643.95</v>
          </cell>
        </row>
        <row r="207">
          <cell r="A207">
            <v>1324101</v>
          </cell>
          <cell r="B207" t="str">
            <v>Equip.Ferramentas Oficina</v>
          </cell>
          <cell r="C207">
            <v>1738908.63</v>
          </cell>
        </row>
        <row r="208">
          <cell r="A208">
            <v>1324102</v>
          </cell>
          <cell r="B208" t="str">
            <v>Equip.Ferram.Manut.Via Permanente</v>
          </cell>
          <cell r="C208">
            <v>3142309.44</v>
          </cell>
        </row>
        <row r="209">
          <cell r="A209">
            <v>1324103</v>
          </cell>
          <cell r="B209" t="str">
            <v>Equip.Movim.Carga Materiais</v>
          </cell>
          <cell r="C209">
            <v>1093603.92</v>
          </cell>
        </row>
        <row r="210">
          <cell r="A210">
            <v>1324104</v>
          </cell>
          <cell r="B210" t="str">
            <v>Equip.Aparelhos Telecom.</v>
          </cell>
          <cell r="C210">
            <v>5532934.4100000001</v>
          </cell>
        </row>
        <row r="211">
          <cell r="A211">
            <v>1324105</v>
          </cell>
          <cell r="B211" t="str">
            <v>Equip.Aparelhos Sinaliz.</v>
          </cell>
          <cell r="C211">
            <v>712281.61</v>
          </cell>
        </row>
        <row r="212">
          <cell r="A212">
            <v>1324106</v>
          </cell>
          <cell r="B212" t="str">
            <v>Equip.Técnicos Científicos</v>
          </cell>
          <cell r="C212">
            <v>609292.24</v>
          </cell>
        </row>
        <row r="213">
          <cell r="A213">
            <v>1324107</v>
          </cell>
          <cell r="B213" t="str">
            <v>Equip.Rodantes Auxiliares</v>
          </cell>
          <cell r="C213">
            <v>165359.82999999999</v>
          </cell>
        </row>
        <row r="214">
          <cell r="A214">
            <v>1324108</v>
          </cell>
          <cell r="B214" t="str">
            <v>Equip.Processamento Dados</v>
          </cell>
          <cell r="C214">
            <v>7130500.0499999998</v>
          </cell>
        </row>
        <row r="215">
          <cell r="A215">
            <v>1324121</v>
          </cell>
          <cell r="B215" t="str">
            <v>Deprec.Equip.Ferram.Ofic.</v>
          </cell>
          <cell r="C215">
            <v>-493029.62</v>
          </cell>
        </row>
        <row r="216">
          <cell r="A216">
            <v>1324122</v>
          </cell>
          <cell r="B216" t="str">
            <v>Dep.Eq.Ferr.Man.Via Perm.</v>
          </cell>
          <cell r="C216">
            <v>-1449703.6</v>
          </cell>
        </row>
        <row r="217">
          <cell r="A217">
            <v>1324123</v>
          </cell>
          <cell r="B217" t="str">
            <v>Deprec.Eq.Movim.Carga Mat.</v>
          </cell>
          <cell r="C217">
            <v>-182574.14</v>
          </cell>
        </row>
        <row r="218">
          <cell r="A218">
            <v>1324124</v>
          </cell>
          <cell r="B218" t="str">
            <v>Deprec.Eq.Apar.Telecomun.</v>
          </cell>
          <cell r="C218">
            <v>-2286358.7599999998</v>
          </cell>
        </row>
        <row r="219">
          <cell r="A219">
            <v>1324125</v>
          </cell>
          <cell r="B219" t="str">
            <v>Deprec.Equip.Apar.Sinal.</v>
          </cell>
          <cell r="C219">
            <v>-279549.39</v>
          </cell>
        </row>
        <row r="220">
          <cell r="A220">
            <v>1324126</v>
          </cell>
          <cell r="B220" t="str">
            <v>Deprec.Equip.Téc.Científ.</v>
          </cell>
          <cell r="C220">
            <v>-121857.41</v>
          </cell>
        </row>
        <row r="221">
          <cell r="A221">
            <v>1324127</v>
          </cell>
          <cell r="B221" t="str">
            <v>Deprec.Equip.Rodantes Aux.</v>
          </cell>
          <cell r="C221">
            <v>-45701.85</v>
          </cell>
        </row>
        <row r="222">
          <cell r="A222">
            <v>1324128</v>
          </cell>
          <cell r="B222" t="str">
            <v>Deprec.Eq.Processam.Dados</v>
          </cell>
          <cell r="C222">
            <v>-1796967.31</v>
          </cell>
        </row>
        <row r="223">
          <cell r="A223">
            <v>1325101</v>
          </cell>
          <cell r="B223" t="str">
            <v>Terrenos</v>
          </cell>
          <cell r="C223">
            <v>623976.51</v>
          </cell>
        </row>
        <row r="224">
          <cell r="A224">
            <v>1325102</v>
          </cell>
          <cell r="B224" t="str">
            <v>Móveis e Utensílios</v>
          </cell>
          <cell r="C224">
            <v>2787848.2</v>
          </cell>
        </row>
        <row r="225">
          <cell r="A225">
            <v>1325103</v>
          </cell>
          <cell r="B225" t="str">
            <v>Máquinas de Escritório</v>
          </cell>
          <cell r="C225">
            <v>833.9</v>
          </cell>
        </row>
        <row r="226">
          <cell r="A226">
            <v>1325104</v>
          </cell>
          <cell r="B226" t="str">
            <v>Veículos Rodoviários</v>
          </cell>
          <cell r="C226">
            <v>41927.33</v>
          </cell>
        </row>
        <row r="227">
          <cell r="A227">
            <v>1325107</v>
          </cell>
          <cell r="B227" t="str">
            <v>Aeronave - própria</v>
          </cell>
          <cell r="C227">
            <v>1673469.31</v>
          </cell>
        </row>
        <row r="228">
          <cell r="A228">
            <v>1325122</v>
          </cell>
          <cell r="B228" t="str">
            <v>Deprec.Móveis e Utensílios</v>
          </cell>
          <cell r="C228">
            <v>-2569808.2000000002</v>
          </cell>
        </row>
        <row r="229">
          <cell r="A229">
            <v>1325123</v>
          </cell>
          <cell r="B229" t="str">
            <v>Deprec.Máquinas Escritório</v>
          </cell>
          <cell r="C229">
            <v>-361.36</v>
          </cell>
        </row>
        <row r="230">
          <cell r="A230">
            <v>1325124</v>
          </cell>
          <cell r="B230" t="str">
            <v>Deprec.Veíc.Rodoviários</v>
          </cell>
          <cell r="C230">
            <v>-41927.33</v>
          </cell>
        </row>
        <row r="231">
          <cell r="A231">
            <v>1325127</v>
          </cell>
          <cell r="B231" t="str">
            <v>Deprec. Aeronave - própria</v>
          </cell>
          <cell r="C231">
            <v>-292857.13</v>
          </cell>
        </row>
        <row r="232">
          <cell r="A232">
            <v>1326201</v>
          </cell>
          <cell r="B232" t="str">
            <v>Direito de Uso Telefone</v>
          </cell>
          <cell r="C232">
            <v>5000</v>
          </cell>
        </row>
        <row r="233">
          <cell r="A233">
            <v>1326202</v>
          </cell>
          <cell r="B233" t="str">
            <v>Sistemas Aplicat.-Software</v>
          </cell>
          <cell r="C233">
            <v>7294566.6900000004</v>
          </cell>
        </row>
        <row r="234">
          <cell r="A234">
            <v>1326203</v>
          </cell>
          <cell r="B234" t="str">
            <v>Marcas e Patentes</v>
          </cell>
          <cell r="C234">
            <v>1647</v>
          </cell>
        </row>
        <row r="235">
          <cell r="A235">
            <v>1326212</v>
          </cell>
          <cell r="B235" t="str">
            <v>Amort.Sistemas Aplicativos</v>
          </cell>
          <cell r="C235">
            <v>-3964733.74</v>
          </cell>
        </row>
        <row r="236">
          <cell r="A236">
            <v>1329102</v>
          </cell>
          <cell r="B236" t="str">
            <v>Vagões Benf.Ferroban</v>
          </cell>
          <cell r="C236">
            <v>722129.98</v>
          </cell>
        </row>
        <row r="237">
          <cell r="A237">
            <v>1329122</v>
          </cell>
          <cell r="B237" t="str">
            <v>Depr.Vagões.Benf.Ferroban</v>
          </cell>
          <cell r="C237">
            <v>-240107.7</v>
          </cell>
        </row>
        <row r="238">
          <cell r="A238">
            <v>1329203</v>
          </cell>
          <cell r="B238" t="str">
            <v>Super Estr.Benf.Ferroban</v>
          </cell>
          <cell r="C238">
            <v>956869.26</v>
          </cell>
        </row>
        <row r="239">
          <cell r="A239">
            <v>1329303</v>
          </cell>
          <cell r="B239" t="str">
            <v>Sinal.Telec.Benf.Ferroban</v>
          </cell>
          <cell r="C239">
            <v>18515.18</v>
          </cell>
        </row>
        <row r="240">
          <cell r="A240">
            <v>1329323</v>
          </cell>
          <cell r="B240" t="str">
            <v>Dep.Sup.Estr.Benf.Ferroban</v>
          </cell>
          <cell r="C240">
            <v>-133937.78</v>
          </cell>
        </row>
        <row r="241">
          <cell r="A241">
            <v>1329326</v>
          </cell>
          <cell r="B241" t="str">
            <v>Dep.Sin.Tele.Benf.Ferroban</v>
          </cell>
          <cell r="C241">
            <v>-11726.29</v>
          </cell>
        </row>
        <row r="242">
          <cell r="A242" t="str">
            <v>Bens de uso construção e reforma</v>
          </cell>
          <cell r="C242">
            <v>362995448.14999998</v>
          </cell>
        </row>
        <row r="243">
          <cell r="A243">
            <v>1327103</v>
          </cell>
          <cell r="B243" t="str">
            <v>Almoxarif.Inversão Fixa</v>
          </cell>
          <cell r="C243">
            <v>7404993.1799999997</v>
          </cell>
        </row>
        <row r="244">
          <cell r="A244">
            <v>1327199</v>
          </cell>
          <cell r="B244" t="str">
            <v>EM/EF Investimentos</v>
          </cell>
          <cell r="C244">
            <v>-191970.56</v>
          </cell>
        </row>
        <row r="245">
          <cell r="A245" t="str">
            <v>Almoxarifado de inversão fixa</v>
          </cell>
          <cell r="C245">
            <v>7213022.6200000001</v>
          </cell>
        </row>
        <row r="246">
          <cell r="A246" t="str">
            <v>Imobilizado</v>
          </cell>
          <cell r="C246">
            <v>370208470.76999998</v>
          </cell>
        </row>
        <row r="248">
          <cell r="A248">
            <v>1331101</v>
          </cell>
          <cell r="B248" t="str">
            <v>Despesas de Transição</v>
          </cell>
          <cell r="C248">
            <v>1764986.45</v>
          </cell>
        </row>
        <row r="249">
          <cell r="A249">
            <v>1331102</v>
          </cell>
          <cell r="B249" t="str">
            <v>Sistema de Orçamento</v>
          </cell>
          <cell r="C249">
            <v>474152.02</v>
          </cell>
        </row>
        <row r="250">
          <cell r="A250">
            <v>1331105</v>
          </cell>
          <cell r="B250" t="str">
            <v>Arrendendamento a Diferir</v>
          </cell>
          <cell r="C250">
            <v>23496372.620000001</v>
          </cell>
        </row>
        <row r="251">
          <cell r="A251">
            <v>1331106</v>
          </cell>
          <cell r="B251" t="str">
            <v>Concessão a Diferir</v>
          </cell>
          <cell r="C251">
            <v>1240386.19</v>
          </cell>
        </row>
        <row r="252">
          <cell r="A252">
            <v>1331110</v>
          </cell>
          <cell r="B252" t="str">
            <v>Amort.Despesas Transição</v>
          </cell>
          <cell r="C252">
            <v>-1764986.45</v>
          </cell>
        </row>
        <row r="253">
          <cell r="A253">
            <v>1331111</v>
          </cell>
          <cell r="B253" t="str">
            <v>Amort.Sistema de Orçamento</v>
          </cell>
          <cell r="C253">
            <v>-465574.86</v>
          </cell>
        </row>
        <row r="254">
          <cell r="A254">
            <v>1331123</v>
          </cell>
          <cell r="B254" t="str">
            <v>Amortização Arrendamento</v>
          </cell>
          <cell r="C254">
            <v>-1400446.08</v>
          </cell>
        </row>
        <row r="255">
          <cell r="A255">
            <v>1331124</v>
          </cell>
          <cell r="B255" t="str">
            <v>Amortização Concessão</v>
          </cell>
          <cell r="C255">
            <v>-73930.320000000007</v>
          </cell>
        </row>
        <row r="256">
          <cell r="A256">
            <v>1332101</v>
          </cell>
          <cell r="B256" t="str">
            <v>Gastos c/Estudos e Proj.</v>
          </cell>
          <cell r="C256">
            <v>5408881.25</v>
          </cell>
        </row>
        <row r="257">
          <cell r="A257">
            <v>1332102</v>
          </cell>
          <cell r="B257" t="str">
            <v>TEVECON</v>
          </cell>
          <cell r="C257">
            <v>115342.93</v>
          </cell>
        </row>
        <row r="258">
          <cell r="A258">
            <v>1332110</v>
          </cell>
          <cell r="B258" t="str">
            <v>Amort.Gastos c/Estudos/Proj.</v>
          </cell>
          <cell r="C258">
            <v>-3907038.61</v>
          </cell>
        </row>
        <row r="259">
          <cell r="A259">
            <v>1332111</v>
          </cell>
          <cell r="B259" t="str">
            <v>Amortização TEVECON</v>
          </cell>
          <cell r="C259">
            <v>-115343.02</v>
          </cell>
        </row>
        <row r="260">
          <cell r="A260" t="str">
            <v>Diferido</v>
          </cell>
          <cell r="C260">
            <v>24772802.120000001</v>
          </cell>
        </row>
        <row r="262">
          <cell r="A262" t="str">
            <v>Permanente</v>
          </cell>
          <cell r="C262">
            <v>394981272.88999999</v>
          </cell>
        </row>
        <row r="264">
          <cell r="A264" t="str">
            <v>ATIVO</v>
          </cell>
          <cell r="C264">
            <v>808146628.15999997</v>
          </cell>
        </row>
        <row r="273">
          <cell r="A273" t="str">
            <v>Texto.............................................</v>
          </cell>
        </row>
        <row r="274">
          <cell r="A274" t="str">
            <v>..................................................</v>
          </cell>
        </row>
        <row r="276">
          <cell r="A276">
            <v>2111101</v>
          </cell>
          <cell r="B276" t="str">
            <v>Fornecedor Materiais Nac.</v>
          </cell>
          <cell r="C276">
            <v>-5643466.5899999999</v>
          </cell>
        </row>
        <row r="277">
          <cell r="A277">
            <v>2111102</v>
          </cell>
          <cell r="B277" t="str">
            <v>Fornec.Materiais Consig.</v>
          </cell>
          <cell r="C277">
            <v>-3007.97</v>
          </cell>
        </row>
        <row r="278">
          <cell r="A278">
            <v>2111103</v>
          </cell>
          <cell r="B278" t="str">
            <v>Fornecedor Serviços Nac.</v>
          </cell>
          <cell r="C278">
            <v>-16620366.85</v>
          </cell>
        </row>
        <row r="279">
          <cell r="A279">
            <v>2111106</v>
          </cell>
          <cell r="B279" t="str">
            <v>Funcionários</v>
          </cell>
          <cell r="C279">
            <v>-24806.55</v>
          </cell>
        </row>
        <row r="280">
          <cell r="A280">
            <v>2111108</v>
          </cell>
          <cell r="B280" t="str">
            <v>Fornecedor Utilities</v>
          </cell>
          <cell r="C280">
            <v>-92141.83</v>
          </cell>
        </row>
        <row r="281">
          <cell r="A281">
            <v>2111109</v>
          </cell>
          <cell r="B281" t="str">
            <v>Fornecedor de Combustíveis</v>
          </cell>
          <cell r="C281">
            <v>-27864258.23</v>
          </cell>
        </row>
        <row r="282">
          <cell r="A282">
            <v>2111110</v>
          </cell>
          <cell r="B282" t="str">
            <v>Fornecedor Impostos</v>
          </cell>
          <cell r="C282">
            <v>-71349.919999999998</v>
          </cell>
        </row>
        <row r="283">
          <cell r="A283">
            <v>2111111</v>
          </cell>
          <cell r="B283" t="str">
            <v>Bancos</v>
          </cell>
          <cell r="C283">
            <v>-14081.06</v>
          </cell>
        </row>
        <row r="284">
          <cell r="A284">
            <v>2111112</v>
          </cell>
          <cell r="B284" t="str">
            <v>Fornecedor Ferrovias</v>
          </cell>
          <cell r="C284">
            <v>-57617.760000000002</v>
          </cell>
        </row>
        <row r="285">
          <cell r="A285">
            <v>2111113</v>
          </cell>
          <cell r="B285" t="str">
            <v>Tit. Caixa. Peq. UPs</v>
          </cell>
          <cell r="C285">
            <v>-43851.78</v>
          </cell>
        </row>
        <row r="286">
          <cell r="A286">
            <v>2111114</v>
          </cell>
          <cell r="B286" t="str">
            <v>Forn.Ressarc.Avarias</v>
          </cell>
          <cell r="C286">
            <v>-203725.28</v>
          </cell>
        </row>
        <row r="287">
          <cell r="A287">
            <v>2111115</v>
          </cell>
          <cell r="B287" t="str">
            <v>Forn.Transf.entre Centros</v>
          </cell>
          <cell r="C287">
            <v>940.5</v>
          </cell>
        </row>
        <row r="288">
          <cell r="A288">
            <v>2111116</v>
          </cell>
          <cell r="B288" t="str">
            <v>Fornecedores Caminhoneiros</v>
          </cell>
          <cell r="C288">
            <v>173491.58</v>
          </cell>
        </row>
        <row r="289">
          <cell r="A289">
            <v>2111190</v>
          </cell>
          <cell r="B289" t="str">
            <v>Carga Forn.Mat.</v>
          </cell>
          <cell r="C289">
            <v>-1960185.01</v>
          </cell>
        </row>
        <row r="290">
          <cell r="A290">
            <v>2111191</v>
          </cell>
          <cell r="B290" t="str">
            <v>Carga Forn.Serviço</v>
          </cell>
          <cell r="C290">
            <v>-641762.43000000005</v>
          </cell>
        </row>
        <row r="291">
          <cell r="A291">
            <v>2111193</v>
          </cell>
          <cell r="B291" t="str">
            <v>Outros valores a pagar</v>
          </cell>
          <cell r="C291">
            <v>-1686646.75</v>
          </cell>
        </row>
        <row r="292">
          <cell r="A292">
            <v>2111201</v>
          </cell>
          <cell r="B292" t="str">
            <v>Fornecedor Materiais Ext.</v>
          </cell>
          <cell r="C292">
            <v>-813678.4</v>
          </cell>
        </row>
        <row r="293">
          <cell r="A293">
            <v>2111202</v>
          </cell>
          <cell r="B293" t="str">
            <v>Fornecedor Serviços Ext.</v>
          </cell>
          <cell r="C293">
            <v>-2500</v>
          </cell>
        </row>
        <row r="294">
          <cell r="A294" t="str">
            <v>Fornecedores</v>
          </cell>
          <cell r="C294">
            <v>-55569014.329999998</v>
          </cell>
        </row>
        <row r="296">
          <cell r="A296">
            <v>2121301</v>
          </cell>
          <cell r="B296" t="str">
            <v>Empréstimo BNDES</v>
          </cell>
          <cell r="C296">
            <v>-20340870.690000001</v>
          </cell>
        </row>
        <row r="297">
          <cell r="A297" t="str">
            <v>BNDES</v>
          </cell>
          <cell r="C297">
            <v>-20340870.690000001</v>
          </cell>
        </row>
        <row r="299">
          <cell r="A299">
            <v>2122102</v>
          </cell>
          <cell r="B299" t="str">
            <v>Debêntures 1ª emissão- 1ª série CP</v>
          </cell>
          <cell r="C299">
            <v>-3363887.46</v>
          </cell>
        </row>
        <row r="300">
          <cell r="A300" t="str">
            <v>Debêntures</v>
          </cell>
          <cell r="C300">
            <v>-3363887.46</v>
          </cell>
        </row>
        <row r="302">
          <cell r="A302">
            <v>2121101</v>
          </cell>
          <cell r="B302" t="str">
            <v>Financ.Capital Giro Nac.</v>
          </cell>
          <cell r="C302">
            <v>-3560842</v>
          </cell>
        </row>
        <row r="303">
          <cell r="A303">
            <v>2122101</v>
          </cell>
          <cell r="B303" t="str">
            <v>Empr.Cap.Giro Moeda Est.</v>
          </cell>
          <cell r="C303">
            <v>-26027066</v>
          </cell>
        </row>
        <row r="304">
          <cell r="A304">
            <v>2122104</v>
          </cell>
          <cell r="B304" t="str">
            <v>Operação de Compror</v>
          </cell>
          <cell r="C304">
            <v>-10500000</v>
          </cell>
        </row>
        <row r="305">
          <cell r="A305">
            <v>2122301</v>
          </cell>
          <cell r="B305" t="str">
            <v>Resolução 63</v>
          </cell>
          <cell r="C305">
            <v>-3247871</v>
          </cell>
        </row>
        <row r="306">
          <cell r="A306" t="str">
            <v>Capital de giro</v>
          </cell>
          <cell r="C306">
            <v>-43335779</v>
          </cell>
        </row>
        <row r="308">
          <cell r="A308">
            <v>2122201</v>
          </cell>
          <cell r="B308" t="str">
            <v>Financiamentos a Importação</v>
          </cell>
          <cell r="C308">
            <v>-351357</v>
          </cell>
        </row>
        <row r="309">
          <cell r="A309" t="str">
            <v>Financiamento a importação</v>
          </cell>
          <cell r="C309">
            <v>-351357</v>
          </cell>
        </row>
        <row r="311">
          <cell r="A311">
            <v>2122202</v>
          </cell>
          <cell r="B311" t="str">
            <v>Financ.locomotivas CP</v>
          </cell>
          <cell r="C311">
            <v>-7292169.7000000002</v>
          </cell>
        </row>
        <row r="312">
          <cell r="A312" t="str">
            <v>financiamento de locomotivas</v>
          </cell>
          <cell r="C312">
            <v>-7292169.7000000002</v>
          </cell>
        </row>
        <row r="314">
          <cell r="A314">
            <v>2131101</v>
          </cell>
          <cell r="B314" t="str">
            <v>Arrendamento Malha Sul</v>
          </cell>
          <cell r="C314">
            <v>-36173699.729999997</v>
          </cell>
        </row>
        <row r="315">
          <cell r="A315">
            <v>2131102</v>
          </cell>
          <cell r="B315" t="str">
            <v>Arrend.Conc.Malha Paulista</v>
          </cell>
          <cell r="C315">
            <v>-4982861.83</v>
          </cell>
        </row>
        <row r="316">
          <cell r="A316">
            <v>2132101</v>
          </cell>
          <cell r="B316" t="str">
            <v>Concessão Malha Sul</v>
          </cell>
          <cell r="C316">
            <v>-1915737.82</v>
          </cell>
        </row>
        <row r="317">
          <cell r="A317">
            <v>2132102</v>
          </cell>
          <cell r="B317" t="str">
            <v>Concessão Malha Paulista</v>
          </cell>
          <cell r="C317">
            <v>-249143.09</v>
          </cell>
        </row>
        <row r="318">
          <cell r="A318" t="str">
            <v>Arrendamento a pagar</v>
          </cell>
          <cell r="C318">
            <v>-43321442.469999999</v>
          </cell>
        </row>
        <row r="320">
          <cell r="A320">
            <v>2161101</v>
          </cell>
          <cell r="B320" t="str">
            <v>Salários a Pagar</v>
          </cell>
          <cell r="C320">
            <v>592382.44999999995</v>
          </cell>
        </row>
        <row r="321">
          <cell r="A321">
            <v>2161102</v>
          </cell>
          <cell r="B321" t="str">
            <v>Banco de horas a pagar</v>
          </cell>
          <cell r="C321">
            <v>-175027.04</v>
          </cell>
        </row>
        <row r="322">
          <cell r="A322">
            <v>2162101</v>
          </cell>
          <cell r="B322" t="str">
            <v>INSS</v>
          </cell>
          <cell r="C322">
            <v>-2013192.05</v>
          </cell>
        </row>
        <row r="323">
          <cell r="A323">
            <v>2162102</v>
          </cell>
          <cell r="B323" t="str">
            <v>Senai</v>
          </cell>
          <cell r="C323">
            <v>-25721.11</v>
          </cell>
        </row>
        <row r="324">
          <cell r="A324">
            <v>2162103</v>
          </cell>
          <cell r="B324" t="str">
            <v>Salario Educação</v>
          </cell>
          <cell r="C324">
            <v>8740.32</v>
          </cell>
        </row>
        <row r="325">
          <cell r="A325">
            <v>2162104</v>
          </cell>
          <cell r="B325" t="str">
            <v>FGTS a Recolher</v>
          </cell>
          <cell r="C325">
            <v>-725296.01</v>
          </cell>
        </row>
        <row r="326">
          <cell r="A326">
            <v>2162106</v>
          </cell>
          <cell r="B326" t="str">
            <v>Liminar FGTS</v>
          </cell>
          <cell r="C326">
            <v>-53510.26</v>
          </cell>
        </row>
        <row r="327">
          <cell r="A327">
            <v>2163102</v>
          </cell>
          <cell r="B327" t="str">
            <v>Contrib. Sindical</v>
          </cell>
          <cell r="C327">
            <v>-7365.27</v>
          </cell>
        </row>
        <row r="328">
          <cell r="A328">
            <v>2163103</v>
          </cell>
          <cell r="B328" t="str">
            <v>Cta.Pg.REFER</v>
          </cell>
          <cell r="C328">
            <v>12577.02</v>
          </cell>
        </row>
        <row r="329">
          <cell r="A329">
            <v>2163104</v>
          </cell>
          <cell r="B329" t="str">
            <v>Pensão Alimentícia</v>
          </cell>
          <cell r="C329">
            <v>5683.18</v>
          </cell>
        </row>
        <row r="330">
          <cell r="A330">
            <v>2163105</v>
          </cell>
          <cell r="B330" t="str">
            <v>Sindifer</v>
          </cell>
          <cell r="C330">
            <v>33600.53</v>
          </cell>
        </row>
        <row r="331">
          <cell r="A331">
            <v>2163106</v>
          </cell>
          <cell r="B331" t="str">
            <v>Assistência Odontológica</v>
          </cell>
          <cell r="C331">
            <v>9108.74</v>
          </cell>
        </row>
        <row r="332">
          <cell r="A332">
            <v>2171209</v>
          </cell>
          <cell r="B332" t="str">
            <v>Parcelamento INSS/SAT</v>
          </cell>
          <cell r="C332">
            <v>-2033806.93</v>
          </cell>
        </row>
        <row r="333">
          <cell r="A333">
            <v>2261203</v>
          </cell>
          <cell r="B333" t="str">
            <v>Parcelamento INSS/SAT</v>
          </cell>
          <cell r="C333">
            <v>-4067613.84</v>
          </cell>
        </row>
        <row r="334">
          <cell r="A334" t="str">
            <v>Salários e encargos sociais</v>
          </cell>
          <cell r="C334">
            <v>-8439440.2699999996</v>
          </cell>
        </row>
        <row r="336">
          <cell r="A336">
            <v>2171101</v>
          </cell>
          <cell r="B336" t="str">
            <v>IRRF - Empregados</v>
          </cell>
          <cell r="C336">
            <v>-283274.62</v>
          </cell>
        </row>
        <row r="337">
          <cell r="A337">
            <v>2171102</v>
          </cell>
          <cell r="B337" t="str">
            <v>IRRF - Terceiros</v>
          </cell>
          <cell r="C337">
            <v>-9123.59</v>
          </cell>
        </row>
        <row r="338">
          <cell r="A338">
            <v>2171201</v>
          </cell>
          <cell r="B338" t="str">
            <v>PIS-Prog.Int.Social</v>
          </cell>
          <cell r="C338">
            <v>-1426977.88</v>
          </cell>
        </row>
        <row r="339">
          <cell r="A339">
            <v>2171202</v>
          </cell>
          <cell r="B339" t="str">
            <v>Cofins</v>
          </cell>
          <cell r="C339">
            <v>-3964343.51</v>
          </cell>
        </row>
        <row r="340">
          <cell r="A340">
            <v>2171203</v>
          </cell>
          <cell r="B340" t="str">
            <v>Imposto S/Serviço</v>
          </cell>
          <cell r="C340">
            <v>39.43</v>
          </cell>
        </row>
        <row r="341">
          <cell r="A341">
            <v>2171204</v>
          </cell>
          <cell r="B341" t="str">
            <v>Cofins-Diferença Base Calculo</v>
          </cell>
          <cell r="C341">
            <v>-1999618.16</v>
          </cell>
        </row>
        <row r="342">
          <cell r="A342">
            <v>2171206</v>
          </cell>
          <cell r="B342" t="str">
            <v>PIS-parcelamento</v>
          </cell>
          <cell r="C342">
            <v>-728459.28</v>
          </cell>
        </row>
        <row r="343">
          <cell r="A343">
            <v>2171208</v>
          </cell>
          <cell r="B343" t="str">
            <v>Fundaf</v>
          </cell>
          <cell r="C343">
            <v>11518.73</v>
          </cell>
        </row>
        <row r="344">
          <cell r="A344">
            <v>2171302</v>
          </cell>
          <cell r="B344" t="str">
            <v>ICMS - Santa Catarina</v>
          </cell>
          <cell r="C344">
            <v>0</v>
          </cell>
        </row>
        <row r="345">
          <cell r="A345">
            <v>2171304</v>
          </cell>
          <cell r="B345" t="str">
            <v>ICMS - São Paulo</v>
          </cell>
          <cell r="C345">
            <v>-133040.95000000001</v>
          </cell>
        </row>
        <row r="346">
          <cell r="A346">
            <v>2171309</v>
          </cell>
          <cell r="B346" t="str">
            <v>ICMS a pagar - Geral</v>
          </cell>
          <cell r="C346">
            <v>71677.8</v>
          </cell>
        </row>
        <row r="347">
          <cell r="A347">
            <v>2171503</v>
          </cell>
          <cell r="B347" t="str">
            <v>Taxas e Serviços</v>
          </cell>
          <cell r="C347">
            <v>40000</v>
          </cell>
        </row>
        <row r="348">
          <cell r="A348">
            <v>2171504</v>
          </cell>
          <cell r="B348" t="str">
            <v>ISS - RETENÇAÕ TERCEIROS</v>
          </cell>
          <cell r="C348">
            <v>-5.09</v>
          </cell>
        </row>
        <row r="349">
          <cell r="A349">
            <v>2171505</v>
          </cell>
          <cell r="B349" t="str">
            <v>INSS</v>
          </cell>
          <cell r="C349">
            <v>-416811.96</v>
          </cell>
        </row>
        <row r="350">
          <cell r="A350">
            <v>2171507</v>
          </cell>
          <cell r="B350" t="str">
            <v>INSS - retenção s/ cooperativas</v>
          </cell>
          <cell r="C350">
            <v>-787918.15</v>
          </cell>
        </row>
        <row r="351">
          <cell r="A351">
            <v>2171508</v>
          </cell>
          <cell r="B351" t="str">
            <v>SEST/SENAT - Retido caminhoneiros</v>
          </cell>
          <cell r="C351">
            <v>-24665.53</v>
          </cell>
        </row>
        <row r="352">
          <cell r="A352" t="str">
            <v>Impostos</v>
          </cell>
          <cell r="C352">
            <v>-9651002.7599999998</v>
          </cell>
        </row>
        <row r="354">
          <cell r="A354">
            <v>2184101</v>
          </cell>
          <cell r="B354" t="str">
            <v>Obrigações c/Concessionaria</v>
          </cell>
          <cell r="C354">
            <v>-1359301.61</v>
          </cell>
        </row>
        <row r="355">
          <cell r="A355" t="str">
            <v>Obrigações com a RFFSA</v>
          </cell>
          <cell r="C355">
            <v>-1359301.61</v>
          </cell>
        </row>
        <row r="357">
          <cell r="A357">
            <v>2164101</v>
          </cell>
          <cell r="B357" t="str">
            <v>13 Salario</v>
          </cell>
          <cell r="C357">
            <v>-2065856.01</v>
          </cell>
        </row>
        <row r="358">
          <cell r="A358">
            <v>2164102</v>
          </cell>
          <cell r="B358" t="str">
            <v>Ferias</v>
          </cell>
          <cell r="C358">
            <v>-5481639.3200000003</v>
          </cell>
        </row>
        <row r="359">
          <cell r="A359" t="str">
            <v>Provisões de férias e 13º salário</v>
          </cell>
          <cell r="C359">
            <v>-7547495.3300000001</v>
          </cell>
        </row>
        <row r="361">
          <cell r="A361">
            <v>2183602</v>
          </cell>
          <cell r="B361" t="str">
            <v>Prov.p/Remun. Variavel</v>
          </cell>
          <cell r="C361">
            <v>-7801801.1799999997</v>
          </cell>
        </row>
        <row r="362">
          <cell r="A362" t="str">
            <v>Provisão para remuneração variável</v>
          </cell>
          <cell r="C362">
            <v>-7801801.1799999997</v>
          </cell>
        </row>
        <row r="364">
          <cell r="A364">
            <v>2151103</v>
          </cell>
          <cell r="B364" t="str">
            <v>Part.Pg. MRS Logistica</v>
          </cell>
          <cell r="C364">
            <v>247173.14</v>
          </cell>
        </row>
        <row r="365">
          <cell r="A365">
            <v>2151106</v>
          </cell>
          <cell r="B365" t="str">
            <v>Part.Pg. FCA</v>
          </cell>
          <cell r="C365">
            <v>-4130</v>
          </cell>
        </row>
        <row r="366">
          <cell r="A366">
            <v>2151107</v>
          </cell>
          <cell r="B366" t="str">
            <v>Part.Pg. Ferropar</v>
          </cell>
          <cell r="C366">
            <v>-1360445.04</v>
          </cell>
        </row>
        <row r="367">
          <cell r="A367">
            <v>2151109</v>
          </cell>
          <cell r="B367" t="str">
            <v>Part.Pg.Mesopotâmico/BAP</v>
          </cell>
          <cell r="C367">
            <v>-18441377.739999998</v>
          </cell>
        </row>
        <row r="368">
          <cell r="A368">
            <v>2151110</v>
          </cell>
          <cell r="B368" t="str">
            <v>Part.Pg. Ferroban</v>
          </cell>
          <cell r="C368">
            <v>-265273.67</v>
          </cell>
        </row>
        <row r="369">
          <cell r="A369">
            <v>2151112</v>
          </cell>
          <cell r="B369" t="str">
            <v>Partilha a pagar AFE</v>
          </cell>
          <cell r="C369">
            <v>164066.48000000001</v>
          </cell>
        </row>
        <row r="370">
          <cell r="A370">
            <v>2171509</v>
          </cell>
          <cell r="B370" t="str">
            <v>Retenção Repom</v>
          </cell>
          <cell r="C370">
            <v>361812.34</v>
          </cell>
        </row>
        <row r="371">
          <cell r="A371">
            <v>2181108</v>
          </cell>
          <cell r="B371" t="str">
            <v>Cargil Agrícola-Adiantam.</v>
          </cell>
          <cell r="C371">
            <v>-5983753.4000000004</v>
          </cell>
        </row>
        <row r="372">
          <cell r="A372">
            <v>2181109</v>
          </cell>
          <cell r="B372" t="str">
            <v>Agipliquigas - Adiantam.</v>
          </cell>
          <cell r="C372">
            <v>-38407.199999999997</v>
          </cell>
        </row>
        <row r="373">
          <cell r="A373">
            <v>2181110</v>
          </cell>
          <cell r="B373" t="str">
            <v>Seguradoras - Adiantamento</v>
          </cell>
          <cell r="C373">
            <v>-8339.8700000000008</v>
          </cell>
        </row>
        <row r="374">
          <cell r="A374">
            <v>2181118</v>
          </cell>
          <cell r="B374" t="str">
            <v>Refin.Óleos Brasil-Adto.</v>
          </cell>
          <cell r="C374">
            <v>-7643.89</v>
          </cell>
        </row>
        <row r="375">
          <cell r="A375">
            <v>2181120</v>
          </cell>
          <cell r="B375" t="str">
            <v>Coinbra S/A - Adiantamento</v>
          </cell>
          <cell r="C375">
            <v>-2052580.78</v>
          </cell>
        </row>
        <row r="376">
          <cell r="A376">
            <v>2181125</v>
          </cell>
          <cell r="B376" t="str">
            <v>Adiantamento de Clientes</v>
          </cell>
          <cell r="C376">
            <v>-179381.14</v>
          </cell>
        </row>
        <row r="377">
          <cell r="A377">
            <v>2181136</v>
          </cell>
          <cell r="B377" t="str">
            <v>Crédito- Unimed</v>
          </cell>
          <cell r="C377">
            <v>80340.17</v>
          </cell>
        </row>
        <row r="378">
          <cell r="A378">
            <v>2181137</v>
          </cell>
          <cell r="B378" t="str">
            <v>Adto. Camargo Correa S/A</v>
          </cell>
          <cell r="C378">
            <v>-319699</v>
          </cell>
        </row>
        <row r="379">
          <cell r="A379">
            <v>2181143</v>
          </cell>
          <cell r="B379" t="str">
            <v>Cimento Ribeirão-VG oii 6000673</v>
          </cell>
          <cell r="C379">
            <v>-81268.259999999995</v>
          </cell>
        </row>
        <row r="380">
          <cell r="A380">
            <v>2181146</v>
          </cell>
          <cell r="B380" t="str">
            <v>Adto. Bunge Alimentos</v>
          </cell>
          <cell r="C380">
            <v>-10666666.68</v>
          </cell>
        </row>
        <row r="381">
          <cell r="A381">
            <v>2181147</v>
          </cell>
          <cell r="B381" t="str">
            <v>Adto. ADM do Brasil Ltda.</v>
          </cell>
          <cell r="C381">
            <v>-2568332.0499999998</v>
          </cell>
        </row>
        <row r="382">
          <cell r="A382">
            <v>2181148</v>
          </cell>
          <cell r="B382" t="str">
            <v>Adto.Term.Maritimo Luiz Fogliatto S/A</v>
          </cell>
          <cell r="C382">
            <v>-496952.05</v>
          </cell>
        </row>
        <row r="383">
          <cell r="A383">
            <v>2181150</v>
          </cell>
          <cell r="B383" t="str">
            <v>Adiantamento de Clientes - Recon</v>
          </cell>
          <cell r="C383">
            <v>-11095.63</v>
          </cell>
        </row>
        <row r="384">
          <cell r="A384">
            <v>2181151</v>
          </cell>
          <cell r="B384" t="str">
            <v>Adiantamento de Cliente - AVIPAL</v>
          </cell>
          <cell r="C384">
            <v>-600000</v>
          </cell>
        </row>
        <row r="385">
          <cell r="A385">
            <v>2182101</v>
          </cell>
          <cell r="B385" t="str">
            <v>Seguros a pagar</v>
          </cell>
          <cell r="C385">
            <v>-135849.60000000001</v>
          </cell>
        </row>
        <row r="386">
          <cell r="A386">
            <v>2183501</v>
          </cell>
          <cell r="B386" t="str">
            <v>Prov.Franquia Acid.a Pg.</v>
          </cell>
          <cell r="C386">
            <v>-2900843.82</v>
          </cell>
        </row>
        <row r="387">
          <cell r="A387">
            <v>2187105</v>
          </cell>
          <cell r="B387" t="str">
            <v>Outros</v>
          </cell>
          <cell r="C387">
            <v>-2641531.33</v>
          </cell>
        </row>
        <row r="388">
          <cell r="A388" t="str">
            <v>Outros</v>
          </cell>
          <cell r="C388">
            <v>-47910179.020000003</v>
          </cell>
        </row>
        <row r="390">
          <cell r="A390" t="str">
            <v>Circulante</v>
          </cell>
          <cell r="C390">
            <v>-256283740.81999999</v>
          </cell>
        </row>
        <row r="392">
          <cell r="A392">
            <v>2211101</v>
          </cell>
          <cell r="B392" t="str">
            <v>Fornec. Materiais Nac.LP</v>
          </cell>
          <cell r="C392">
            <v>-420</v>
          </cell>
        </row>
        <row r="393">
          <cell r="A393" t="str">
            <v>Fornecedores</v>
          </cell>
          <cell r="C393">
            <v>-420</v>
          </cell>
        </row>
        <row r="395">
          <cell r="A395">
            <v>2221301</v>
          </cell>
          <cell r="B395" t="str">
            <v>Emprést.BNDES  LP</v>
          </cell>
          <cell r="C395">
            <v>-151608919.31</v>
          </cell>
        </row>
        <row r="396">
          <cell r="A396" t="str">
            <v>BNDES</v>
          </cell>
          <cell r="C396">
            <v>-151608919.31</v>
          </cell>
        </row>
        <row r="398">
          <cell r="A398">
            <v>2221302</v>
          </cell>
          <cell r="B398" t="str">
            <v>Debentures 1ª emissão - 1ª série LP</v>
          </cell>
          <cell r="C398">
            <v>-37948206.270000003</v>
          </cell>
        </row>
        <row r="399">
          <cell r="A399" t="str">
            <v>Debêntures</v>
          </cell>
          <cell r="C399">
            <v>-37948206.270000003</v>
          </cell>
        </row>
        <row r="401">
          <cell r="A401">
            <v>2221101</v>
          </cell>
          <cell r="B401" t="str">
            <v>Emprest.Cap.Giro Nac. LP</v>
          </cell>
          <cell r="C401">
            <v>-70056000</v>
          </cell>
        </row>
        <row r="402">
          <cell r="A402" t="str">
            <v>Capital de giro</v>
          </cell>
          <cell r="C402">
            <v>-70056000</v>
          </cell>
        </row>
        <row r="404">
          <cell r="A404">
            <v>2221603</v>
          </cell>
          <cell r="B404" t="str">
            <v>Fin.Locomotiva Af.Sul LP</v>
          </cell>
          <cell r="C404">
            <v>-19715174.370000001</v>
          </cell>
        </row>
        <row r="405">
          <cell r="A405" t="str">
            <v>Financiamento de lococomotivas</v>
          </cell>
          <cell r="C405">
            <v>-19715174.370000001</v>
          </cell>
        </row>
        <row r="407">
          <cell r="A407">
            <v>2231104</v>
          </cell>
          <cell r="B407" t="str">
            <v>Arrend. a Pagar RFFSA LP</v>
          </cell>
          <cell r="C407">
            <v>-15299818.529999999</v>
          </cell>
        </row>
        <row r="408">
          <cell r="A408">
            <v>2231105</v>
          </cell>
          <cell r="B408" t="str">
            <v>Arrend.Pagar Ferroban LP</v>
          </cell>
          <cell r="C408">
            <v>-2758369.92</v>
          </cell>
        </row>
        <row r="409">
          <cell r="A409">
            <v>2232203</v>
          </cell>
          <cell r="B409" t="str">
            <v>Concessão Pagar RFFSA LP</v>
          </cell>
          <cell r="C409">
            <v>-805253.61</v>
          </cell>
        </row>
        <row r="410">
          <cell r="A410">
            <v>2232204</v>
          </cell>
          <cell r="B410" t="str">
            <v>Conc.a Pagar Ferroban LP</v>
          </cell>
          <cell r="C410">
            <v>-137918.54</v>
          </cell>
        </row>
        <row r="411">
          <cell r="A411" t="str">
            <v>Arrendamento a pagar</v>
          </cell>
          <cell r="C411">
            <v>-19001360.600000001</v>
          </cell>
        </row>
        <row r="413">
          <cell r="A413">
            <v>2251101</v>
          </cell>
          <cell r="B413" t="str">
            <v>Provisões Ações Trabal.LP</v>
          </cell>
          <cell r="C413">
            <v>-8525569.8699999992</v>
          </cell>
        </row>
        <row r="414">
          <cell r="A414" t="str">
            <v>Provisão para contingencias trabalhistas</v>
          </cell>
          <cell r="C414">
            <v>-8525569.8699999992</v>
          </cell>
        </row>
        <row r="416">
          <cell r="A416" t="str">
            <v>Exigível a longo prazo</v>
          </cell>
          <cell r="C416">
            <v>-306855650.42000002</v>
          </cell>
        </row>
        <row r="418">
          <cell r="A418">
            <v>2311102</v>
          </cell>
          <cell r="B418" t="str">
            <v>Receita Direito passagem</v>
          </cell>
          <cell r="C418">
            <v>-8962264.1799999997</v>
          </cell>
        </row>
        <row r="419">
          <cell r="C419">
            <v>-8962264.1799999997</v>
          </cell>
        </row>
        <row r="420">
          <cell r="A420">
            <v>2411101</v>
          </cell>
          <cell r="B420" t="str">
            <v>Capital Social Subscrito</v>
          </cell>
          <cell r="C420">
            <v>-233587553.77000001</v>
          </cell>
        </row>
        <row r="421">
          <cell r="A421" t="str">
            <v>Capital social</v>
          </cell>
          <cell r="C421">
            <v>-233587553.77000001</v>
          </cell>
        </row>
        <row r="423">
          <cell r="A423">
            <v>2431101</v>
          </cell>
          <cell r="B423" t="str">
            <v>Lucro/Prej.Exerc.Anteriores</v>
          </cell>
          <cell r="C423">
            <v>41216595.119999997</v>
          </cell>
        </row>
        <row r="424">
          <cell r="A424" t="str">
            <v>Prejuízo acumulado</v>
          </cell>
          <cell r="C424">
            <v>41216595.119999997</v>
          </cell>
        </row>
        <row r="426">
          <cell r="A426" t="str">
            <v>Patrimônio líquido</v>
          </cell>
          <cell r="C426">
            <v>-192370958.65000001</v>
          </cell>
        </row>
        <row r="428">
          <cell r="A428" t="str">
            <v>Passivo</v>
          </cell>
          <cell r="C428">
            <v>-764472614.07000005</v>
          </cell>
        </row>
        <row r="437">
          <cell r="A437" t="str">
            <v>Texto.............................................</v>
          </cell>
        </row>
        <row r="438">
          <cell r="A438" t="str">
            <v>..................................................</v>
          </cell>
        </row>
        <row r="440">
          <cell r="C440">
            <v>-43674014.090000004</v>
          </cell>
        </row>
        <row r="447">
          <cell r="A447" t="str">
            <v>Texto.............................................</v>
          </cell>
        </row>
        <row r="448">
          <cell r="A448" t="str">
            <v>..................................................</v>
          </cell>
        </row>
        <row r="450">
          <cell r="A450">
            <v>5111101</v>
          </cell>
          <cell r="B450" t="str">
            <v>Receita Transporte Ferrov.</v>
          </cell>
          <cell r="C450">
            <v>-244065775.19999999</v>
          </cell>
        </row>
        <row r="451">
          <cell r="A451">
            <v>5111102</v>
          </cell>
          <cell r="B451" t="str">
            <v>Rec. Malha Paulista</v>
          </cell>
          <cell r="C451">
            <v>-6009789.7199999997</v>
          </cell>
        </row>
        <row r="452">
          <cell r="A452">
            <v>5111103</v>
          </cell>
          <cell r="B452" t="str">
            <v>Receita ferroviárias acessórias</v>
          </cell>
          <cell r="C452">
            <v>-21932554.57</v>
          </cell>
        </row>
        <row r="453">
          <cell r="A453">
            <v>5111104</v>
          </cell>
          <cell r="B453" t="str">
            <v>Rec.Ferrov.p/UNPI</v>
          </cell>
          <cell r="C453">
            <v>-6436043.1900000004</v>
          </cell>
        </row>
        <row r="454">
          <cell r="A454">
            <v>5111105</v>
          </cell>
          <cell r="B454" t="str">
            <v>Rec.Ferrov.Malh Paulista p/UNPI</v>
          </cell>
          <cell r="C454">
            <v>-411642.26</v>
          </cell>
        </row>
        <row r="455">
          <cell r="A455">
            <v>5111106</v>
          </cell>
          <cell r="B455" t="str">
            <v>Rec.Ferrov.Acess.p/UNPI</v>
          </cell>
          <cell r="C455">
            <v>-768742.01</v>
          </cell>
        </row>
        <row r="456">
          <cell r="A456">
            <v>5112103</v>
          </cell>
          <cell r="B456" t="str">
            <v>MRS-Logística Part.Rec.</v>
          </cell>
          <cell r="C456">
            <v>-651340.16</v>
          </cell>
        </row>
        <row r="457">
          <cell r="A457">
            <v>5112106</v>
          </cell>
          <cell r="B457" t="str">
            <v>Ferropar Part.Rec.</v>
          </cell>
          <cell r="C457">
            <v>-10970484.07</v>
          </cell>
        </row>
        <row r="458">
          <cell r="A458">
            <v>5112110</v>
          </cell>
          <cell r="B458" t="str">
            <v>Mesopotâmico/BAP Part.Rec.</v>
          </cell>
          <cell r="C458">
            <v>-2987859.65</v>
          </cell>
        </row>
        <row r="459">
          <cell r="A459">
            <v>5112111</v>
          </cell>
          <cell r="B459" t="str">
            <v>Ferroban Part.Rec.</v>
          </cell>
          <cell r="C459">
            <v>-17531.830000000002</v>
          </cell>
        </row>
        <row r="460">
          <cell r="A460">
            <v>5113103</v>
          </cell>
          <cell r="B460" t="str">
            <v>MRS-Logística Part.Pg.</v>
          </cell>
          <cell r="C460">
            <v>70710.759999999995</v>
          </cell>
        </row>
        <row r="461">
          <cell r="A461">
            <v>5113105</v>
          </cell>
          <cell r="B461" t="str">
            <v>FCA Part.Pg.</v>
          </cell>
          <cell r="C461">
            <v>4130</v>
          </cell>
        </row>
        <row r="462">
          <cell r="A462">
            <v>5113106</v>
          </cell>
          <cell r="B462" t="str">
            <v>FERROPAR Part.Pg.</v>
          </cell>
          <cell r="C462">
            <v>857460.08</v>
          </cell>
        </row>
        <row r="463">
          <cell r="A463">
            <v>5113110</v>
          </cell>
          <cell r="B463" t="str">
            <v>Mesopotanea Part.Pg.</v>
          </cell>
          <cell r="C463">
            <v>6717182.3300000001</v>
          </cell>
        </row>
        <row r="464">
          <cell r="A464">
            <v>5113111</v>
          </cell>
          <cell r="B464" t="str">
            <v>Ferroban Part.Pg.</v>
          </cell>
          <cell r="C464">
            <v>587005.63</v>
          </cell>
        </row>
        <row r="465">
          <cell r="A465">
            <v>5113117</v>
          </cell>
          <cell r="B465" t="str">
            <v>AFE-partilha a pagar</v>
          </cell>
          <cell r="C465">
            <v>409311.02</v>
          </cell>
        </row>
        <row r="466">
          <cell r="A466">
            <v>5114101</v>
          </cell>
          <cell r="B466" t="str">
            <v>Desconto de Frete</v>
          </cell>
          <cell r="C466">
            <v>1328990.3500000001</v>
          </cell>
        </row>
        <row r="467">
          <cell r="A467" t="str">
            <v>Receita Ferroviária</v>
          </cell>
          <cell r="C467">
            <v>-284276972.49000001</v>
          </cell>
        </row>
        <row r="468">
          <cell r="A468">
            <v>5114304</v>
          </cell>
          <cell r="B468" t="str">
            <v>Desconto de Frete - Terceiros</v>
          </cell>
          <cell r="C468">
            <v>2247.6999999999998</v>
          </cell>
        </row>
        <row r="469">
          <cell r="A469">
            <v>5114305</v>
          </cell>
          <cell r="B469" t="str">
            <v>Cancelamento de Frete - Terceiros</v>
          </cell>
          <cell r="C469">
            <v>24066.76</v>
          </cell>
        </row>
        <row r="470">
          <cell r="A470">
            <v>5118104</v>
          </cell>
          <cell r="B470" t="str">
            <v>Transp. Rod. Ponta</v>
          </cell>
          <cell r="C470">
            <v>-31158438.440000001</v>
          </cell>
        </row>
        <row r="471">
          <cell r="A471" t="str">
            <v>Receita Rodoviária</v>
          </cell>
          <cell r="C471">
            <v>-31132123.98</v>
          </cell>
        </row>
        <row r="472">
          <cell r="A472">
            <v>5116101</v>
          </cell>
          <cell r="B472" t="str">
            <v>Taxas Transp.Ferroviários</v>
          </cell>
          <cell r="C472">
            <v>-15904.07</v>
          </cell>
        </row>
        <row r="473">
          <cell r="A473">
            <v>5117103</v>
          </cell>
          <cell r="B473" t="str">
            <v>Limpeza de Vagões</v>
          </cell>
          <cell r="C473">
            <v>-19553.080000000002</v>
          </cell>
        </row>
        <row r="474">
          <cell r="A474">
            <v>5117104</v>
          </cell>
          <cell r="B474" t="str">
            <v>Enlonamento</v>
          </cell>
          <cell r="C474">
            <v>-271600.63</v>
          </cell>
        </row>
        <row r="475">
          <cell r="A475">
            <v>5117105</v>
          </cell>
          <cell r="B475" t="str">
            <v>Transbordo</v>
          </cell>
          <cell r="C475">
            <v>-2430953.34</v>
          </cell>
        </row>
        <row r="476">
          <cell r="A476">
            <v>5117106</v>
          </cell>
          <cell r="B476" t="str">
            <v>Carga e descarga</v>
          </cell>
          <cell r="C476">
            <v>-25270.39</v>
          </cell>
        </row>
        <row r="477">
          <cell r="A477">
            <v>5117109</v>
          </cell>
          <cell r="B477" t="str">
            <v>Custo adm.+marg Intermodal</v>
          </cell>
          <cell r="C477">
            <v>29415.65</v>
          </cell>
        </row>
        <row r="478">
          <cell r="A478">
            <v>5117119</v>
          </cell>
          <cell r="B478" t="str">
            <v>Custo equipto.-Unit</v>
          </cell>
          <cell r="C478">
            <v>-651559.74</v>
          </cell>
        </row>
        <row r="479">
          <cell r="A479">
            <v>5117124</v>
          </cell>
          <cell r="B479" t="str">
            <v>Operação terminais UNIT - Joinville</v>
          </cell>
          <cell r="C479">
            <v>-161681.35999999999</v>
          </cell>
        </row>
        <row r="480">
          <cell r="A480">
            <v>5117125</v>
          </cell>
          <cell r="B480" t="str">
            <v>Operação terminais UNIT - Diretor Pesta</v>
          </cell>
          <cell r="C480">
            <v>-355472.31</v>
          </cell>
        </row>
        <row r="481">
          <cell r="A481">
            <v>5117126</v>
          </cell>
          <cell r="B481" t="str">
            <v>Operação terminais UNIT - Tatuí</v>
          </cell>
          <cell r="C481">
            <v>-1287812.74</v>
          </cell>
        </row>
        <row r="482">
          <cell r="A482">
            <v>5117127</v>
          </cell>
          <cell r="B482" t="str">
            <v>Operação terminais UNIT - Livramento</v>
          </cell>
          <cell r="C482">
            <v>-84973.91</v>
          </cell>
        </row>
        <row r="483">
          <cell r="A483">
            <v>5117128</v>
          </cell>
          <cell r="B483" t="str">
            <v>Operação terminais UNIT - Uruguaiana</v>
          </cell>
          <cell r="C483">
            <v>-1956439.78</v>
          </cell>
        </row>
        <row r="484">
          <cell r="A484">
            <v>5117129</v>
          </cell>
          <cell r="B484" t="str">
            <v>Rec. Log. Terminal Araucárias</v>
          </cell>
          <cell r="C484">
            <v>-75079.570000000007</v>
          </cell>
        </row>
        <row r="485">
          <cell r="A485">
            <v>5124108</v>
          </cell>
          <cell r="B485" t="str">
            <v>Comissões s/Seguros</v>
          </cell>
          <cell r="C485">
            <v>-2032882.08</v>
          </cell>
        </row>
        <row r="486">
          <cell r="A486">
            <v>5124111</v>
          </cell>
          <cell r="B486" t="str">
            <v>Comissões s/seguros p/UNPI</v>
          </cell>
          <cell r="C486">
            <v>-233303.6</v>
          </cell>
        </row>
        <row r="487">
          <cell r="A487" t="str">
            <v>Receita de Logística</v>
          </cell>
          <cell r="C487">
            <v>-9573070.9499999993</v>
          </cell>
        </row>
        <row r="488">
          <cell r="A488">
            <v>5114201</v>
          </cell>
          <cell r="B488" t="str">
            <v>Deduções Outras Receitas</v>
          </cell>
          <cell r="C488">
            <v>810024.31</v>
          </cell>
        </row>
        <row r="489">
          <cell r="A489">
            <v>5114202</v>
          </cell>
          <cell r="B489" t="str">
            <v>Cancelamentos Out.Receitas</v>
          </cell>
          <cell r="C489">
            <v>108915.97</v>
          </cell>
        </row>
        <row r="490">
          <cell r="A490">
            <v>5116103</v>
          </cell>
          <cell r="B490" t="str">
            <v>Taxa Adm.Operac.Ferropar</v>
          </cell>
          <cell r="C490">
            <v>-71774.14</v>
          </cell>
        </row>
        <row r="491">
          <cell r="A491">
            <v>5117101</v>
          </cell>
          <cell r="B491" t="str">
            <v>Estadias</v>
          </cell>
          <cell r="C491">
            <v>-54437.71</v>
          </cell>
        </row>
        <row r="492">
          <cell r="A492">
            <v>5121101</v>
          </cell>
          <cell r="B492" t="str">
            <v>Rec.Patrim.Linhas Férreas</v>
          </cell>
          <cell r="C492">
            <v>-31786.27</v>
          </cell>
        </row>
        <row r="493">
          <cell r="A493">
            <v>5122102</v>
          </cell>
          <cell r="B493" t="str">
            <v>Rec.Public.e Propaganda</v>
          </cell>
          <cell r="C493">
            <v>-18915</v>
          </cell>
        </row>
        <row r="494">
          <cell r="A494">
            <v>5122103</v>
          </cell>
          <cell r="B494" t="str">
            <v>Alugueis Locomot. Vagões</v>
          </cell>
          <cell r="C494">
            <v>-692923.85</v>
          </cell>
        </row>
        <row r="495">
          <cell r="A495">
            <v>5122104</v>
          </cell>
          <cell r="B495" t="str">
            <v>Recup.Desp.Imóvel Alugado</v>
          </cell>
          <cell r="C495">
            <v>-80319.360000000001</v>
          </cell>
        </row>
        <row r="496">
          <cell r="A496">
            <v>5122105</v>
          </cell>
          <cell r="B496" t="str">
            <v>Área Domínio - Fibra Ótica</v>
          </cell>
          <cell r="C496">
            <v>-188679.24</v>
          </cell>
        </row>
        <row r="497">
          <cell r="A497">
            <v>5123101</v>
          </cell>
          <cell r="B497" t="str">
            <v>Venda Inservíveis Sucatas</v>
          </cell>
          <cell r="C497">
            <v>-815818.57</v>
          </cell>
        </row>
        <row r="498">
          <cell r="A498">
            <v>5123102</v>
          </cell>
          <cell r="B498" t="str">
            <v>Venda Mat. Estocados</v>
          </cell>
          <cell r="C498">
            <v>-292406.77</v>
          </cell>
        </row>
        <row r="499">
          <cell r="A499">
            <v>5124103</v>
          </cell>
          <cell r="B499" t="str">
            <v>Receitas Eventuais</v>
          </cell>
          <cell r="C499">
            <v>-82321.289999999994</v>
          </cell>
        </row>
        <row r="500">
          <cell r="A500">
            <v>5124104</v>
          </cell>
          <cell r="B500" t="str">
            <v>Receitas a Classificar</v>
          </cell>
          <cell r="C500">
            <v>-43512.79</v>
          </cell>
        </row>
        <row r="501">
          <cell r="A501" t="str">
            <v>Outras Receitas</v>
          </cell>
          <cell r="C501">
            <v>-1453954.71</v>
          </cell>
        </row>
        <row r="502">
          <cell r="A502" t="str">
            <v>Receita Bruta Total</v>
          </cell>
          <cell r="C502">
            <v>-326436122.13</v>
          </cell>
        </row>
        <row r="503">
          <cell r="A503">
            <v>5411102</v>
          </cell>
          <cell r="B503" t="str">
            <v>PIS</v>
          </cell>
          <cell r="C503">
            <v>4765664.83</v>
          </cell>
        </row>
        <row r="504">
          <cell r="A504">
            <v>5411103</v>
          </cell>
          <cell r="B504" t="str">
            <v>COFINS</v>
          </cell>
          <cell r="C504">
            <v>8605500.9399999995</v>
          </cell>
        </row>
        <row r="505">
          <cell r="A505">
            <v>5411104</v>
          </cell>
          <cell r="B505" t="str">
            <v>Imposto s/ serviço</v>
          </cell>
          <cell r="C505">
            <v>5633.96</v>
          </cell>
        </row>
        <row r="506">
          <cell r="A506">
            <v>5411123</v>
          </cell>
          <cell r="B506" t="str">
            <v>PIS s/ponta rodoviaria</v>
          </cell>
          <cell r="C506">
            <v>501962.1</v>
          </cell>
        </row>
        <row r="507">
          <cell r="A507">
            <v>5411124</v>
          </cell>
          <cell r="B507" t="str">
            <v>PIS s/novos negócios</v>
          </cell>
          <cell r="C507">
            <v>2798.75</v>
          </cell>
        </row>
        <row r="508">
          <cell r="A508">
            <v>5411125</v>
          </cell>
          <cell r="B508" t="str">
            <v>COFINS s/ponta rodoviaria</v>
          </cell>
          <cell r="C508">
            <v>938542.13</v>
          </cell>
        </row>
        <row r="509">
          <cell r="A509">
            <v>5411126</v>
          </cell>
          <cell r="B509" t="str">
            <v>COFINS s/novos negócios</v>
          </cell>
          <cell r="C509">
            <v>5660.4</v>
          </cell>
        </row>
        <row r="510">
          <cell r="A510">
            <v>5411127</v>
          </cell>
          <cell r="B510" t="str">
            <v>Imposto s/ serviço - Sobre logística</v>
          </cell>
          <cell r="C510">
            <v>4.6100000000000003</v>
          </cell>
        </row>
        <row r="511">
          <cell r="A511">
            <v>5411128</v>
          </cell>
          <cell r="B511" t="str">
            <v>COFINS s/logística</v>
          </cell>
          <cell r="C511">
            <v>103057.57</v>
          </cell>
        </row>
        <row r="512">
          <cell r="A512">
            <v>5411129</v>
          </cell>
          <cell r="B512" t="str">
            <v>PIS s/logística</v>
          </cell>
          <cell r="C512">
            <v>53028.13</v>
          </cell>
        </row>
        <row r="513">
          <cell r="A513">
            <v>5411167</v>
          </cell>
          <cell r="B513" t="str">
            <v>PIS-Joinville</v>
          </cell>
          <cell r="C513">
            <v>2519.79</v>
          </cell>
        </row>
        <row r="514">
          <cell r="A514">
            <v>5411168</v>
          </cell>
          <cell r="B514" t="str">
            <v>PIS-Diretor Pestana</v>
          </cell>
          <cell r="C514">
            <v>5312.6</v>
          </cell>
        </row>
        <row r="515">
          <cell r="A515">
            <v>5411169</v>
          </cell>
          <cell r="B515" t="str">
            <v>PIS-Tatuí</v>
          </cell>
          <cell r="C515">
            <v>18955.86</v>
          </cell>
        </row>
        <row r="516">
          <cell r="A516">
            <v>5411170</v>
          </cell>
          <cell r="B516" t="str">
            <v>PIS-Livramento</v>
          </cell>
          <cell r="C516">
            <v>1122.3699999999999</v>
          </cell>
        </row>
        <row r="517">
          <cell r="A517">
            <v>5411171</v>
          </cell>
          <cell r="B517" t="str">
            <v>PIS-Uruguaiana</v>
          </cell>
          <cell r="C517">
            <v>29558.05</v>
          </cell>
        </row>
        <row r="518">
          <cell r="A518">
            <v>5411172</v>
          </cell>
          <cell r="B518" t="str">
            <v>PIS-Araucária</v>
          </cell>
          <cell r="C518">
            <v>1071.24</v>
          </cell>
        </row>
        <row r="519">
          <cell r="A519">
            <v>5411173</v>
          </cell>
          <cell r="B519" t="str">
            <v>COFINS-Joinville</v>
          </cell>
          <cell r="C519">
            <v>4818.1499999999996</v>
          </cell>
        </row>
        <row r="520">
          <cell r="A520">
            <v>5411174</v>
          </cell>
          <cell r="B520" t="str">
            <v>COFINS-Diretor Pestana</v>
          </cell>
          <cell r="C520">
            <v>10599.64</v>
          </cell>
        </row>
        <row r="521">
          <cell r="A521">
            <v>5411175</v>
          </cell>
          <cell r="B521" t="str">
            <v>COFINS-Tatuí</v>
          </cell>
          <cell r="C521">
            <v>38117.699999999997</v>
          </cell>
        </row>
        <row r="522">
          <cell r="A522">
            <v>5411176</v>
          </cell>
          <cell r="B522" t="str">
            <v>COFINS-Livramento</v>
          </cell>
          <cell r="C522">
            <v>2486.9699999999998</v>
          </cell>
        </row>
        <row r="523">
          <cell r="A523">
            <v>5411177</v>
          </cell>
          <cell r="B523" t="str">
            <v>COFINS-Uruguaiana</v>
          </cell>
          <cell r="C523">
            <v>58109.55</v>
          </cell>
        </row>
        <row r="524">
          <cell r="A524">
            <v>5411178</v>
          </cell>
          <cell r="B524" t="str">
            <v>COFINS-Araucária</v>
          </cell>
          <cell r="C524">
            <v>2190.34</v>
          </cell>
        </row>
        <row r="525">
          <cell r="A525" t="str">
            <v>PIS/COFINS/ISS/INSS</v>
          </cell>
          <cell r="C525">
            <v>15156715.68</v>
          </cell>
        </row>
        <row r="526">
          <cell r="A526">
            <v>5125110</v>
          </cell>
          <cell r="B526" t="str">
            <v>ICMS s/ Outras Receitas</v>
          </cell>
          <cell r="C526">
            <v>107229.34</v>
          </cell>
        </row>
        <row r="527">
          <cell r="A527">
            <v>5411106</v>
          </cell>
          <cell r="B527" t="str">
            <v>ICMS s/seguro agricultura</v>
          </cell>
          <cell r="C527">
            <v>51518.58</v>
          </cell>
        </row>
        <row r="528">
          <cell r="A528">
            <v>5411108</v>
          </cell>
          <cell r="B528" t="str">
            <v>ICMS s/seguro indústria</v>
          </cell>
          <cell r="C528">
            <v>24768.36</v>
          </cell>
        </row>
        <row r="529">
          <cell r="A529">
            <v>5411110</v>
          </cell>
          <cell r="B529" t="str">
            <v>ICMS s/seguro Sul</v>
          </cell>
          <cell r="C529">
            <v>11029.03</v>
          </cell>
        </row>
        <row r="530">
          <cell r="A530">
            <v>5411111</v>
          </cell>
          <cell r="B530" t="str">
            <v>ICMS s/frete agricultura</v>
          </cell>
          <cell r="C530">
            <v>3614459.14</v>
          </cell>
        </row>
        <row r="531">
          <cell r="A531">
            <v>5411112</v>
          </cell>
          <cell r="B531" t="str">
            <v>ICMS s/frete energia</v>
          </cell>
          <cell r="C531">
            <v>5362448.2</v>
          </cell>
        </row>
        <row r="532">
          <cell r="A532">
            <v>5411113</v>
          </cell>
          <cell r="B532" t="str">
            <v>ICMS s/frete industrialização</v>
          </cell>
          <cell r="C532">
            <v>2238663.2799999998</v>
          </cell>
        </row>
        <row r="533">
          <cell r="A533">
            <v>5411115</v>
          </cell>
          <cell r="B533" t="str">
            <v>ICMS s/frete Sul</v>
          </cell>
          <cell r="C533">
            <v>1467085.78</v>
          </cell>
        </row>
        <row r="534">
          <cell r="A534">
            <v>5411117</v>
          </cell>
          <cell r="B534" t="str">
            <v>ICMS s/ sucata</v>
          </cell>
          <cell r="C534">
            <v>33140.57</v>
          </cell>
        </row>
        <row r="535">
          <cell r="A535">
            <v>5411118</v>
          </cell>
          <cell r="B535" t="str">
            <v>ICMS s/ponta rodoviaria - UNGN</v>
          </cell>
          <cell r="C535">
            <v>1656349.78</v>
          </cell>
        </row>
        <row r="536">
          <cell r="A536">
            <v>5411131</v>
          </cell>
          <cell r="B536" t="str">
            <v>ICMS s/logistica</v>
          </cell>
          <cell r="C536">
            <v>171980.35</v>
          </cell>
        </row>
        <row r="537">
          <cell r="A537">
            <v>5411132</v>
          </cell>
          <cell r="B537" t="str">
            <v>ICMS s/seguros-Centro-Oeste</v>
          </cell>
          <cell r="C537">
            <v>28898.15</v>
          </cell>
        </row>
        <row r="538">
          <cell r="A538">
            <v>5411133</v>
          </cell>
          <cell r="B538" t="str">
            <v>ICMS s/frete Centro-Oeste</v>
          </cell>
          <cell r="C538">
            <v>2454174.79</v>
          </cell>
        </row>
        <row r="539">
          <cell r="A539">
            <v>5411134</v>
          </cell>
          <cell r="B539" t="str">
            <v>ICMS s/seguros p/UNPI</v>
          </cell>
          <cell r="C539">
            <v>1274.95</v>
          </cell>
        </row>
        <row r="540">
          <cell r="A540">
            <v>5411135</v>
          </cell>
          <cell r="B540" t="str">
            <v>ICMS s/frete p/UNPI</v>
          </cell>
          <cell r="C540">
            <v>44181.38</v>
          </cell>
        </row>
        <row r="541">
          <cell r="A541">
            <v>5411136</v>
          </cell>
          <cell r="B541" t="str">
            <v>ICMS s/logistica-Unit</v>
          </cell>
          <cell r="C541">
            <v>9878.6</v>
          </cell>
        </row>
        <row r="542">
          <cell r="A542">
            <v>5411141</v>
          </cell>
          <cell r="B542" t="str">
            <v>Estorno Crédito ICMS</v>
          </cell>
          <cell r="C542">
            <v>397640.46</v>
          </cell>
        </row>
        <row r="543">
          <cell r="A543">
            <v>5411162</v>
          </cell>
          <cell r="B543" t="str">
            <v>ICMS-Diretor Pestana</v>
          </cell>
          <cell r="C543">
            <v>17488.080000000002</v>
          </cell>
        </row>
        <row r="544">
          <cell r="A544">
            <v>5411163</v>
          </cell>
          <cell r="B544" t="str">
            <v>ICMS-Tatuí</v>
          </cell>
          <cell r="C544">
            <v>17481.96</v>
          </cell>
        </row>
        <row r="545">
          <cell r="A545">
            <v>5411164</v>
          </cell>
          <cell r="B545" t="str">
            <v>ICMS-Livramento</v>
          </cell>
          <cell r="C545">
            <v>2859.28</v>
          </cell>
        </row>
        <row r="546">
          <cell r="A546">
            <v>5411165</v>
          </cell>
          <cell r="B546" t="str">
            <v>ICMS-Uruguaiana</v>
          </cell>
          <cell r="C546">
            <v>239.92</v>
          </cell>
        </row>
        <row r="547">
          <cell r="A547">
            <v>5411166</v>
          </cell>
          <cell r="B547" t="str">
            <v>ICMS-Araucária</v>
          </cell>
          <cell r="C547">
            <v>6942.89</v>
          </cell>
        </row>
        <row r="548">
          <cell r="A548" t="str">
            <v>ICMS</v>
          </cell>
          <cell r="C548">
            <v>17719732.870000001</v>
          </cell>
        </row>
        <row r="549">
          <cell r="A549" t="str">
            <v>Impostos s/ Vendas</v>
          </cell>
          <cell r="C549">
            <v>32876448.550000001</v>
          </cell>
        </row>
        <row r="550">
          <cell r="A550" t="str">
            <v>Receita operacional líquida</v>
          </cell>
          <cell r="C550">
            <v>-293559673.57999998</v>
          </cell>
        </row>
        <row r="551">
          <cell r="A551">
            <v>3021101</v>
          </cell>
          <cell r="B551" t="str">
            <v>Diesel Locomotiva</v>
          </cell>
          <cell r="C551">
            <v>68314843.349999994</v>
          </cell>
        </row>
        <row r="552">
          <cell r="A552">
            <v>3021102</v>
          </cell>
          <cell r="B552" t="str">
            <v>Fretes c/ Diesel Locomotivas</v>
          </cell>
          <cell r="C552">
            <v>50527.58</v>
          </cell>
        </row>
        <row r="553">
          <cell r="A553">
            <v>3021103</v>
          </cell>
          <cell r="B553" t="str">
            <v>Lubrificante Locomotivas</v>
          </cell>
          <cell r="C553">
            <v>2173087.17</v>
          </cell>
        </row>
        <row r="554">
          <cell r="A554">
            <v>3021105</v>
          </cell>
          <cell r="B554" t="str">
            <v>Areia</v>
          </cell>
          <cell r="C554">
            <v>273110.14</v>
          </cell>
        </row>
        <row r="555">
          <cell r="A555" t="str">
            <v>Combustível</v>
          </cell>
          <cell r="C555">
            <v>70811568.239999995</v>
          </cell>
        </row>
        <row r="556">
          <cell r="A556">
            <v>3131106</v>
          </cell>
          <cell r="B556" t="str">
            <v>Limpeza de vagões</v>
          </cell>
          <cell r="C556">
            <v>407266.15</v>
          </cell>
        </row>
        <row r="557">
          <cell r="A557">
            <v>3131110</v>
          </cell>
          <cell r="B557" t="str">
            <v>Fechamento de vagões</v>
          </cell>
          <cell r="C557">
            <v>93713.03</v>
          </cell>
        </row>
        <row r="558">
          <cell r="A558">
            <v>3131132</v>
          </cell>
          <cell r="B558" t="str">
            <v>Vedação de vagões</v>
          </cell>
          <cell r="C558">
            <v>113865.2</v>
          </cell>
        </row>
        <row r="559">
          <cell r="A559">
            <v>3131137</v>
          </cell>
          <cell r="B559" t="str">
            <v>Enlonamento Ferroviário</v>
          </cell>
          <cell r="C559">
            <v>857279.03</v>
          </cell>
        </row>
        <row r="560">
          <cell r="A560">
            <v>3131138</v>
          </cell>
          <cell r="B560" t="str">
            <v>Carga e descarga Ferroviária</v>
          </cell>
          <cell r="C560">
            <v>357474.53</v>
          </cell>
        </row>
        <row r="561">
          <cell r="A561">
            <v>3131139</v>
          </cell>
          <cell r="B561" t="str">
            <v>Lacres Ferroviários</v>
          </cell>
          <cell r="C561">
            <v>7027.72</v>
          </cell>
        </row>
        <row r="562">
          <cell r="A562">
            <v>4131106</v>
          </cell>
          <cell r="B562" t="str">
            <v>Limpeza de vagões</v>
          </cell>
          <cell r="C562">
            <v>235.2</v>
          </cell>
        </row>
        <row r="563">
          <cell r="A563" t="str">
            <v>Enlonamento/Pesagem</v>
          </cell>
          <cell r="C563">
            <v>1836860.86</v>
          </cell>
        </row>
        <row r="564">
          <cell r="A564">
            <v>4131127</v>
          </cell>
          <cell r="B564" t="str">
            <v>Serviços de desenbaraço</v>
          </cell>
          <cell r="C564">
            <v>630</v>
          </cell>
        </row>
        <row r="565">
          <cell r="A565" t="str">
            <v>Desemb. de Mercadorias</v>
          </cell>
          <cell r="C565">
            <v>630</v>
          </cell>
        </row>
        <row r="566">
          <cell r="A566">
            <v>3061105</v>
          </cell>
          <cell r="B566" t="str">
            <v>Aluguel Locomotivas</v>
          </cell>
          <cell r="C566">
            <v>2651.45</v>
          </cell>
        </row>
        <row r="567">
          <cell r="A567">
            <v>3061108</v>
          </cell>
          <cell r="B567" t="str">
            <v>Aluguel Container</v>
          </cell>
          <cell r="C567">
            <v>1051176.5</v>
          </cell>
        </row>
        <row r="568">
          <cell r="A568">
            <v>3061112</v>
          </cell>
          <cell r="B568" t="str">
            <v>Locação de Vagões</v>
          </cell>
          <cell r="C568">
            <v>95908.1</v>
          </cell>
        </row>
        <row r="569">
          <cell r="A569">
            <v>4071105</v>
          </cell>
          <cell r="B569" t="str">
            <v>Aluguel Container</v>
          </cell>
          <cell r="C569">
            <v>223267.19</v>
          </cell>
        </row>
        <row r="570">
          <cell r="A570" t="str">
            <v>Aluguel de Material Rodante</v>
          </cell>
          <cell r="C570">
            <v>1373003.24</v>
          </cell>
        </row>
        <row r="571">
          <cell r="A571">
            <v>4180101</v>
          </cell>
          <cell r="B571" t="str">
            <v>Crédito Pis - Custo</v>
          </cell>
          <cell r="C571">
            <v>-771115.11</v>
          </cell>
        </row>
        <row r="572">
          <cell r="A572" t="str">
            <v>Crédito PIS</v>
          </cell>
          <cell r="C572">
            <v>-771115.11</v>
          </cell>
        </row>
        <row r="573">
          <cell r="A573" t="str">
            <v>Custos Ferroviários variáveis</v>
          </cell>
          <cell r="C573">
            <v>73250947.230000004</v>
          </cell>
        </row>
        <row r="574">
          <cell r="A574">
            <v>3015101</v>
          </cell>
          <cell r="B574" t="str">
            <v>Salários - Motoristas/Ajudantes</v>
          </cell>
          <cell r="C574">
            <v>65101.37</v>
          </cell>
        </row>
        <row r="575">
          <cell r="A575">
            <v>3015201</v>
          </cell>
          <cell r="B575" t="str">
            <v>Adic. Sal. Mot. Ajudantes</v>
          </cell>
          <cell r="C575">
            <v>2496.08</v>
          </cell>
        </row>
        <row r="576">
          <cell r="A576">
            <v>3015301</v>
          </cell>
          <cell r="B576" t="str">
            <v>INSS Mot/Ajudantes</v>
          </cell>
          <cell r="C576">
            <v>17240.02</v>
          </cell>
        </row>
        <row r="577">
          <cell r="A577">
            <v>3015302</v>
          </cell>
          <cell r="B577" t="str">
            <v>FGTS Motoristas/Ajud</v>
          </cell>
          <cell r="C577">
            <v>5330.46</v>
          </cell>
        </row>
        <row r="578">
          <cell r="A578">
            <v>3015304</v>
          </cell>
          <cell r="B578" t="str">
            <v>Senai Mot/Ajudantes</v>
          </cell>
          <cell r="C578">
            <v>969.33</v>
          </cell>
        </row>
        <row r="579">
          <cell r="A579">
            <v>3015401</v>
          </cell>
          <cell r="B579" t="str">
            <v>HE Motoristas/Ajudanres</v>
          </cell>
          <cell r="C579">
            <v>10436.76</v>
          </cell>
        </row>
        <row r="580">
          <cell r="A580">
            <v>3015402</v>
          </cell>
          <cell r="B580" t="str">
            <v>Adicional Noturno - Motoristas</v>
          </cell>
          <cell r="C580">
            <v>498.25</v>
          </cell>
        </row>
        <row r="581">
          <cell r="A581">
            <v>3015501</v>
          </cell>
          <cell r="B581" t="str">
            <v>Aviso Previo Recisão CTR Motoristas</v>
          </cell>
          <cell r="C581">
            <v>8009.21</v>
          </cell>
        </row>
        <row r="582">
          <cell r="A582">
            <v>3015701</v>
          </cell>
          <cell r="B582" t="str">
            <v>Férias Motoristas/Ajudantes</v>
          </cell>
          <cell r="C582">
            <v>13993.87</v>
          </cell>
        </row>
        <row r="583">
          <cell r="A583">
            <v>3015702</v>
          </cell>
          <cell r="B583" t="str">
            <v>13º Salário Motoristas/Ajudantes</v>
          </cell>
          <cell r="C583">
            <v>9367.3799999999992</v>
          </cell>
        </row>
        <row r="584">
          <cell r="A584">
            <v>3015801</v>
          </cell>
          <cell r="B584" t="str">
            <v>Ticket Alim. Motoristas/Ajudantes</v>
          </cell>
          <cell r="C584">
            <v>8223.4500000000007</v>
          </cell>
        </row>
        <row r="585">
          <cell r="A585">
            <v>3015802</v>
          </cell>
          <cell r="B585" t="str">
            <v>Vale Transp. Motoristas/Ajudantes</v>
          </cell>
          <cell r="C585">
            <v>581.4</v>
          </cell>
        </row>
        <row r="586">
          <cell r="A586">
            <v>3015803</v>
          </cell>
          <cell r="B586" t="str">
            <v>Ass. Médica Motoristas/Ajudantes</v>
          </cell>
          <cell r="C586">
            <v>531.75</v>
          </cell>
        </row>
        <row r="587">
          <cell r="A587">
            <v>3015804</v>
          </cell>
          <cell r="B587" t="str">
            <v>Seguro de Vida Motoristas/Ajudantes</v>
          </cell>
          <cell r="C587">
            <v>202.83</v>
          </cell>
        </row>
        <row r="588">
          <cell r="A588">
            <v>3015806</v>
          </cell>
          <cell r="B588" t="str">
            <v>Outros Motoristas/Ajudantes</v>
          </cell>
          <cell r="C588">
            <v>1962.03</v>
          </cell>
        </row>
        <row r="589">
          <cell r="A589" t="str">
            <v>Motoristas e Ajudantes</v>
          </cell>
          <cell r="C589">
            <v>144944.19</v>
          </cell>
        </row>
        <row r="590">
          <cell r="A590">
            <v>3131102</v>
          </cell>
          <cell r="B590" t="str">
            <v>Fretes com Terceiros</v>
          </cell>
          <cell r="C590">
            <v>416398.59</v>
          </cell>
        </row>
        <row r="591">
          <cell r="A591">
            <v>3131121</v>
          </cell>
          <cell r="B591" t="str">
            <v>Frete Ponta Rodoviaria</v>
          </cell>
          <cell r="C591">
            <v>25233138.890000001</v>
          </cell>
        </row>
        <row r="592">
          <cell r="A592">
            <v>3131142</v>
          </cell>
          <cell r="B592" t="str">
            <v>Transbordo Rodoviario</v>
          </cell>
          <cell r="C592">
            <v>45868.43</v>
          </cell>
        </row>
        <row r="593">
          <cell r="A593">
            <v>4131102</v>
          </cell>
          <cell r="B593" t="str">
            <v>Frete com terceiros</v>
          </cell>
          <cell r="C593">
            <v>8772.57</v>
          </cell>
        </row>
        <row r="594">
          <cell r="A594" t="str">
            <v>Terceiros</v>
          </cell>
          <cell r="C594">
            <v>25704178.48</v>
          </cell>
        </row>
        <row r="595">
          <cell r="A595">
            <v>3131105</v>
          </cell>
          <cell r="B595" t="str">
            <v>Enlonamento-Rodoviário</v>
          </cell>
          <cell r="C595">
            <v>840</v>
          </cell>
        </row>
        <row r="596">
          <cell r="A596">
            <v>3131128</v>
          </cell>
          <cell r="B596" t="str">
            <v>Lacres Rodoviários</v>
          </cell>
          <cell r="C596">
            <v>60.83</v>
          </cell>
        </row>
        <row r="597">
          <cell r="A597">
            <v>3131130</v>
          </cell>
          <cell r="B597" t="str">
            <v>Carga e descarga</v>
          </cell>
          <cell r="C597">
            <v>4972</v>
          </cell>
        </row>
        <row r="598">
          <cell r="A598" t="str">
            <v>Enlonamento de Caminhão</v>
          </cell>
          <cell r="C598">
            <v>5872.83</v>
          </cell>
        </row>
        <row r="599">
          <cell r="A599">
            <v>3131122</v>
          </cell>
          <cell r="B599" t="str">
            <v>Pedágio Freteiros</v>
          </cell>
          <cell r="C599">
            <v>12566.8</v>
          </cell>
        </row>
        <row r="600">
          <cell r="A600">
            <v>3131134</v>
          </cell>
          <cell r="B600" t="str">
            <v>Estacionamento</v>
          </cell>
          <cell r="C600">
            <v>538.9</v>
          </cell>
        </row>
        <row r="601">
          <cell r="A601">
            <v>4131122</v>
          </cell>
          <cell r="B601" t="str">
            <v>Pedágio Freteiros</v>
          </cell>
          <cell r="C601">
            <v>272314.83</v>
          </cell>
        </row>
        <row r="602">
          <cell r="A602" t="str">
            <v>Estacionamento/pedágio</v>
          </cell>
          <cell r="C602">
            <v>285420.53000000003</v>
          </cell>
        </row>
        <row r="603">
          <cell r="A603">
            <v>3061107</v>
          </cell>
          <cell r="B603" t="str">
            <v>Aluguel Road Railer</v>
          </cell>
          <cell r="C603">
            <v>450773.23</v>
          </cell>
        </row>
        <row r="604">
          <cell r="A604" t="str">
            <v>Aluguel material rodante</v>
          </cell>
          <cell r="C604">
            <v>450773.23</v>
          </cell>
        </row>
        <row r="605">
          <cell r="A605">
            <v>3091401</v>
          </cell>
          <cell r="B605" t="str">
            <v>Gerenciamento de riscos</v>
          </cell>
          <cell r="C605">
            <v>2530.5</v>
          </cell>
        </row>
        <row r="606">
          <cell r="A606" t="str">
            <v>Gerenciamento de riscos</v>
          </cell>
          <cell r="C606">
            <v>2530.5</v>
          </cell>
        </row>
        <row r="607">
          <cell r="A607">
            <v>3131113</v>
          </cell>
          <cell r="B607" t="str">
            <v>Estadia</v>
          </cell>
          <cell r="C607">
            <v>0</v>
          </cell>
        </row>
        <row r="608">
          <cell r="A608">
            <v>3131114</v>
          </cell>
          <cell r="B608" t="str">
            <v>Armazenagem</v>
          </cell>
          <cell r="C608">
            <v>82183.350000000006</v>
          </cell>
        </row>
        <row r="609">
          <cell r="A609" t="str">
            <v>Estadia de Caminhões</v>
          </cell>
          <cell r="C609">
            <v>82183.350000000006</v>
          </cell>
        </row>
        <row r="610">
          <cell r="A610">
            <v>3101121</v>
          </cell>
          <cell r="B610" t="str">
            <v>Taxas Variáveis</v>
          </cell>
          <cell r="C610">
            <v>83.1</v>
          </cell>
        </row>
        <row r="611">
          <cell r="A611" t="str">
            <v>Taxa Adm. Arg.</v>
          </cell>
          <cell r="C611">
            <v>83.1</v>
          </cell>
        </row>
        <row r="612">
          <cell r="A612">
            <v>3091104</v>
          </cell>
          <cell r="B612" t="str">
            <v>RCF - Seguros com terceiros</v>
          </cell>
          <cell r="C612">
            <v>7619.33</v>
          </cell>
        </row>
        <row r="613">
          <cell r="A613">
            <v>3101231</v>
          </cell>
          <cell r="B613" t="str">
            <v>IPVA  - Caminhões</v>
          </cell>
          <cell r="C613">
            <v>125.81</v>
          </cell>
        </row>
        <row r="614">
          <cell r="A614">
            <v>4101230</v>
          </cell>
          <cell r="B614" t="str">
            <v>DEPVAT/Licenciamento/Seguro Obrigatório</v>
          </cell>
          <cell r="C614">
            <v>1.2</v>
          </cell>
        </row>
        <row r="615">
          <cell r="A615" t="str">
            <v>IPVA Caminhões</v>
          </cell>
          <cell r="C615">
            <v>7746.34</v>
          </cell>
        </row>
        <row r="616">
          <cell r="A616">
            <v>3131127</v>
          </cell>
          <cell r="B616" t="str">
            <v>Serviço de desembaraço</v>
          </cell>
          <cell r="C616">
            <v>14587</v>
          </cell>
        </row>
        <row r="617">
          <cell r="A617" t="str">
            <v>Desembaraço de Mercadorias</v>
          </cell>
          <cell r="C617">
            <v>14587</v>
          </cell>
        </row>
        <row r="618">
          <cell r="A618">
            <v>3111105</v>
          </cell>
          <cell r="B618" t="str">
            <v>Vendas de Salvados - PPO</v>
          </cell>
          <cell r="C618">
            <v>-243833.91</v>
          </cell>
        </row>
        <row r="619">
          <cell r="C619">
            <v>-243833.91</v>
          </cell>
        </row>
        <row r="620">
          <cell r="A620">
            <v>3021301</v>
          </cell>
          <cell r="B620" t="str">
            <v>Combustiveis e equipamentos para termin</v>
          </cell>
          <cell r="C620">
            <v>60572.56</v>
          </cell>
        </row>
        <row r="621">
          <cell r="A621">
            <v>3021302</v>
          </cell>
          <cell r="B621" t="str">
            <v>Lubrif. Equip. Terminal</v>
          </cell>
          <cell r="C621">
            <v>524.1</v>
          </cell>
        </row>
        <row r="622">
          <cell r="A622" t="str">
            <v>Combustíveis Terminais</v>
          </cell>
          <cell r="C622">
            <v>61096.66</v>
          </cell>
        </row>
        <row r="623">
          <cell r="A623">
            <v>3061109</v>
          </cell>
          <cell r="B623" t="str">
            <v>Locação de Armazéns</v>
          </cell>
          <cell r="C623">
            <v>401812.66</v>
          </cell>
        </row>
        <row r="624">
          <cell r="A624">
            <v>3131124</v>
          </cell>
          <cell r="B624" t="str">
            <v>Armazenagem no destino</v>
          </cell>
          <cell r="C624">
            <v>58669.1</v>
          </cell>
        </row>
        <row r="625">
          <cell r="A625" t="str">
            <v>Armazenagem e Aluguéis</v>
          </cell>
          <cell r="C625">
            <v>460481.76</v>
          </cell>
        </row>
        <row r="626">
          <cell r="A626">
            <v>3091101</v>
          </cell>
          <cell r="B626" t="str">
            <v>Ativos - Prêmios</v>
          </cell>
          <cell r="C626">
            <v>32859.24</v>
          </cell>
        </row>
        <row r="627">
          <cell r="A627">
            <v>3091201</v>
          </cell>
          <cell r="B627" t="str">
            <v>Transportes Cargas-Prêmio</v>
          </cell>
          <cell r="C627">
            <v>1233256.8400000001</v>
          </cell>
        </row>
        <row r="628">
          <cell r="A628">
            <v>3091202</v>
          </cell>
          <cell r="B628" t="str">
            <v>Carga nacional</v>
          </cell>
          <cell r="C628">
            <v>16932.5</v>
          </cell>
        </row>
        <row r="629">
          <cell r="A629" t="str">
            <v>Seguro de Carga</v>
          </cell>
          <cell r="C629">
            <v>1283048.58</v>
          </cell>
        </row>
        <row r="630">
          <cell r="A630">
            <v>3101120</v>
          </cell>
          <cell r="B630" t="str">
            <v>Taxas Fundaf</v>
          </cell>
          <cell r="C630">
            <v>26602.38</v>
          </cell>
        </row>
        <row r="631">
          <cell r="A631" t="str">
            <v>Taxas Fundaf</v>
          </cell>
          <cell r="C631">
            <v>26602.38</v>
          </cell>
        </row>
        <row r="632">
          <cell r="A632">
            <v>3131104</v>
          </cell>
          <cell r="B632" t="str">
            <v>Transbordo ferroviário</v>
          </cell>
          <cell r="C632">
            <v>4095237.04</v>
          </cell>
        </row>
        <row r="633">
          <cell r="A633">
            <v>3131111</v>
          </cell>
          <cell r="B633" t="str">
            <v>Pesagem de vagões</v>
          </cell>
          <cell r="C633">
            <v>573.80999999999995</v>
          </cell>
        </row>
        <row r="634">
          <cell r="A634">
            <v>4131104</v>
          </cell>
          <cell r="B634" t="str">
            <v>Transbordo</v>
          </cell>
          <cell r="C634">
            <v>100</v>
          </cell>
        </row>
        <row r="635">
          <cell r="A635">
            <v>4131112</v>
          </cell>
          <cell r="B635" t="str">
            <v>Agenciam.cargas comissões</v>
          </cell>
          <cell r="C635">
            <v>45129.75</v>
          </cell>
        </row>
        <row r="636">
          <cell r="A636" t="str">
            <v>Transbordo</v>
          </cell>
          <cell r="C636">
            <v>4141040.6</v>
          </cell>
        </row>
        <row r="637">
          <cell r="A637">
            <v>3036104</v>
          </cell>
          <cell r="B637" t="str">
            <v>Pç Manut. Maquinas e Terminais Logístic</v>
          </cell>
          <cell r="C637">
            <v>88375.12</v>
          </cell>
        </row>
        <row r="638">
          <cell r="A638">
            <v>3036105</v>
          </cell>
          <cell r="B638" t="str">
            <v>Serv. Manut. Maquinas e Terminais Logís</v>
          </cell>
          <cell r="C638">
            <v>90398.36</v>
          </cell>
        </row>
        <row r="639">
          <cell r="A639">
            <v>3036106</v>
          </cell>
          <cell r="B639" t="str">
            <v>Fretes Manut. Maquinas e Terminais Logí</v>
          </cell>
          <cell r="C639">
            <v>21723.3</v>
          </cell>
        </row>
        <row r="640">
          <cell r="A640">
            <v>3036107</v>
          </cell>
          <cell r="B640" t="str">
            <v>Peças e Maut. Containers</v>
          </cell>
          <cell r="C640">
            <v>1103.56</v>
          </cell>
        </row>
        <row r="641">
          <cell r="A641">
            <v>3036108</v>
          </cell>
          <cell r="B641" t="str">
            <v>Serv. Manut de Containers</v>
          </cell>
          <cell r="C641">
            <v>1510</v>
          </cell>
        </row>
        <row r="642">
          <cell r="A642">
            <v>3036110</v>
          </cell>
          <cell r="B642" t="str">
            <v>Pç Manut. de Lonas</v>
          </cell>
          <cell r="C642">
            <v>240</v>
          </cell>
        </row>
        <row r="643">
          <cell r="A643">
            <v>3036112</v>
          </cell>
          <cell r="B643" t="str">
            <v>Fretes Manut. de Lonas</v>
          </cell>
          <cell r="C643">
            <v>17.5</v>
          </cell>
        </row>
        <row r="644">
          <cell r="A644">
            <v>3037107</v>
          </cell>
          <cell r="B644" t="str">
            <v>Fretes Manut. Road Railers</v>
          </cell>
          <cell r="C644">
            <v>1700</v>
          </cell>
        </row>
        <row r="645">
          <cell r="A645" t="str">
            <v>Manutenção Máquinas</v>
          </cell>
          <cell r="C645">
            <v>205067.84</v>
          </cell>
        </row>
        <row r="646">
          <cell r="A646">
            <v>3131112</v>
          </cell>
          <cell r="B646" t="str">
            <v>Agenciamento cargas/comissões</v>
          </cell>
          <cell r="C646">
            <v>40138.71</v>
          </cell>
        </row>
        <row r="647">
          <cell r="A647">
            <v>3131120</v>
          </cell>
          <cell r="B647" t="str">
            <v>Outros Modais</v>
          </cell>
          <cell r="C647">
            <v>12003.7</v>
          </cell>
        </row>
        <row r="648">
          <cell r="A648" t="str">
            <v>Outros Modais</v>
          </cell>
          <cell r="C648">
            <v>52142.41</v>
          </cell>
        </row>
        <row r="649">
          <cell r="A649">
            <v>3131103</v>
          </cell>
          <cell r="B649" t="str">
            <v>Coleta e entrega</v>
          </cell>
          <cell r="C649">
            <v>561.6</v>
          </cell>
        </row>
        <row r="650">
          <cell r="A650" t="str">
            <v>Coleta e Entrega</v>
          </cell>
          <cell r="C650">
            <v>561.6</v>
          </cell>
        </row>
        <row r="651">
          <cell r="A651" t="str">
            <v>Custos de Logística Variáveis</v>
          </cell>
          <cell r="C651">
            <v>6230041.8300000001</v>
          </cell>
        </row>
        <row r="652">
          <cell r="A652" t="str">
            <v>outros</v>
          </cell>
          <cell r="C652">
            <v>6835404.7999999998</v>
          </cell>
        </row>
        <row r="653">
          <cell r="A653" t="str">
            <v>Custos Rodoviários Variáveis</v>
          </cell>
          <cell r="C653">
            <v>32684527.469999999</v>
          </cell>
        </row>
        <row r="654">
          <cell r="A654" t="str">
            <v>Custos dos Serviços Prestados Variáveis</v>
          </cell>
          <cell r="C654">
            <v>105935474.7</v>
          </cell>
        </row>
        <row r="655">
          <cell r="A655" t="str">
            <v>Margem de Contribuição</v>
          </cell>
          <cell r="C655">
            <v>-187624198.88</v>
          </cell>
        </row>
        <row r="656">
          <cell r="A656">
            <v>3014101</v>
          </cell>
          <cell r="B656" t="str">
            <v>Salários Temp.</v>
          </cell>
          <cell r="C656">
            <v>766.67</v>
          </cell>
        </row>
        <row r="657">
          <cell r="A657">
            <v>3014301</v>
          </cell>
          <cell r="B657" t="str">
            <v>INSS Temp.</v>
          </cell>
          <cell r="C657">
            <v>1077989.05</v>
          </cell>
        </row>
        <row r="658">
          <cell r="A658">
            <v>3014802</v>
          </cell>
          <cell r="B658" t="str">
            <v>Vale Transporte Temp.</v>
          </cell>
          <cell r="C658">
            <v>113.4</v>
          </cell>
        </row>
        <row r="659">
          <cell r="A659">
            <v>3014803</v>
          </cell>
          <cell r="B659" t="str">
            <v>Ass.Méd.-UNI./PLANS.Temp.</v>
          </cell>
          <cell r="C659">
            <v>934.04</v>
          </cell>
        </row>
        <row r="660">
          <cell r="A660">
            <v>3014806</v>
          </cell>
          <cell r="B660" t="str">
            <v>Outros Temp.</v>
          </cell>
          <cell r="C660">
            <v>2575.09</v>
          </cell>
        </row>
        <row r="661">
          <cell r="A661">
            <v>4011101</v>
          </cell>
          <cell r="B661" t="str">
            <v>Salários Vendas</v>
          </cell>
          <cell r="C661">
            <v>1450559.79</v>
          </cell>
        </row>
        <row r="662">
          <cell r="A662">
            <v>4011201</v>
          </cell>
          <cell r="B662" t="str">
            <v>Adic.de Salários Vendas</v>
          </cell>
          <cell r="C662">
            <v>39965.82</v>
          </cell>
        </row>
        <row r="663">
          <cell r="A663">
            <v>4011204</v>
          </cell>
          <cell r="B663" t="str">
            <v>Adicional noturno - Vendas</v>
          </cell>
          <cell r="C663">
            <v>1561.84</v>
          </cell>
        </row>
        <row r="664">
          <cell r="A664">
            <v>4011301</v>
          </cell>
          <cell r="B664" t="str">
            <v>INSS Vendas</v>
          </cell>
          <cell r="C664">
            <v>368960.66</v>
          </cell>
        </row>
        <row r="665">
          <cell r="A665">
            <v>4011302</v>
          </cell>
          <cell r="B665" t="str">
            <v>FGTS Vendas</v>
          </cell>
          <cell r="C665">
            <v>118128.6</v>
          </cell>
        </row>
        <row r="666">
          <cell r="A666">
            <v>4011304</v>
          </cell>
          <cell r="B666" t="str">
            <v>SENAI Vendas</v>
          </cell>
          <cell r="C666">
            <v>18067.11</v>
          </cell>
        </row>
        <row r="667">
          <cell r="A667">
            <v>4011401</v>
          </cell>
          <cell r="B667" t="str">
            <v>Horas Extras Vendas</v>
          </cell>
          <cell r="C667">
            <v>1267.6199999999999</v>
          </cell>
        </row>
        <row r="668">
          <cell r="A668">
            <v>4011501</v>
          </cell>
          <cell r="B668" t="str">
            <v>Av.Prev.Resc.Contr.Vendas</v>
          </cell>
          <cell r="C668">
            <v>47180.98</v>
          </cell>
        </row>
        <row r="669">
          <cell r="A669">
            <v>4011701</v>
          </cell>
          <cell r="B669" t="str">
            <v>Férias Vendas</v>
          </cell>
          <cell r="C669">
            <v>261098.1</v>
          </cell>
        </row>
        <row r="670">
          <cell r="A670">
            <v>4011702</v>
          </cell>
          <cell r="B670" t="str">
            <v>13º Salário Vendas</v>
          </cell>
          <cell r="C670">
            <v>176433.73</v>
          </cell>
        </row>
        <row r="671">
          <cell r="A671">
            <v>4011801</v>
          </cell>
          <cell r="B671" t="str">
            <v>Ticket Alimentação Vendas</v>
          </cell>
          <cell r="C671">
            <v>70079.199999999997</v>
          </cell>
        </row>
        <row r="672">
          <cell r="A672">
            <v>4011802</v>
          </cell>
          <cell r="B672" t="str">
            <v>Vale Transporte Vendas</v>
          </cell>
          <cell r="C672">
            <v>5820.47</v>
          </cell>
        </row>
        <row r="673">
          <cell r="A673">
            <v>4011803</v>
          </cell>
          <cell r="B673" t="str">
            <v>Ass.Méd.-UNI./PLANS.Vendas</v>
          </cell>
          <cell r="C673">
            <v>3142.48</v>
          </cell>
        </row>
        <row r="674">
          <cell r="A674">
            <v>4011804</v>
          </cell>
          <cell r="B674" t="str">
            <v>Seguro de Vida Vendas</v>
          </cell>
          <cell r="C674">
            <v>3555.09</v>
          </cell>
        </row>
        <row r="675">
          <cell r="A675">
            <v>4011806</v>
          </cell>
          <cell r="B675" t="str">
            <v>Outros Vendas</v>
          </cell>
          <cell r="C675">
            <v>-3327.93</v>
          </cell>
        </row>
        <row r="676">
          <cell r="A676">
            <v>4011901</v>
          </cell>
          <cell r="B676" t="str">
            <v>Contrat./Transf.Vendas</v>
          </cell>
          <cell r="C676">
            <v>5639.95</v>
          </cell>
        </row>
        <row r="677">
          <cell r="A677">
            <v>4012101</v>
          </cell>
          <cell r="B677" t="str">
            <v>Salários Adm.</v>
          </cell>
          <cell r="C677">
            <v>2366459.85</v>
          </cell>
        </row>
        <row r="678">
          <cell r="A678">
            <v>4012201</v>
          </cell>
          <cell r="B678" t="str">
            <v>Adic.de salários Adm.</v>
          </cell>
          <cell r="C678">
            <v>30249.53</v>
          </cell>
        </row>
        <row r="679">
          <cell r="A679">
            <v>4012204</v>
          </cell>
          <cell r="B679" t="str">
            <v>Adicional noturno - Adm.</v>
          </cell>
          <cell r="C679">
            <v>2499.3000000000002</v>
          </cell>
        </row>
        <row r="680">
          <cell r="A680">
            <v>4012301</v>
          </cell>
          <cell r="B680" t="str">
            <v>INSS Adm.</v>
          </cell>
          <cell r="C680">
            <v>819591.28</v>
          </cell>
        </row>
        <row r="681">
          <cell r="A681">
            <v>4012302</v>
          </cell>
          <cell r="B681" t="str">
            <v>FGTS Adm.</v>
          </cell>
          <cell r="C681">
            <v>263082.39</v>
          </cell>
        </row>
        <row r="682">
          <cell r="A682">
            <v>4012303</v>
          </cell>
          <cell r="B682" t="str">
            <v>REFER/Pl.Prev.Priv.Adm.</v>
          </cell>
          <cell r="C682">
            <v>1968.72</v>
          </cell>
        </row>
        <row r="683">
          <cell r="A683">
            <v>4012304</v>
          </cell>
          <cell r="B683" t="str">
            <v>SENAI Adm.</v>
          </cell>
          <cell r="C683">
            <v>29250.43</v>
          </cell>
        </row>
        <row r="684">
          <cell r="A684">
            <v>4012305</v>
          </cell>
          <cell r="B684" t="str">
            <v>Contribuição Patronal Adm.</v>
          </cell>
          <cell r="C684">
            <v>2607.46</v>
          </cell>
        </row>
        <row r="685">
          <cell r="A685">
            <v>4012401</v>
          </cell>
          <cell r="B685" t="str">
            <v>Horas Extras Adm.</v>
          </cell>
          <cell r="C685">
            <v>-1412.36</v>
          </cell>
        </row>
        <row r="686">
          <cell r="A686">
            <v>4012501</v>
          </cell>
          <cell r="B686" t="str">
            <v>Av.Prev.Resc.Contrat.Adm.</v>
          </cell>
          <cell r="C686">
            <v>34594.07</v>
          </cell>
        </row>
        <row r="687">
          <cell r="A687">
            <v>4012601</v>
          </cell>
          <cell r="B687" t="str">
            <v>Honorários Diretoria Adm.</v>
          </cell>
          <cell r="C687">
            <v>1476402</v>
          </cell>
        </row>
        <row r="688">
          <cell r="A688">
            <v>4012701</v>
          </cell>
          <cell r="B688" t="str">
            <v>Férias Adm.</v>
          </cell>
          <cell r="C688">
            <v>429021.9</v>
          </cell>
        </row>
        <row r="689">
          <cell r="A689">
            <v>4012702</v>
          </cell>
          <cell r="B689" t="str">
            <v>13º Salário Adm.</v>
          </cell>
          <cell r="C689">
            <v>273183.11</v>
          </cell>
        </row>
        <row r="690">
          <cell r="A690">
            <v>4012801</v>
          </cell>
          <cell r="B690" t="str">
            <v>Ticket Alimentação Adm.</v>
          </cell>
          <cell r="C690">
            <v>150995.87</v>
          </cell>
        </row>
        <row r="691">
          <cell r="A691">
            <v>4012802</v>
          </cell>
          <cell r="B691" t="str">
            <v>Vale Transporte Adm.</v>
          </cell>
          <cell r="C691">
            <v>14614.08</v>
          </cell>
        </row>
        <row r="692">
          <cell r="A692">
            <v>4012803</v>
          </cell>
          <cell r="B692" t="str">
            <v>Ass.Méd.-UNI./PLANS.Adm.</v>
          </cell>
          <cell r="C692">
            <v>10815.18</v>
          </cell>
        </row>
        <row r="693">
          <cell r="A693">
            <v>4012804</v>
          </cell>
          <cell r="B693" t="str">
            <v>Seguro de Vida Adm.</v>
          </cell>
          <cell r="C693">
            <v>6678.23</v>
          </cell>
        </row>
        <row r="694">
          <cell r="A694">
            <v>4012806</v>
          </cell>
          <cell r="B694" t="str">
            <v>Outros Adm.</v>
          </cell>
          <cell r="C694">
            <v>-71.849999999999994</v>
          </cell>
        </row>
        <row r="695">
          <cell r="A695">
            <v>4012901</v>
          </cell>
          <cell r="B695" t="str">
            <v>Contrat./Transf.Adm.</v>
          </cell>
          <cell r="C695">
            <v>44561.32</v>
          </cell>
        </row>
        <row r="696">
          <cell r="A696">
            <v>4013304</v>
          </cell>
          <cell r="B696" t="str">
            <v>SENAI Terc.</v>
          </cell>
          <cell r="C696">
            <v>7200.25</v>
          </cell>
        </row>
        <row r="697">
          <cell r="A697">
            <v>4013806</v>
          </cell>
          <cell r="B697" t="str">
            <v>Outros Terc.</v>
          </cell>
          <cell r="C697">
            <v>909.12</v>
          </cell>
        </row>
        <row r="698">
          <cell r="A698">
            <v>4013901</v>
          </cell>
          <cell r="B698" t="str">
            <v>Contrat./Transfer.Terc.</v>
          </cell>
          <cell r="C698">
            <v>4361.58</v>
          </cell>
        </row>
        <row r="699">
          <cell r="A699">
            <v>4014802</v>
          </cell>
          <cell r="B699" t="str">
            <v>Vale Transporte Q.Estável</v>
          </cell>
          <cell r="C699">
            <v>75</v>
          </cell>
        </row>
        <row r="700">
          <cell r="A700">
            <v>4014806</v>
          </cell>
          <cell r="B700" t="str">
            <v>Outros Quadro Estável</v>
          </cell>
          <cell r="C700">
            <v>124.9</v>
          </cell>
        </row>
        <row r="701">
          <cell r="A701">
            <v>4014901</v>
          </cell>
          <cell r="B701" t="str">
            <v>Contr./Transf.Q.Estável</v>
          </cell>
          <cell r="C701">
            <v>137.5</v>
          </cell>
        </row>
        <row r="702">
          <cell r="A702" t="str">
            <v>Pessoal</v>
          </cell>
          <cell r="C702">
            <v>9618410.6199999992</v>
          </cell>
        </row>
        <row r="703">
          <cell r="A703">
            <v>3011101</v>
          </cell>
          <cell r="B703" t="str">
            <v>Salários Equipagem</v>
          </cell>
          <cell r="C703">
            <v>2531882.36</v>
          </cell>
        </row>
        <row r="704">
          <cell r="A704">
            <v>3011201</v>
          </cell>
          <cell r="B704" t="str">
            <v>Adic.Salários Equipagem</v>
          </cell>
          <cell r="C704">
            <v>775167.39</v>
          </cell>
        </row>
        <row r="705">
          <cell r="A705">
            <v>3011204</v>
          </cell>
          <cell r="B705" t="str">
            <v>Adicional noturno -Equipagem</v>
          </cell>
          <cell r="C705">
            <v>215698.1</v>
          </cell>
        </row>
        <row r="706">
          <cell r="A706">
            <v>3011301</v>
          </cell>
          <cell r="B706" t="str">
            <v>INSS Equipagem</v>
          </cell>
          <cell r="C706">
            <v>1128773.54</v>
          </cell>
        </row>
        <row r="707">
          <cell r="A707">
            <v>3011302</v>
          </cell>
          <cell r="B707" t="str">
            <v>FGTS Equipagem</v>
          </cell>
          <cell r="C707">
            <v>368356.09</v>
          </cell>
        </row>
        <row r="708">
          <cell r="A708">
            <v>3011303</v>
          </cell>
          <cell r="B708" t="str">
            <v>REFER/Pl.Pr.Priv.Equipagem</v>
          </cell>
          <cell r="C708">
            <v>2322.3200000000002</v>
          </cell>
        </row>
        <row r="709">
          <cell r="A709">
            <v>3011304</v>
          </cell>
          <cell r="B709" t="str">
            <v>SENAI Equipagem</v>
          </cell>
          <cell r="C709">
            <v>58769.11</v>
          </cell>
        </row>
        <row r="710">
          <cell r="A710">
            <v>3011401</v>
          </cell>
          <cell r="B710" t="str">
            <v>Horas Extras Equipagem</v>
          </cell>
          <cell r="C710">
            <v>825267.71</v>
          </cell>
        </row>
        <row r="711">
          <cell r="A711">
            <v>3011501</v>
          </cell>
          <cell r="B711" t="str">
            <v>Av.Prev.Resc.Contr.Equip.</v>
          </cell>
          <cell r="C711">
            <v>113957.51</v>
          </cell>
        </row>
        <row r="712">
          <cell r="A712">
            <v>3011701</v>
          </cell>
          <cell r="B712" t="str">
            <v>Férias Equipagem</v>
          </cell>
          <cell r="C712">
            <v>780013.46</v>
          </cell>
        </row>
        <row r="713">
          <cell r="A713">
            <v>3011702</v>
          </cell>
          <cell r="B713" t="str">
            <v>13 Salário Equipagem</v>
          </cell>
          <cell r="C713">
            <v>542341.48</v>
          </cell>
        </row>
        <row r="714">
          <cell r="A714">
            <v>3011801</v>
          </cell>
          <cell r="B714" t="str">
            <v>Ticket Alimentação Equipagem</v>
          </cell>
          <cell r="C714">
            <v>637332.05000000005</v>
          </cell>
        </row>
        <row r="715">
          <cell r="A715">
            <v>3011802</v>
          </cell>
          <cell r="B715" t="str">
            <v>Vale Transporte Equipagem</v>
          </cell>
          <cell r="C715">
            <v>68510.37</v>
          </cell>
        </row>
        <row r="716">
          <cell r="A716">
            <v>3011803</v>
          </cell>
          <cell r="B716" t="str">
            <v>Ass.Méd.-UNI./PLANS.Equip.</v>
          </cell>
          <cell r="C716">
            <v>210693.11</v>
          </cell>
        </row>
        <row r="717">
          <cell r="A717">
            <v>3011804</v>
          </cell>
          <cell r="B717" t="str">
            <v>Seguro de Vida Equipagem</v>
          </cell>
          <cell r="C717">
            <v>10856.33</v>
          </cell>
        </row>
        <row r="718">
          <cell r="A718">
            <v>3011806</v>
          </cell>
          <cell r="B718" t="str">
            <v>Outros Equipagem</v>
          </cell>
          <cell r="C718">
            <v>27.89</v>
          </cell>
        </row>
        <row r="719">
          <cell r="A719">
            <v>3011901</v>
          </cell>
          <cell r="B719" t="str">
            <v>Contr./Transfer.Equipagem</v>
          </cell>
          <cell r="C719">
            <v>5228.25</v>
          </cell>
        </row>
        <row r="720">
          <cell r="A720">
            <v>3012101</v>
          </cell>
          <cell r="B720" t="str">
            <v>Salários Operacional</v>
          </cell>
          <cell r="C720">
            <v>6405801.7199999997</v>
          </cell>
        </row>
        <row r="721">
          <cell r="A721">
            <v>3012201</v>
          </cell>
          <cell r="B721" t="str">
            <v>Adic.Salários Operacional</v>
          </cell>
          <cell r="C721">
            <v>656532.52</v>
          </cell>
        </row>
        <row r="722">
          <cell r="A722">
            <v>3012204</v>
          </cell>
          <cell r="B722" t="str">
            <v>Adicional noturno - Operacional</v>
          </cell>
          <cell r="C722">
            <v>73044.31</v>
          </cell>
        </row>
        <row r="723">
          <cell r="A723">
            <v>3012301</v>
          </cell>
          <cell r="B723" t="str">
            <v>INSS Operacional</v>
          </cell>
          <cell r="C723">
            <v>1821849.44</v>
          </cell>
        </row>
        <row r="724">
          <cell r="A724">
            <v>3012302</v>
          </cell>
          <cell r="B724" t="str">
            <v>FGTS Operacional</v>
          </cell>
          <cell r="C724">
            <v>590887.28</v>
          </cell>
        </row>
        <row r="725">
          <cell r="A725">
            <v>3012303</v>
          </cell>
          <cell r="B725" t="str">
            <v>REFER/Pl.Pr.Priv.Operac.</v>
          </cell>
          <cell r="C725">
            <v>19207.75</v>
          </cell>
        </row>
        <row r="726">
          <cell r="A726">
            <v>3012304</v>
          </cell>
          <cell r="B726" t="str">
            <v>SENAI Operacional</v>
          </cell>
          <cell r="C726">
            <v>96257.45</v>
          </cell>
        </row>
        <row r="727">
          <cell r="A727">
            <v>3012401</v>
          </cell>
          <cell r="B727" t="str">
            <v>Horas Extras Operacional</v>
          </cell>
          <cell r="C727">
            <v>339893.13</v>
          </cell>
        </row>
        <row r="728">
          <cell r="A728">
            <v>3012501</v>
          </cell>
          <cell r="B728" t="str">
            <v>Av.Prev.Resc.Contr.Operac.</v>
          </cell>
          <cell r="C728">
            <v>170038.14</v>
          </cell>
        </row>
        <row r="729">
          <cell r="A729">
            <v>3012701</v>
          </cell>
          <cell r="B729" t="str">
            <v>Férias Operacional</v>
          </cell>
          <cell r="C729">
            <v>1306532.07</v>
          </cell>
        </row>
        <row r="730">
          <cell r="A730">
            <v>3012702</v>
          </cell>
          <cell r="B730" t="str">
            <v>13 Salário Operacional</v>
          </cell>
          <cell r="C730">
            <v>896132.39</v>
          </cell>
        </row>
        <row r="731">
          <cell r="A731">
            <v>3012801</v>
          </cell>
          <cell r="B731" t="str">
            <v>Ticket Alimentação Operacional</v>
          </cell>
          <cell r="C731">
            <v>766699.07</v>
          </cell>
        </row>
        <row r="732">
          <cell r="A732">
            <v>3012802</v>
          </cell>
          <cell r="B732" t="str">
            <v>Vale Transporte Operacional</v>
          </cell>
          <cell r="C732">
            <v>94712.8</v>
          </cell>
        </row>
        <row r="733">
          <cell r="A733">
            <v>3012803</v>
          </cell>
          <cell r="B733" t="str">
            <v>Ass.Méd.-UNI./PLANS.Operac.</v>
          </cell>
          <cell r="C733">
            <v>159863.32999999999</v>
          </cell>
        </row>
        <row r="734">
          <cell r="A734">
            <v>3012804</v>
          </cell>
          <cell r="B734" t="str">
            <v>Seguro de Vida Operacional</v>
          </cell>
          <cell r="C734">
            <v>20544.32</v>
          </cell>
        </row>
        <row r="735">
          <cell r="A735">
            <v>3012805</v>
          </cell>
          <cell r="B735" t="str">
            <v>Brindes Operacional</v>
          </cell>
          <cell r="C735">
            <v>4771.58</v>
          </cell>
        </row>
        <row r="736">
          <cell r="A736">
            <v>3012806</v>
          </cell>
          <cell r="B736" t="str">
            <v>Outros Operacional</v>
          </cell>
          <cell r="C736">
            <v>-1742.58</v>
          </cell>
        </row>
        <row r="737">
          <cell r="A737">
            <v>3012901</v>
          </cell>
          <cell r="B737" t="str">
            <v>Contr./Transf.Operacional</v>
          </cell>
          <cell r="C737">
            <v>55087.98</v>
          </cell>
        </row>
        <row r="738">
          <cell r="A738">
            <v>3013101</v>
          </cell>
          <cell r="B738" t="str">
            <v>Salários Pátio</v>
          </cell>
          <cell r="C738">
            <v>1312598.52</v>
          </cell>
        </row>
        <row r="739">
          <cell r="A739">
            <v>3013201</v>
          </cell>
          <cell r="B739" t="str">
            <v>Adic.de Salários Pátio</v>
          </cell>
          <cell r="C739">
            <v>407431.55</v>
          </cell>
        </row>
        <row r="740">
          <cell r="A740">
            <v>3013204</v>
          </cell>
          <cell r="B740" t="str">
            <v>Adicional noturno - Pátio</v>
          </cell>
          <cell r="C740">
            <v>90243.26</v>
          </cell>
        </row>
        <row r="741">
          <cell r="A741">
            <v>3013301</v>
          </cell>
          <cell r="B741" t="str">
            <v>INSS Pátio</v>
          </cell>
          <cell r="C741">
            <v>493860.78</v>
          </cell>
        </row>
        <row r="742">
          <cell r="A742">
            <v>3013302</v>
          </cell>
          <cell r="B742" t="str">
            <v>FGTS Pátio</v>
          </cell>
          <cell r="C742">
            <v>160564.25</v>
          </cell>
        </row>
        <row r="743">
          <cell r="A743">
            <v>3013303</v>
          </cell>
          <cell r="B743" t="str">
            <v>REFER/Pl.Prev.Priv.Pátio</v>
          </cell>
          <cell r="C743">
            <v>313.91000000000003</v>
          </cell>
        </row>
        <row r="744">
          <cell r="A744">
            <v>3013304</v>
          </cell>
          <cell r="B744" t="str">
            <v>SENAI Pátio</v>
          </cell>
          <cell r="C744">
            <v>25204.68</v>
          </cell>
        </row>
        <row r="745">
          <cell r="A745">
            <v>3013401</v>
          </cell>
          <cell r="B745" t="str">
            <v>Horas Extras Pátio</v>
          </cell>
          <cell r="C745">
            <v>103893.93</v>
          </cell>
        </row>
        <row r="746">
          <cell r="A746">
            <v>3013501</v>
          </cell>
          <cell r="B746" t="str">
            <v>Av.Prev.Resc.Contrat.Pátio</v>
          </cell>
          <cell r="C746">
            <v>56351.44</v>
          </cell>
        </row>
        <row r="747">
          <cell r="A747">
            <v>3013701</v>
          </cell>
          <cell r="B747" t="str">
            <v>Férias Pátio</v>
          </cell>
          <cell r="C747">
            <v>292886.15000000002</v>
          </cell>
        </row>
        <row r="748">
          <cell r="A748">
            <v>3013702</v>
          </cell>
          <cell r="B748" t="str">
            <v>13 Salário Pátio</v>
          </cell>
          <cell r="C748">
            <v>204574.01</v>
          </cell>
        </row>
        <row r="749">
          <cell r="A749">
            <v>3013801</v>
          </cell>
          <cell r="B749" t="str">
            <v>Ticket Alimentação Pátio</v>
          </cell>
          <cell r="C749">
            <v>393908.78</v>
          </cell>
        </row>
        <row r="750">
          <cell r="A750">
            <v>3013802</v>
          </cell>
          <cell r="B750" t="str">
            <v>Vale Transporte Pátio</v>
          </cell>
          <cell r="C750">
            <v>75252.31</v>
          </cell>
        </row>
        <row r="751">
          <cell r="A751">
            <v>3013803</v>
          </cell>
          <cell r="B751" t="str">
            <v>Ass.Méd.-UNI./PLANS.Pátio</v>
          </cell>
          <cell r="C751">
            <v>98693.94</v>
          </cell>
        </row>
        <row r="752">
          <cell r="A752">
            <v>3013804</v>
          </cell>
          <cell r="B752" t="str">
            <v>Seguro de Vida Pátio</v>
          </cell>
          <cell r="C752">
            <v>5887.92</v>
          </cell>
        </row>
        <row r="753">
          <cell r="A753">
            <v>3013806</v>
          </cell>
          <cell r="B753" t="str">
            <v>Outros Pátio</v>
          </cell>
          <cell r="C753">
            <v>-351.38</v>
          </cell>
        </row>
        <row r="754">
          <cell r="A754">
            <v>3013901</v>
          </cell>
          <cell r="B754" t="str">
            <v>Contrat./Transfer.Pátio</v>
          </cell>
          <cell r="C754">
            <v>601.94000000000005</v>
          </cell>
        </row>
        <row r="755">
          <cell r="A755" t="str">
            <v>Maquinistas/Pátio e Colab. Operacional</v>
          </cell>
          <cell r="C755">
            <v>25473225.760000002</v>
          </cell>
        </row>
        <row r="756">
          <cell r="C756">
            <v>35091636.380000003</v>
          </cell>
        </row>
        <row r="757">
          <cell r="A757">
            <v>3031101</v>
          </cell>
          <cell r="B757" t="str">
            <v>Peças/Compon.p/Locomotivas</v>
          </cell>
          <cell r="C757">
            <v>847947.38</v>
          </cell>
        </row>
        <row r="758">
          <cell r="A758">
            <v>3031102</v>
          </cell>
          <cell r="B758" t="str">
            <v>Serviço Manut.Locomotivas</v>
          </cell>
          <cell r="C758">
            <v>1884217.15</v>
          </cell>
        </row>
        <row r="759">
          <cell r="A759">
            <v>3031103</v>
          </cell>
          <cell r="B759" t="str">
            <v>Fretes Locomotivas</v>
          </cell>
          <cell r="C759">
            <v>144846.04</v>
          </cell>
        </row>
        <row r="760">
          <cell r="A760">
            <v>3031201</v>
          </cell>
          <cell r="B760" t="str">
            <v>Peças/Componentes p/Vagões</v>
          </cell>
          <cell r="C760">
            <v>83573.539999999994</v>
          </cell>
        </row>
        <row r="761">
          <cell r="A761">
            <v>3031202</v>
          </cell>
          <cell r="B761" t="str">
            <v>Serviço Manutenção Vagões</v>
          </cell>
          <cell r="C761">
            <v>2005171.08</v>
          </cell>
        </row>
        <row r="762">
          <cell r="A762">
            <v>3031203</v>
          </cell>
          <cell r="B762" t="str">
            <v>Fretes Vagões</v>
          </cell>
          <cell r="C762">
            <v>25750.07</v>
          </cell>
        </row>
        <row r="763">
          <cell r="A763" t="str">
            <v>Manutenção Mecânica</v>
          </cell>
          <cell r="C763">
            <v>4991505.26</v>
          </cell>
        </row>
        <row r="764">
          <cell r="A764">
            <v>3032101</v>
          </cell>
          <cell r="B764" t="str">
            <v>Peças/Compon.Super Estrut.</v>
          </cell>
          <cell r="C764">
            <v>47645.41</v>
          </cell>
        </row>
        <row r="765">
          <cell r="A765">
            <v>3032102</v>
          </cell>
          <cell r="B765" t="str">
            <v>Peças/Compon.Infra Estrut.</v>
          </cell>
          <cell r="C765">
            <v>21025.88</v>
          </cell>
        </row>
        <row r="766">
          <cell r="A766">
            <v>3032103</v>
          </cell>
          <cell r="B766" t="str">
            <v>Frete-Pç./Comp.Super Est.</v>
          </cell>
          <cell r="C766">
            <v>11375.54</v>
          </cell>
        </row>
        <row r="767">
          <cell r="A767">
            <v>3032104</v>
          </cell>
          <cell r="B767" t="str">
            <v>Frete-Pç.Comp.Infra Estr.</v>
          </cell>
          <cell r="C767">
            <v>180</v>
          </cell>
        </row>
        <row r="768">
          <cell r="A768">
            <v>3032201</v>
          </cell>
          <cell r="B768" t="str">
            <v>Serv.Manut.Super Estrut.</v>
          </cell>
          <cell r="C768">
            <v>2174411.4500000002</v>
          </cell>
        </row>
        <row r="769">
          <cell r="A769">
            <v>3032202</v>
          </cell>
          <cell r="B769" t="str">
            <v>Serv.Manut.Infra Estrut.</v>
          </cell>
          <cell r="C769">
            <v>217778.59</v>
          </cell>
        </row>
        <row r="770">
          <cell r="A770">
            <v>3032203</v>
          </cell>
          <cell r="B770" t="str">
            <v>Frete Serv.Manut.Via Perm.</v>
          </cell>
          <cell r="C770">
            <v>1590</v>
          </cell>
        </row>
        <row r="771">
          <cell r="A771" t="str">
            <v>Manutenção de Via Permanente</v>
          </cell>
          <cell r="C771">
            <v>2474006.87</v>
          </cell>
        </row>
        <row r="772">
          <cell r="A772">
            <v>3036101</v>
          </cell>
          <cell r="B772" t="str">
            <v>Ferram.Mat.Auxil.Manut.</v>
          </cell>
          <cell r="C772">
            <v>1244742.97</v>
          </cell>
        </row>
        <row r="773">
          <cell r="A773">
            <v>3036102</v>
          </cell>
          <cell r="B773" t="str">
            <v>Frete Ferram.Mat.Auxil.</v>
          </cell>
          <cell r="C773">
            <v>1045.97</v>
          </cell>
        </row>
        <row r="774">
          <cell r="A774">
            <v>3036113</v>
          </cell>
          <cell r="B774" t="str">
            <v>Mat.Auxil.Manut.</v>
          </cell>
          <cell r="C774">
            <v>327690.59999999998</v>
          </cell>
        </row>
        <row r="775">
          <cell r="A775" t="str">
            <v>Ferramentas</v>
          </cell>
          <cell r="C775">
            <v>1573479.54</v>
          </cell>
        </row>
        <row r="776">
          <cell r="A776">
            <v>3031001</v>
          </cell>
          <cell r="B776" t="str">
            <v>Manut.Máquinas e equipamentos</v>
          </cell>
          <cell r="C776">
            <v>225470.29</v>
          </cell>
        </row>
        <row r="777">
          <cell r="A777">
            <v>3036103</v>
          </cell>
          <cell r="B777" t="str">
            <v>Serv.pç.p/Manut.Máquinas</v>
          </cell>
          <cell r="C777">
            <v>1562.41</v>
          </cell>
        </row>
        <row r="778">
          <cell r="A778">
            <v>3037101</v>
          </cell>
          <cell r="B778" t="str">
            <v>Manutenção de veiculos rodoviários leve</v>
          </cell>
          <cell r="C778">
            <v>48986.16</v>
          </cell>
        </row>
        <row r="779">
          <cell r="A779">
            <v>3037102</v>
          </cell>
          <cell r="B779" t="str">
            <v>Manut.Equip.Ferrov.Leve</v>
          </cell>
          <cell r="C779">
            <v>5099.2</v>
          </cell>
        </row>
        <row r="780">
          <cell r="A780">
            <v>3037103</v>
          </cell>
          <cell r="B780" t="str">
            <v>Manut.Equip.Ferrov.Pesados</v>
          </cell>
          <cell r="C780">
            <v>2923.96</v>
          </cell>
        </row>
        <row r="781">
          <cell r="A781">
            <v>3037106</v>
          </cell>
          <cell r="B781" t="str">
            <v>Serv. Manut. Road Raillers</v>
          </cell>
          <cell r="C781">
            <v>630</v>
          </cell>
        </row>
        <row r="782">
          <cell r="A782">
            <v>3038101</v>
          </cell>
          <cell r="B782" t="str">
            <v>Pç.Compon.Man.Auto Linha</v>
          </cell>
          <cell r="C782">
            <v>51434.27</v>
          </cell>
        </row>
        <row r="783">
          <cell r="A783">
            <v>3038102</v>
          </cell>
          <cell r="B783" t="str">
            <v>Serv.Manut.Auto de Linha</v>
          </cell>
          <cell r="C783">
            <v>38735.64</v>
          </cell>
        </row>
        <row r="784">
          <cell r="A784">
            <v>3038103</v>
          </cell>
          <cell r="B784" t="str">
            <v>Fretes Auto de Linha</v>
          </cell>
          <cell r="C784">
            <v>160.75</v>
          </cell>
        </row>
        <row r="785">
          <cell r="A785">
            <v>3038201</v>
          </cell>
          <cell r="B785" t="str">
            <v>Pç.Compon.Manut.Plasser</v>
          </cell>
          <cell r="C785">
            <v>64767.27</v>
          </cell>
        </row>
        <row r="786">
          <cell r="A786">
            <v>3038202</v>
          </cell>
          <cell r="B786" t="str">
            <v>Serv.p/Manut.Plasser</v>
          </cell>
          <cell r="C786">
            <v>52885.16</v>
          </cell>
        </row>
        <row r="787">
          <cell r="A787">
            <v>3038203</v>
          </cell>
          <cell r="B787" t="str">
            <v>Fretes Plasser</v>
          </cell>
          <cell r="C787">
            <v>1276.8</v>
          </cell>
        </row>
        <row r="788">
          <cell r="A788">
            <v>3038301</v>
          </cell>
          <cell r="B788" t="str">
            <v>Pç.Comp.Man.Veíc.Rodoferr.</v>
          </cell>
          <cell r="C788">
            <v>379.03</v>
          </cell>
        </row>
        <row r="789">
          <cell r="A789">
            <v>3039101</v>
          </cell>
          <cell r="B789" t="str">
            <v>Manut.Equipam.Informática</v>
          </cell>
          <cell r="C789">
            <v>31675.439999999999</v>
          </cell>
        </row>
        <row r="790">
          <cell r="A790">
            <v>3039102</v>
          </cell>
          <cell r="B790" t="str">
            <v>Frete Man.Equip.Informática</v>
          </cell>
          <cell r="C790">
            <v>395</v>
          </cell>
        </row>
        <row r="791">
          <cell r="A791" t="str">
            <v>Manutenção de Maquinário</v>
          </cell>
          <cell r="C791">
            <v>526381.38</v>
          </cell>
        </row>
        <row r="792">
          <cell r="A792">
            <v>4031101</v>
          </cell>
          <cell r="B792" t="str">
            <v>Manutenção Veíc.Rodoviários Leves</v>
          </cell>
          <cell r="C792">
            <v>7188.99</v>
          </cell>
        </row>
        <row r="793">
          <cell r="A793">
            <v>4031103</v>
          </cell>
          <cell r="B793" t="str">
            <v>Manutenção mecanic/eletrica-aeronave</v>
          </cell>
          <cell r="C793">
            <v>32591.58</v>
          </cell>
        </row>
        <row r="794">
          <cell r="A794" t="str">
            <v>Manutenção Veículos</v>
          </cell>
          <cell r="C794">
            <v>39780.57</v>
          </cell>
        </row>
        <row r="795">
          <cell r="A795">
            <v>3035101</v>
          </cell>
          <cell r="B795" t="str">
            <v>Obras Civis</v>
          </cell>
          <cell r="C795">
            <v>81262.66</v>
          </cell>
        </row>
        <row r="796">
          <cell r="A796">
            <v>3035102</v>
          </cell>
          <cell r="B796" t="str">
            <v>Pequenas Instalações</v>
          </cell>
          <cell r="C796">
            <v>29785.79</v>
          </cell>
        </row>
        <row r="797">
          <cell r="A797">
            <v>3035103</v>
          </cell>
          <cell r="B797" t="str">
            <v>Manutenção Instalações</v>
          </cell>
          <cell r="C797">
            <v>228892.37</v>
          </cell>
        </row>
        <row r="798">
          <cell r="A798">
            <v>3035104</v>
          </cell>
          <cell r="B798" t="str">
            <v>Frete Manut.de Instalações</v>
          </cell>
          <cell r="C798">
            <v>1564.1</v>
          </cell>
        </row>
        <row r="799">
          <cell r="A799">
            <v>3081105</v>
          </cell>
          <cell r="B799" t="str">
            <v>Limpeza</v>
          </cell>
          <cell r="C799">
            <v>272582.87</v>
          </cell>
        </row>
        <row r="800">
          <cell r="A800" t="str">
            <v>Manutenção Instalações</v>
          </cell>
          <cell r="C800">
            <v>614087.79</v>
          </cell>
        </row>
        <row r="801">
          <cell r="A801">
            <v>3034101</v>
          </cell>
          <cell r="B801" t="str">
            <v>Pç.Componentes p/Sistemas</v>
          </cell>
          <cell r="C801">
            <v>84635.51</v>
          </cell>
        </row>
        <row r="802">
          <cell r="A802">
            <v>3034102</v>
          </cell>
          <cell r="B802" t="str">
            <v>Serv.Manut.p/Sistemas</v>
          </cell>
          <cell r="C802">
            <v>615</v>
          </cell>
        </row>
        <row r="803">
          <cell r="A803">
            <v>3039103</v>
          </cell>
          <cell r="B803" t="str">
            <v>Manut. Sistemas Informática</v>
          </cell>
          <cell r="C803">
            <v>1118</v>
          </cell>
        </row>
        <row r="804">
          <cell r="A804" t="str">
            <v>Manutenção de Sistemas</v>
          </cell>
          <cell r="C804">
            <v>86368.51</v>
          </cell>
        </row>
        <row r="805">
          <cell r="A805">
            <v>3033101</v>
          </cell>
          <cell r="B805" t="str">
            <v>Peças e componentes de telecomunicações</v>
          </cell>
          <cell r="C805">
            <v>133994.41</v>
          </cell>
        </row>
        <row r="806">
          <cell r="A806">
            <v>3033102</v>
          </cell>
          <cell r="B806" t="str">
            <v>Serv.Manut.Telecom.</v>
          </cell>
          <cell r="C806">
            <v>9385.8700000000008</v>
          </cell>
        </row>
        <row r="807">
          <cell r="A807">
            <v>3033103</v>
          </cell>
          <cell r="B807" t="str">
            <v>Frete Telecomunicações</v>
          </cell>
          <cell r="C807">
            <v>785</v>
          </cell>
        </row>
        <row r="808">
          <cell r="A808">
            <v>3034103</v>
          </cell>
          <cell r="B808" t="str">
            <v>Fretes Sistemas</v>
          </cell>
          <cell r="C808">
            <v>846.94</v>
          </cell>
        </row>
        <row r="809">
          <cell r="A809" t="str">
            <v>Manutenção Telecom</v>
          </cell>
          <cell r="C809">
            <v>145012.22</v>
          </cell>
        </row>
        <row r="810">
          <cell r="C810">
            <v>10450622.140000001</v>
          </cell>
        </row>
        <row r="811">
          <cell r="A811">
            <v>3061102</v>
          </cell>
          <cell r="B811" t="str">
            <v>Alug.Equipam.Informática</v>
          </cell>
          <cell r="C811">
            <v>36197.33</v>
          </cell>
        </row>
        <row r="812">
          <cell r="A812">
            <v>3061103</v>
          </cell>
          <cell r="B812" t="str">
            <v>Aluguel Máquinas</v>
          </cell>
          <cell r="C812">
            <v>53302.080000000002</v>
          </cell>
        </row>
        <row r="813">
          <cell r="A813">
            <v>3061104</v>
          </cell>
          <cell r="B813" t="str">
            <v>Aluguel Imóveis</v>
          </cell>
          <cell r="C813">
            <v>169195.51</v>
          </cell>
        </row>
        <row r="814">
          <cell r="A814">
            <v>3061110</v>
          </cell>
          <cell r="B814" t="str">
            <v>Locação de maquinas e equipamentos - Te</v>
          </cell>
          <cell r="C814">
            <v>533081.52</v>
          </cell>
        </row>
        <row r="815">
          <cell r="A815">
            <v>3061113</v>
          </cell>
          <cell r="B815" t="str">
            <v>Locação de Veiculos Leves</v>
          </cell>
          <cell r="C815">
            <v>464189.55</v>
          </cell>
        </row>
        <row r="816">
          <cell r="A816">
            <v>4061113</v>
          </cell>
          <cell r="B816" t="str">
            <v>Locação de veículos leves</v>
          </cell>
          <cell r="C816">
            <v>6930.32</v>
          </cell>
        </row>
        <row r="817">
          <cell r="A817">
            <v>4071101</v>
          </cell>
          <cell r="B817" t="str">
            <v>Sistemas aplicativos</v>
          </cell>
          <cell r="C817">
            <v>228836.23</v>
          </cell>
        </row>
        <row r="818">
          <cell r="A818">
            <v>4071102</v>
          </cell>
          <cell r="B818" t="str">
            <v>Locação de equipamento informática</v>
          </cell>
          <cell r="C818">
            <v>16060.54</v>
          </cell>
        </row>
        <row r="819">
          <cell r="A819">
            <v>4071103</v>
          </cell>
          <cell r="B819" t="str">
            <v>Locação de maquinas e equipamentos</v>
          </cell>
          <cell r="C819">
            <v>6760</v>
          </cell>
        </row>
        <row r="820">
          <cell r="A820">
            <v>4071104</v>
          </cell>
          <cell r="B820" t="str">
            <v>Locação Imóveis</v>
          </cell>
          <cell r="C820">
            <v>10183.08</v>
          </cell>
        </row>
        <row r="821">
          <cell r="A821" t="str">
            <v>Aluguéis e Leasing</v>
          </cell>
          <cell r="C821">
            <v>1524736.16</v>
          </cell>
        </row>
        <row r="822">
          <cell r="A822">
            <v>3081102</v>
          </cell>
          <cell r="B822" t="str">
            <v>Material de Expediente</v>
          </cell>
          <cell r="C822">
            <v>252944.21</v>
          </cell>
        </row>
        <row r="823">
          <cell r="A823">
            <v>3081103</v>
          </cell>
          <cell r="B823" t="str">
            <v>Consultoria</v>
          </cell>
          <cell r="C823">
            <v>54600.29</v>
          </cell>
        </row>
        <row r="824">
          <cell r="A824">
            <v>3081104</v>
          </cell>
          <cell r="B824" t="str">
            <v>Cursos/Congressos/Palestras</v>
          </cell>
          <cell r="C824">
            <v>6951.85</v>
          </cell>
        </row>
        <row r="825">
          <cell r="A825">
            <v>3081106</v>
          </cell>
          <cell r="B825" t="str">
            <v>Segurança Patrimonial</v>
          </cell>
          <cell r="C825">
            <v>1391177.96</v>
          </cell>
        </row>
        <row r="826">
          <cell r="A826">
            <v>3081107</v>
          </cell>
          <cell r="B826" t="str">
            <v>Serviços com terceiros</v>
          </cell>
          <cell r="C826">
            <v>532775.56999999995</v>
          </cell>
        </row>
        <row r="827">
          <cell r="A827">
            <v>3081108</v>
          </cell>
          <cell r="B827" t="str">
            <v>Periódicos/Livros/Inform.</v>
          </cell>
          <cell r="C827">
            <v>581.5</v>
          </cell>
        </row>
        <row r="828">
          <cell r="A828">
            <v>3081111</v>
          </cell>
          <cell r="B828" t="str">
            <v>Bens de pequeno Valor</v>
          </cell>
          <cell r="C828">
            <v>7123.88</v>
          </cell>
        </row>
        <row r="829">
          <cell r="A829">
            <v>3081113</v>
          </cell>
          <cell r="B829" t="str">
            <v>Brindes</v>
          </cell>
          <cell r="C829">
            <v>385.21</v>
          </cell>
        </row>
        <row r="830">
          <cell r="A830">
            <v>3081209</v>
          </cell>
          <cell r="B830" t="str">
            <v>Publicidade e divulgação</v>
          </cell>
          <cell r="C830">
            <v>157.1</v>
          </cell>
        </row>
        <row r="831">
          <cell r="A831">
            <v>4021101</v>
          </cell>
          <cell r="B831" t="str">
            <v>Manutenção em instalações</v>
          </cell>
          <cell r="C831">
            <v>25875.99</v>
          </cell>
        </row>
        <row r="832">
          <cell r="A832">
            <v>4021102</v>
          </cell>
          <cell r="B832" t="str">
            <v>Fretes Obras Civis</v>
          </cell>
          <cell r="C832">
            <v>350</v>
          </cell>
        </row>
        <row r="833">
          <cell r="A833">
            <v>4021201</v>
          </cell>
          <cell r="B833" t="str">
            <v>Peças Comp.Telecom.</v>
          </cell>
          <cell r="C833">
            <v>2575.62</v>
          </cell>
        </row>
        <row r="834">
          <cell r="A834">
            <v>4021202</v>
          </cell>
          <cell r="B834" t="str">
            <v>Serv.Manut.Telecom.</v>
          </cell>
          <cell r="C834">
            <v>18639.46</v>
          </cell>
        </row>
        <row r="835">
          <cell r="A835">
            <v>4021203</v>
          </cell>
          <cell r="B835" t="str">
            <v>Fretes Telecom.</v>
          </cell>
          <cell r="C835">
            <v>141.63</v>
          </cell>
        </row>
        <row r="836">
          <cell r="A836">
            <v>4041101</v>
          </cell>
          <cell r="B836" t="str">
            <v>Manut.Equip.Informática</v>
          </cell>
          <cell r="C836">
            <v>100325.87</v>
          </cell>
        </row>
        <row r="837">
          <cell r="A837">
            <v>4041102</v>
          </cell>
          <cell r="B837" t="str">
            <v>Frete Manut.Equip.Inform.</v>
          </cell>
          <cell r="C837">
            <v>1707.36</v>
          </cell>
        </row>
        <row r="838">
          <cell r="A838">
            <v>4081101</v>
          </cell>
          <cell r="B838" t="str">
            <v>Unif./materiais segurança</v>
          </cell>
          <cell r="C838">
            <v>18961.580000000002</v>
          </cell>
        </row>
        <row r="839">
          <cell r="A839">
            <v>4081102</v>
          </cell>
          <cell r="B839" t="str">
            <v>Material de expediente</v>
          </cell>
          <cell r="C839">
            <v>136592.06</v>
          </cell>
        </row>
        <row r="840">
          <cell r="A840">
            <v>4081103</v>
          </cell>
          <cell r="B840" t="str">
            <v>Consultoria</v>
          </cell>
          <cell r="C840">
            <v>1902454.67</v>
          </cell>
        </row>
        <row r="841">
          <cell r="A841">
            <v>4081105</v>
          </cell>
          <cell r="B841" t="str">
            <v>Publicidade e divulgação</v>
          </cell>
          <cell r="C841">
            <v>1620275.58</v>
          </cell>
        </row>
        <row r="842">
          <cell r="A842">
            <v>4081106</v>
          </cell>
          <cell r="B842" t="str">
            <v>Cursos/congressos palestras</v>
          </cell>
          <cell r="C842">
            <v>203775.19</v>
          </cell>
        </row>
        <row r="843">
          <cell r="A843">
            <v>4081107</v>
          </cell>
          <cell r="B843" t="str">
            <v>Limpeza</v>
          </cell>
          <cell r="C843">
            <v>72645.820000000007</v>
          </cell>
        </row>
        <row r="844">
          <cell r="A844">
            <v>4081108</v>
          </cell>
          <cell r="B844" t="str">
            <v>Segurança Patrimonial</v>
          </cell>
          <cell r="C844">
            <v>61260.52</v>
          </cell>
        </row>
        <row r="845">
          <cell r="A845">
            <v>4081109</v>
          </cell>
          <cell r="B845" t="str">
            <v>Serviços com terceiros</v>
          </cell>
          <cell r="C845">
            <v>557856.62</v>
          </cell>
        </row>
        <row r="846">
          <cell r="A846">
            <v>4081111</v>
          </cell>
          <cell r="B846" t="str">
            <v>Periódicos/Livros/Informações</v>
          </cell>
          <cell r="C846">
            <v>21764.35</v>
          </cell>
        </row>
        <row r="847">
          <cell r="A847">
            <v>4081113</v>
          </cell>
          <cell r="B847" t="str">
            <v>Brindes</v>
          </cell>
          <cell r="C847">
            <v>23753.94</v>
          </cell>
        </row>
        <row r="848">
          <cell r="A848">
            <v>4081114</v>
          </cell>
          <cell r="B848" t="str">
            <v>Multas rodoviárias</v>
          </cell>
          <cell r="C848">
            <v>374.39</v>
          </cell>
        </row>
        <row r="849">
          <cell r="A849">
            <v>4081119</v>
          </cell>
          <cell r="B849" t="str">
            <v>Donativos/Contribuições/Anuidades</v>
          </cell>
          <cell r="C849">
            <v>19990</v>
          </cell>
        </row>
        <row r="850">
          <cell r="A850">
            <v>4081131</v>
          </cell>
          <cell r="B850" t="str">
            <v>Bens de Pequeno Valor</v>
          </cell>
          <cell r="C850">
            <v>1484.5</v>
          </cell>
        </row>
        <row r="851">
          <cell r="A851">
            <v>4144101</v>
          </cell>
          <cell r="B851" t="str">
            <v>Provisão deved.duvidosos</v>
          </cell>
          <cell r="C851">
            <v>-50464.4</v>
          </cell>
        </row>
        <row r="852">
          <cell r="A852" t="str">
            <v>Despesas Administrativas</v>
          </cell>
          <cell r="C852">
            <v>6987038.3200000003</v>
          </cell>
        </row>
        <row r="853">
          <cell r="A853">
            <v>3101201</v>
          </cell>
          <cell r="B853" t="str">
            <v>Taxas</v>
          </cell>
          <cell r="C853">
            <v>24295.1</v>
          </cell>
        </row>
        <row r="854">
          <cell r="A854">
            <v>3101208</v>
          </cell>
          <cell r="B854" t="str">
            <v>IPTU</v>
          </cell>
          <cell r="C854">
            <v>12159.67</v>
          </cell>
        </row>
        <row r="855">
          <cell r="A855">
            <v>3101211</v>
          </cell>
          <cell r="B855" t="str">
            <v>IPVA - Veículos Leves</v>
          </cell>
          <cell r="C855">
            <v>770.19</v>
          </cell>
        </row>
        <row r="856">
          <cell r="A856">
            <v>3101226</v>
          </cell>
          <cell r="B856" t="str">
            <v>Àlvara de Licenciamento</v>
          </cell>
          <cell r="C856">
            <v>1154.3900000000001</v>
          </cell>
        </row>
        <row r="857">
          <cell r="A857">
            <v>4101101</v>
          </cell>
          <cell r="B857" t="str">
            <v>Taxas</v>
          </cell>
          <cell r="C857">
            <v>84219.76</v>
          </cell>
        </row>
        <row r="858">
          <cell r="A858">
            <v>4101207</v>
          </cell>
          <cell r="B858" t="str">
            <v>ICMS não operacional</v>
          </cell>
          <cell r="C858">
            <v>20688.669999999998</v>
          </cell>
        </row>
        <row r="859">
          <cell r="A859">
            <v>4101211</v>
          </cell>
          <cell r="B859" t="str">
            <v>IPVA</v>
          </cell>
          <cell r="C859">
            <v>201.12</v>
          </cell>
        </row>
        <row r="860">
          <cell r="A860">
            <v>4101224</v>
          </cell>
          <cell r="B860" t="str">
            <v>ICMS - Utilities</v>
          </cell>
          <cell r="C860">
            <v>5015.57</v>
          </cell>
        </row>
        <row r="861">
          <cell r="A861" t="str">
            <v>Tributos</v>
          </cell>
          <cell r="C861">
            <v>148504.47</v>
          </cell>
        </row>
        <row r="862">
          <cell r="A862">
            <v>4081104</v>
          </cell>
          <cell r="B862" t="str">
            <v>Advogados externos</v>
          </cell>
          <cell r="C862">
            <v>721952.72</v>
          </cell>
        </row>
        <row r="863">
          <cell r="A863">
            <v>4081110</v>
          </cell>
          <cell r="B863" t="str">
            <v>Custas Judiciais</v>
          </cell>
          <cell r="C863">
            <v>78240.649999999994</v>
          </cell>
        </row>
        <row r="864">
          <cell r="A864">
            <v>4081120</v>
          </cell>
          <cell r="B864" t="str">
            <v>Desp. Processos Juridicos</v>
          </cell>
          <cell r="C864">
            <v>106535.79</v>
          </cell>
        </row>
        <row r="865">
          <cell r="A865" t="str">
            <v>Judiciais</v>
          </cell>
          <cell r="C865">
            <v>906729.16</v>
          </cell>
        </row>
        <row r="866">
          <cell r="A866">
            <v>3021202</v>
          </cell>
          <cell r="B866" t="str">
            <v>Combust.Equip.Operacionais</v>
          </cell>
          <cell r="C866">
            <v>552072.74</v>
          </cell>
        </row>
        <row r="867">
          <cell r="A867">
            <v>3041101</v>
          </cell>
          <cell r="B867" t="str">
            <v>Viagens e Estadias</v>
          </cell>
          <cell r="C867">
            <v>518423.67</v>
          </cell>
        </row>
        <row r="868">
          <cell r="A868">
            <v>3041102</v>
          </cell>
          <cell r="B868" t="str">
            <v>Diárias Operacionais</v>
          </cell>
          <cell r="C868">
            <v>151630.15</v>
          </cell>
        </row>
        <row r="869">
          <cell r="A869">
            <v>3041103</v>
          </cell>
          <cell r="B869" t="str">
            <v>Condução Aluguéis Carros</v>
          </cell>
          <cell r="C869">
            <v>342361.21</v>
          </cell>
        </row>
        <row r="870">
          <cell r="A870">
            <v>3041104</v>
          </cell>
          <cell r="B870" t="str">
            <v>Despesas de Representação</v>
          </cell>
          <cell r="C870">
            <v>8004.92</v>
          </cell>
        </row>
        <row r="871">
          <cell r="A871">
            <v>3041106</v>
          </cell>
          <cell r="B871" t="str">
            <v>Gastos com Alimentação</v>
          </cell>
          <cell r="C871">
            <v>54790.07</v>
          </cell>
        </row>
        <row r="872">
          <cell r="A872">
            <v>3041107</v>
          </cell>
          <cell r="B872" t="str">
            <v>Estadias</v>
          </cell>
          <cell r="C872">
            <v>107730.46</v>
          </cell>
        </row>
        <row r="873">
          <cell r="A873">
            <v>3041110</v>
          </cell>
          <cell r="B873" t="str">
            <v>Diárias Maquinistas</v>
          </cell>
          <cell r="C873">
            <v>577064.6</v>
          </cell>
        </row>
        <row r="874">
          <cell r="A874">
            <v>4051101</v>
          </cell>
          <cell r="B874" t="str">
            <v>Viagens e Estadias</v>
          </cell>
          <cell r="C874">
            <v>862170.92</v>
          </cell>
        </row>
        <row r="875">
          <cell r="A875">
            <v>4051102</v>
          </cell>
          <cell r="B875" t="str">
            <v>Diárias Executivas</v>
          </cell>
          <cell r="C875">
            <v>3026.79</v>
          </cell>
        </row>
        <row r="876">
          <cell r="A876">
            <v>4051103</v>
          </cell>
          <cell r="B876" t="str">
            <v>Condução/Aluguéis carros</v>
          </cell>
          <cell r="C876">
            <v>42680.73</v>
          </cell>
        </row>
        <row r="877">
          <cell r="A877">
            <v>4051104</v>
          </cell>
          <cell r="B877" t="str">
            <v>Despesas de Representação</v>
          </cell>
          <cell r="C877">
            <v>31289.06</v>
          </cell>
        </row>
        <row r="878">
          <cell r="A878">
            <v>4051105</v>
          </cell>
          <cell r="B878" t="str">
            <v>Comb.p/veíc.rodoviários</v>
          </cell>
          <cell r="C878">
            <v>145510.57</v>
          </cell>
        </row>
        <row r="879">
          <cell r="A879">
            <v>4051106</v>
          </cell>
          <cell r="B879" t="str">
            <v>Gastos com alimentação</v>
          </cell>
          <cell r="C879">
            <v>57999.05</v>
          </cell>
        </row>
        <row r="880">
          <cell r="A880">
            <v>4051107</v>
          </cell>
          <cell r="B880" t="str">
            <v>Estadias</v>
          </cell>
          <cell r="C880">
            <v>40</v>
          </cell>
        </row>
        <row r="881">
          <cell r="A881" t="str">
            <v>Locomoção e Estadias</v>
          </cell>
          <cell r="C881">
            <v>3454794.94</v>
          </cell>
        </row>
        <row r="882">
          <cell r="A882">
            <v>3051101</v>
          </cell>
          <cell r="B882" t="str">
            <v>Água</v>
          </cell>
          <cell r="C882">
            <v>101845.66</v>
          </cell>
        </row>
        <row r="883">
          <cell r="A883">
            <v>3051102</v>
          </cell>
          <cell r="B883" t="str">
            <v>Energia Elétrica</v>
          </cell>
          <cell r="C883">
            <v>715059.97</v>
          </cell>
        </row>
        <row r="884">
          <cell r="A884">
            <v>3051103</v>
          </cell>
          <cell r="B884" t="str">
            <v>Gás</v>
          </cell>
          <cell r="C884">
            <v>9876.7999999999993</v>
          </cell>
        </row>
        <row r="885">
          <cell r="A885">
            <v>3051104</v>
          </cell>
          <cell r="B885" t="str">
            <v>Telefone Fixo</v>
          </cell>
          <cell r="C885">
            <v>516037.42</v>
          </cell>
        </row>
        <row r="886">
          <cell r="A886">
            <v>3051105</v>
          </cell>
          <cell r="B886" t="str">
            <v>Telefone Móvel</v>
          </cell>
          <cell r="C886">
            <v>60842.46</v>
          </cell>
        </row>
        <row r="887">
          <cell r="A887">
            <v>3051107</v>
          </cell>
          <cell r="B887" t="str">
            <v>Correios / Courier</v>
          </cell>
          <cell r="C887">
            <v>7416.58</v>
          </cell>
        </row>
        <row r="888">
          <cell r="A888">
            <v>4061101</v>
          </cell>
          <cell r="B888" t="str">
            <v>Água</v>
          </cell>
          <cell r="C888">
            <v>15215.72</v>
          </cell>
        </row>
        <row r="889">
          <cell r="A889">
            <v>4061102</v>
          </cell>
          <cell r="B889" t="str">
            <v>Energia elétrica</v>
          </cell>
          <cell r="C889">
            <v>45981.43</v>
          </cell>
        </row>
        <row r="890">
          <cell r="A890">
            <v>4061103</v>
          </cell>
          <cell r="B890" t="str">
            <v>Gás</v>
          </cell>
          <cell r="C890">
            <v>6188.5</v>
          </cell>
        </row>
        <row r="891">
          <cell r="A891">
            <v>4061104</v>
          </cell>
          <cell r="B891" t="str">
            <v>Telefone fixo</v>
          </cell>
          <cell r="C891">
            <v>96315.85</v>
          </cell>
        </row>
        <row r="892">
          <cell r="A892">
            <v>4061105</v>
          </cell>
          <cell r="B892" t="str">
            <v>Telefone móvel</v>
          </cell>
          <cell r="C892">
            <v>32097.96</v>
          </cell>
        </row>
        <row r="893">
          <cell r="A893">
            <v>4061106</v>
          </cell>
          <cell r="B893" t="str">
            <v>Canais de voz e dados</v>
          </cell>
          <cell r="C893">
            <v>457482.39</v>
          </cell>
        </row>
        <row r="894">
          <cell r="A894">
            <v>4061107</v>
          </cell>
          <cell r="B894" t="str">
            <v>Correios/Courier</v>
          </cell>
          <cell r="C894">
            <v>137797.28</v>
          </cell>
        </row>
        <row r="895">
          <cell r="A895" t="str">
            <v>Utilities</v>
          </cell>
          <cell r="C895">
            <v>2202158.02</v>
          </cell>
        </row>
        <row r="896">
          <cell r="A896">
            <v>3051106</v>
          </cell>
          <cell r="B896" t="str">
            <v>Canais de Voz e Dados</v>
          </cell>
          <cell r="C896">
            <v>861070.01</v>
          </cell>
        </row>
        <row r="897">
          <cell r="A897" t="str">
            <v>Canal de Voz e Dados</v>
          </cell>
          <cell r="C897">
            <v>861070.01</v>
          </cell>
        </row>
        <row r="898">
          <cell r="C898">
            <v>3063228.03</v>
          </cell>
        </row>
        <row r="899">
          <cell r="A899">
            <v>3121103</v>
          </cell>
          <cell r="B899" t="str">
            <v>Seguro Contra terceiros - Rodoviário</v>
          </cell>
          <cell r="C899">
            <v>353</v>
          </cell>
        </row>
        <row r="900">
          <cell r="A900">
            <v>4121101</v>
          </cell>
          <cell r="B900" t="str">
            <v>Ativos - Prêmios</v>
          </cell>
          <cell r="C900">
            <v>1808321.94</v>
          </cell>
        </row>
        <row r="901">
          <cell r="A901" t="str">
            <v>Seguro operacional</v>
          </cell>
          <cell r="C901">
            <v>1808674.94</v>
          </cell>
        </row>
        <row r="902">
          <cell r="C902">
            <v>1808674.94</v>
          </cell>
        </row>
        <row r="903">
          <cell r="A903">
            <v>3081101</v>
          </cell>
          <cell r="B903" t="str">
            <v>Uniformes Mat.Segurança</v>
          </cell>
          <cell r="C903">
            <v>197928.07</v>
          </cell>
        </row>
        <row r="904">
          <cell r="A904" t="str">
            <v>Uniformes de Segurança</v>
          </cell>
          <cell r="C904">
            <v>197928.07</v>
          </cell>
        </row>
        <row r="905">
          <cell r="A905">
            <v>3021201</v>
          </cell>
          <cell r="B905" t="str">
            <v>Combust.Veíc.Rodoviários Leves</v>
          </cell>
          <cell r="C905">
            <v>398152.85</v>
          </cell>
        </row>
        <row r="906">
          <cell r="A906">
            <v>3094102</v>
          </cell>
          <cell r="B906" t="str">
            <v>Multas Rodoviárias</v>
          </cell>
          <cell r="C906">
            <v>3703.01</v>
          </cell>
        </row>
        <row r="907">
          <cell r="A907">
            <v>3111102</v>
          </cell>
          <cell r="B907" t="str">
            <v>Ajustes de Inventário Outros</v>
          </cell>
          <cell r="C907">
            <v>-45547.94</v>
          </cell>
        </row>
        <row r="908">
          <cell r="A908" t="str">
            <v>Outros</v>
          </cell>
          <cell r="C908">
            <v>356307.92</v>
          </cell>
        </row>
        <row r="909">
          <cell r="A909" t="str">
            <v>Outros</v>
          </cell>
          <cell r="C909">
            <v>554235.99</v>
          </cell>
        </row>
        <row r="910">
          <cell r="A910">
            <v>3121101</v>
          </cell>
          <cell r="B910" t="str">
            <v>Depreciação</v>
          </cell>
          <cell r="C910">
            <v>13905772.74</v>
          </cell>
        </row>
        <row r="911">
          <cell r="A911" t="str">
            <v>Depreciação/Amortização</v>
          </cell>
          <cell r="C911">
            <v>13905772.74</v>
          </cell>
        </row>
        <row r="912">
          <cell r="A912">
            <v>3071101</v>
          </cell>
          <cell r="B912" t="str">
            <v>Arrendamento RFFSA</v>
          </cell>
          <cell r="C912">
            <v>3393176.82</v>
          </cell>
        </row>
        <row r="913">
          <cell r="A913">
            <v>3071102</v>
          </cell>
          <cell r="B913" t="str">
            <v>Concessão RFFSA</v>
          </cell>
          <cell r="C913">
            <v>647417.89</v>
          </cell>
        </row>
        <row r="914">
          <cell r="A914">
            <v>3071103</v>
          </cell>
          <cell r="B914" t="str">
            <v>Concessão Ferroban</v>
          </cell>
          <cell r="C914">
            <v>65691.600000000006</v>
          </cell>
        </row>
        <row r="915">
          <cell r="A915">
            <v>3071104</v>
          </cell>
          <cell r="B915" t="str">
            <v>Arrendamento Ferroban</v>
          </cell>
          <cell r="C915">
            <v>1248141.3</v>
          </cell>
        </row>
        <row r="916">
          <cell r="A916">
            <v>4091105</v>
          </cell>
          <cell r="B916" t="str">
            <v>Juros Arrendamento/Concessão RFFSA</v>
          </cell>
          <cell r="C916">
            <v>16167377.6</v>
          </cell>
        </row>
        <row r="917">
          <cell r="A917">
            <v>4091114</v>
          </cell>
          <cell r="B917" t="str">
            <v>Juros Arrendam/Concessão Ferroban</v>
          </cell>
          <cell r="C917">
            <v>2471383.0699999998</v>
          </cell>
        </row>
        <row r="918">
          <cell r="A918" t="str">
            <v>Arrendamento/Concessão</v>
          </cell>
          <cell r="C918">
            <v>23993188.280000001</v>
          </cell>
        </row>
        <row r="919">
          <cell r="A919" t="str">
            <v>Depreciação e amortização</v>
          </cell>
          <cell r="C919">
            <v>37898961.020000003</v>
          </cell>
        </row>
        <row r="920">
          <cell r="A920" t="str">
            <v>Custos dos Serviços Prestados Fixos</v>
          </cell>
          <cell r="C920">
            <v>101889161.55</v>
          </cell>
        </row>
        <row r="921">
          <cell r="A921" t="str">
            <v>Lucro Bruto</v>
          </cell>
          <cell r="C921">
            <v>-85735037.329999998</v>
          </cell>
        </row>
        <row r="922">
          <cell r="A922" t="str">
            <v>Lucro/(prejuízo) Operacional</v>
          </cell>
          <cell r="C922">
            <v>-85735037.329999998</v>
          </cell>
        </row>
        <row r="924">
          <cell r="A924">
            <v>4141101</v>
          </cell>
          <cell r="B924" t="str">
            <v>Depreciação</v>
          </cell>
          <cell r="C924">
            <v>1583889.27</v>
          </cell>
        </row>
        <row r="925">
          <cell r="A925">
            <v>4141102</v>
          </cell>
          <cell r="B925" t="str">
            <v>Amortização</v>
          </cell>
          <cell r="C925">
            <v>1329294.24</v>
          </cell>
        </row>
        <row r="926">
          <cell r="A926" t="str">
            <v>Depreciação e Amortização-ADM</v>
          </cell>
          <cell r="C926">
            <v>2913183.51</v>
          </cell>
        </row>
        <row r="928">
          <cell r="A928">
            <v>3101101</v>
          </cell>
          <cell r="B928" t="str">
            <v>Indenizações de Cargas</v>
          </cell>
          <cell r="C928">
            <v>53907.46</v>
          </cell>
        </row>
        <row r="929">
          <cell r="A929">
            <v>3101104</v>
          </cell>
          <cell r="B929" t="str">
            <v>Gastos Inden.Perdas</v>
          </cell>
          <cell r="C929">
            <v>1025171.95</v>
          </cell>
        </row>
        <row r="930">
          <cell r="A930">
            <v>3101105</v>
          </cell>
          <cell r="B930" t="str">
            <v>Sinistros Avarias</v>
          </cell>
          <cell r="C930">
            <v>1944.12</v>
          </cell>
        </row>
        <row r="931">
          <cell r="A931">
            <v>3111103</v>
          </cell>
          <cell r="B931" t="str">
            <v>Trans. p/ investim.</v>
          </cell>
          <cell r="C931">
            <v>-157204.54999999999</v>
          </cell>
        </row>
        <row r="932">
          <cell r="A932">
            <v>4111105</v>
          </cell>
          <cell r="B932" t="str">
            <v>Venda de Salvados - PPO</v>
          </cell>
          <cell r="C932">
            <v>-22390.02</v>
          </cell>
        </row>
        <row r="933">
          <cell r="A933" t="str">
            <v>Proviões</v>
          </cell>
          <cell r="C933">
            <v>901428.96</v>
          </cell>
        </row>
        <row r="935">
          <cell r="A935">
            <v>5211101</v>
          </cell>
          <cell r="B935" t="str">
            <v>Rec.Aplicação Financeira</v>
          </cell>
          <cell r="C935">
            <v>-4493345.68</v>
          </cell>
        </row>
        <row r="936">
          <cell r="A936">
            <v>5211102</v>
          </cell>
          <cell r="B936" t="str">
            <v>Juros de Clientes</v>
          </cell>
          <cell r="C936">
            <v>-63678.36</v>
          </cell>
        </row>
        <row r="937">
          <cell r="A937">
            <v>5211104</v>
          </cell>
          <cell r="B937" t="str">
            <v>Juros Aluguel de Imóveis</v>
          </cell>
          <cell r="C937">
            <v>-22800</v>
          </cell>
        </row>
        <row r="938">
          <cell r="A938">
            <v>5211106</v>
          </cell>
          <cell r="B938" t="str">
            <v>Tributos</v>
          </cell>
          <cell r="C938">
            <v>-3055694.38</v>
          </cell>
        </row>
        <row r="939">
          <cell r="A939">
            <v>5213101</v>
          </cell>
          <cell r="B939" t="str">
            <v>Variação Cambial Ativa</v>
          </cell>
          <cell r="C939">
            <v>73624.63</v>
          </cell>
        </row>
        <row r="940">
          <cell r="A940">
            <v>5214101</v>
          </cell>
          <cell r="B940" t="str">
            <v>Abatimento e Descontos</v>
          </cell>
          <cell r="C940">
            <v>985.76</v>
          </cell>
        </row>
        <row r="941">
          <cell r="A941" t="str">
            <v>Receita Financeira</v>
          </cell>
          <cell r="C941">
            <v>-7560908.0300000003</v>
          </cell>
        </row>
        <row r="942">
          <cell r="A942">
            <v>4091101</v>
          </cell>
          <cell r="B942" t="str">
            <v>Juros Financ.moeda nac.</v>
          </cell>
          <cell r="C942">
            <v>1940801.48</v>
          </cell>
        </row>
        <row r="943">
          <cell r="A943">
            <v>4091102</v>
          </cell>
          <cell r="B943" t="str">
            <v>Juros Financ.moeda estr.</v>
          </cell>
          <cell r="C943">
            <v>1502796.52</v>
          </cell>
        </row>
        <row r="944">
          <cell r="A944">
            <v>4091103</v>
          </cell>
          <cell r="B944" t="str">
            <v>Juros Fornecedores</v>
          </cell>
          <cell r="C944">
            <v>2057481.29</v>
          </cell>
        </row>
        <row r="945">
          <cell r="A945">
            <v>4091106</v>
          </cell>
          <cell r="B945" t="str">
            <v>Juros Overseas</v>
          </cell>
          <cell r="C945">
            <v>57.69</v>
          </cell>
        </row>
        <row r="946">
          <cell r="A946">
            <v>4091108</v>
          </cell>
          <cell r="B946" t="str">
            <v>Juros BNDES</v>
          </cell>
          <cell r="C946">
            <v>13616962.689999999</v>
          </cell>
        </row>
        <row r="947">
          <cell r="A947">
            <v>4091109</v>
          </cell>
          <cell r="B947" t="str">
            <v>Juros Cap.giro moeda nac.</v>
          </cell>
          <cell r="C947">
            <v>6579923.96</v>
          </cell>
        </row>
        <row r="948">
          <cell r="A948">
            <v>4091111</v>
          </cell>
          <cell r="B948" t="str">
            <v>Juros Resolução 63</v>
          </cell>
          <cell r="C948">
            <v>220099.66</v>
          </cell>
        </row>
        <row r="949">
          <cell r="A949">
            <v>4091115</v>
          </cell>
          <cell r="B949" t="str">
            <v>Juros s/ Clientes</v>
          </cell>
          <cell r="C949">
            <v>-17747.169999999998</v>
          </cell>
        </row>
        <row r="950">
          <cell r="A950">
            <v>4091116</v>
          </cell>
          <cell r="B950" t="str">
            <v>Juros s/ tributos</v>
          </cell>
          <cell r="C950">
            <v>753239.66</v>
          </cell>
        </row>
        <row r="951">
          <cell r="A951">
            <v>4091117</v>
          </cell>
          <cell r="B951" t="str">
            <v>Juros-emissão debentures</v>
          </cell>
          <cell r="C951">
            <v>6467094.6399999997</v>
          </cell>
        </row>
        <row r="952">
          <cell r="A952">
            <v>4091118</v>
          </cell>
          <cell r="B952" t="str">
            <v>Juros-contrat mútuo</v>
          </cell>
          <cell r="C952">
            <v>99810.39</v>
          </cell>
        </row>
        <row r="953">
          <cell r="A953">
            <v>4092102</v>
          </cell>
          <cell r="B953" t="str">
            <v>Var.Camb.Fin.moeda estr.</v>
          </cell>
          <cell r="C953">
            <v>-3003676.51</v>
          </cell>
        </row>
        <row r="954">
          <cell r="A954">
            <v>4092104</v>
          </cell>
          <cell r="B954" t="str">
            <v>Var.Cambial Fornecedores</v>
          </cell>
          <cell r="C954">
            <v>250230.77</v>
          </cell>
        </row>
        <row r="955">
          <cell r="A955">
            <v>4092105</v>
          </cell>
          <cell r="B955" t="str">
            <v>Var.Camb.Cap.giro estr.</v>
          </cell>
          <cell r="C955">
            <v>-17474950.34</v>
          </cell>
        </row>
        <row r="956">
          <cell r="A956">
            <v>4092106</v>
          </cell>
          <cell r="B956" t="str">
            <v>Var.Cambial Resolução 63</v>
          </cell>
          <cell r="C956">
            <v>-925681.86</v>
          </cell>
        </row>
        <row r="957">
          <cell r="A957">
            <v>4092108</v>
          </cell>
          <cell r="B957" t="str">
            <v>Var.Cambial Clientes</v>
          </cell>
          <cell r="C957">
            <v>273365.71000000002</v>
          </cell>
        </row>
        <row r="958">
          <cell r="A958">
            <v>4093101</v>
          </cell>
          <cell r="B958" t="str">
            <v>Taxas bancárias</v>
          </cell>
          <cell r="C958">
            <v>295938.53000000003</v>
          </cell>
        </row>
        <row r="959">
          <cell r="A959">
            <v>4093102</v>
          </cell>
          <cell r="B959" t="str">
            <v>CPMF e IOF</v>
          </cell>
          <cell r="C959">
            <v>2119772.65</v>
          </cell>
        </row>
        <row r="960">
          <cell r="A960">
            <v>4093103</v>
          </cell>
          <cell r="B960" t="str">
            <v>Juros bancários</v>
          </cell>
          <cell r="C960">
            <v>257596.33</v>
          </cell>
        </row>
        <row r="961">
          <cell r="A961">
            <v>4093104</v>
          </cell>
          <cell r="B961" t="str">
            <v>IOF</v>
          </cell>
          <cell r="C961">
            <v>252242.01</v>
          </cell>
        </row>
        <row r="962">
          <cell r="A962">
            <v>4094101</v>
          </cell>
          <cell r="B962" t="str">
            <v>Multas</v>
          </cell>
          <cell r="C962">
            <v>15537.21</v>
          </cell>
        </row>
        <row r="963">
          <cell r="A963">
            <v>4097102</v>
          </cell>
          <cell r="B963" t="str">
            <v>Descon.Finan.Concedido</v>
          </cell>
          <cell r="C963">
            <v>5126.3500000000004</v>
          </cell>
        </row>
        <row r="964">
          <cell r="A964">
            <v>4097103</v>
          </cell>
          <cell r="B964" t="str">
            <v>Descon.Financ.Obtidos</v>
          </cell>
          <cell r="C964">
            <v>-0.04</v>
          </cell>
        </row>
        <row r="965">
          <cell r="A965">
            <v>4101209</v>
          </cell>
          <cell r="B965" t="str">
            <v>PIS s/receitas financeiras</v>
          </cell>
          <cell r="C965">
            <v>175910.05</v>
          </cell>
        </row>
        <row r="966">
          <cell r="A966">
            <v>4101210</v>
          </cell>
          <cell r="B966" t="str">
            <v>COFINS s/rec.financeiras</v>
          </cell>
          <cell r="C966">
            <v>336196.22</v>
          </cell>
        </row>
        <row r="967">
          <cell r="A967">
            <v>4101233</v>
          </cell>
          <cell r="B967" t="str">
            <v>Crédito PIS - Financeiro</v>
          </cell>
          <cell r="C967">
            <v>-783358.83</v>
          </cell>
        </row>
        <row r="968">
          <cell r="A968">
            <v>5211107</v>
          </cell>
          <cell r="B968" t="str">
            <v>Hedge</v>
          </cell>
          <cell r="C968">
            <v>23415771.420000002</v>
          </cell>
        </row>
        <row r="969">
          <cell r="A969" t="str">
            <v>Despesa Financeira</v>
          </cell>
          <cell r="C969">
            <v>38430540.479999997</v>
          </cell>
        </row>
        <row r="970">
          <cell r="A970" t="str">
            <v>Resultado Financeiro</v>
          </cell>
          <cell r="C970">
            <v>30869632.449999999</v>
          </cell>
        </row>
        <row r="972">
          <cell r="A972">
            <v>4012203</v>
          </cell>
          <cell r="B972" t="str">
            <v>Remuneração Variável Adm.</v>
          </cell>
          <cell r="C972">
            <v>7500000</v>
          </cell>
        </row>
        <row r="973">
          <cell r="A973" t="str">
            <v>PPR</v>
          </cell>
          <cell r="C973">
            <v>7500000</v>
          </cell>
        </row>
        <row r="975">
          <cell r="A975">
            <v>4170101</v>
          </cell>
          <cell r="B975" t="str">
            <v>Perda/Ganho Mútuo</v>
          </cell>
          <cell r="C975">
            <v>658.4</v>
          </cell>
        </row>
        <row r="976">
          <cell r="A976" t="str">
            <v>Resultado não Operacional</v>
          </cell>
          <cell r="C976">
            <v>658.4</v>
          </cell>
        </row>
        <row r="978">
          <cell r="A978" t="str">
            <v>Lucro/(prejuízo) antes de IR e CSL</v>
          </cell>
          <cell r="C978">
            <v>-43550134.009999998</v>
          </cell>
        </row>
        <row r="980">
          <cell r="A980" t="str">
            <v>Lucro/(prejuízo) Líquido</v>
          </cell>
          <cell r="C980">
            <v>-43550134.009999998</v>
          </cell>
        </row>
        <row r="989">
          <cell r="A989" t="str">
            <v>Texto.............................................</v>
          </cell>
        </row>
        <row r="990">
          <cell r="A990" t="str">
            <v>..................................................</v>
          </cell>
        </row>
        <row r="992">
          <cell r="C992">
            <v>43550134.009999998</v>
          </cell>
        </row>
        <row r="999">
          <cell r="A999" t="str">
            <v>Texto.............................................</v>
          </cell>
        </row>
        <row r="1000">
          <cell r="A1000" t="str">
            <v>..................................................</v>
          </cell>
        </row>
        <row r="1002">
          <cell r="A1002">
            <v>1110684</v>
          </cell>
          <cell r="B1002" t="str">
            <v>Unibanco - c.c.133.032-6 Transitória</v>
          </cell>
          <cell r="C1002">
            <v>-20124.12</v>
          </cell>
        </row>
        <row r="1003">
          <cell r="A1003">
            <v>1110686</v>
          </cell>
          <cell r="B1003" t="str">
            <v>Unibanco - c.c.133.040-9 Transitória</v>
          </cell>
          <cell r="C1003">
            <v>213926.67</v>
          </cell>
        </row>
        <row r="1004">
          <cell r="A1004">
            <v>3021116</v>
          </cell>
          <cell r="B1004" t="str">
            <v>Quebra Diesel Locomotivas</v>
          </cell>
          <cell r="C1004">
            <v>550166.12</v>
          </cell>
        </row>
        <row r="1005">
          <cell r="A1005">
            <v>3021117</v>
          </cell>
          <cell r="B1005" t="str">
            <v>Crédito Pis - Diesel Ferroviário</v>
          </cell>
          <cell r="C1005">
            <v>-622569.39</v>
          </cell>
        </row>
        <row r="1006">
          <cell r="A1006">
            <v>3081115</v>
          </cell>
          <cell r="B1006" t="str">
            <v>Serviço Tratamento de Residuos</v>
          </cell>
          <cell r="C1006">
            <v>61187.1</v>
          </cell>
        </row>
        <row r="1007">
          <cell r="A1007">
            <v>3081116</v>
          </cell>
          <cell r="B1007" t="str">
            <v>Crédito PIS - Outros Administrativo</v>
          </cell>
          <cell r="C1007">
            <v>-191439.06</v>
          </cell>
        </row>
        <row r="1008">
          <cell r="A1008">
            <v>3121105</v>
          </cell>
          <cell r="B1008" t="str">
            <v>Crédito PIS - Depreciação</v>
          </cell>
          <cell r="C1008">
            <v>-115984.07</v>
          </cell>
        </row>
        <row r="1009">
          <cell r="A1009">
            <v>3121112</v>
          </cell>
          <cell r="B1009" t="str">
            <v>Seguro Contra terceiros - ferroviário</v>
          </cell>
          <cell r="C1009">
            <v>-926.33</v>
          </cell>
        </row>
        <row r="1010">
          <cell r="A1010">
            <v>4034102</v>
          </cell>
          <cell r="B1010" t="str">
            <v>Serv.Manut.p/Sistemas</v>
          </cell>
          <cell r="C1010">
            <v>1798.46</v>
          </cell>
        </row>
        <row r="1011">
          <cell r="A1011">
            <v>5411161</v>
          </cell>
          <cell r="B1011" t="str">
            <v>ICMS - Joinville</v>
          </cell>
          <cell r="C1011">
            <v>84.54</v>
          </cell>
        </row>
        <row r="1012">
          <cell r="C1012">
            <v>-123880.08</v>
          </cell>
        </row>
      </sheetData>
      <sheetData sheetId="9" refreshError="1">
        <row r="2">
          <cell r="A2">
            <v>1110101</v>
          </cell>
          <cell r="B2" t="str">
            <v>Caixa</v>
          </cell>
          <cell r="C2">
            <v>1000</v>
          </cell>
        </row>
        <row r="3">
          <cell r="A3">
            <v>1110102</v>
          </cell>
          <cell r="B3" t="str">
            <v>Caixa Moeda Estrangeira</v>
          </cell>
          <cell r="C3">
            <v>27344.15</v>
          </cell>
        </row>
        <row r="4">
          <cell r="A4">
            <v>1110104</v>
          </cell>
          <cell r="B4" t="str">
            <v>Caixa Pequeno</v>
          </cell>
          <cell r="C4">
            <v>126194.53</v>
          </cell>
        </row>
        <row r="5">
          <cell r="A5">
            <v>1110201</v>
          </cell>
          <cell r="B5" t="str">
            <v>B.Real Ag.1849 CC 3709063</v>
          </cell>
          <cell r="C5">
            <v>32063.759999999998</v>
          </cell>
        </row>
        <row r="6">
          <cell r="A6">
            <v>1110202</v>
          </cell>
          <cell r="B6" t="str">
            <v>B.Real Conta Cobrança</v>
          </cell>
          <cell r="C6">
            <v>1254216.52</v>
          </cell>
        </row>
        <row r="7">
          <cell r="A7">
            <v>1110203</v>
          </cell>
          <cell r="B7" t="str">
            <v>B.Brasil Ag.12440 CC 23006</v>
          </cell>
          <cell r="C7">
            <v>146380.66</v>
          </cell>
        </row>
        <row r="8">
          <cell r="A8">
            <v>1110207</v>
          </cell>
          <cell r="B8" t="str">
            <v>Bradesco Ag049-3 CC184845-3</v>
          </cell>
          <cell r="C8">
            <v>559086.78</v>
          </cell>
        </row>
        <row r="9">
          <cell r="A9">
            <v>1110210</v>
          </cell>
          <cell r="B9" t="str">
            <v>HSBC-Bamerindus</v>
          </cell>
          <cell r="C9">
            <v>29979.23</v>
          </cell>
        </row>
        <row r="10">
          <cell r="A10">
            <v>1110211</v>
          </cell>
          <cell r="B10" t="str">
            <v>Unibanco Ag.0616 CC 820272-6</v>
          </cell>
          <cell r="C10">
            <v>749147.4</v>
          </cell>
        </row>
        <row r="11">
          <cell r="A11">
            <v>1110214</v>
          </cell>
          <cell r="B11" t="str">
            <v>B.Real Ag.0732 CC 2712991</v>
          </cell>
          <cell r="C11">
            <v>2291.71</v>
          </cell>
        </row>
        <row r="12">
          <cell r="A12">
            <v>1110216</v>
          </cell>
          <cell r="B12" t="str">
            <v>BBA Creditan.CC 25482-0</v>
          </cell>
          <cell r="C12">
            <v>135.88</v>
          </cell>
        </row>
        <row r="13">
          <cell r="A13">
            <v>1110217</v>
          </cell>
          <cell r="B13" t="str">
            <v>B.Safra CC 0009-8/118349-9 Ctba</v>
          </cell>
          <cell r="C13">
            <v>0.12</v>
          </cell>
        </row>
        <row r="14">
          <cell r="A14">
            <v>1110223</v>
          </cell>
          <cell r="B14" t="str">
            <v>B.ABC Brasil Ag197 41001-0</v>
          </cell>
          <cell r="C14">
            <v>97641.37</v>
          </cell>
        </row>
        <row r="15">
          <cell r="A15">
            <v>1110224</v>
          </cell>
          <cell r="B15" t="str">
            <v>Unibanco Caução Ag.616 131765-3</v>
          </cell>
          <cell r="C15">
            <v>797484.32</v>
          </cell>
        </row>
        <row r="16">
          <cell r="A16">
            <v>1110230</v>
          </cell>
          <cell r="B16" t="str">
            <v>Banco Fibra S.A.</v>
          </cell>
          <cell r="C16">
            <v>0.02</v>
          </cell>
        </row>
        <row r="17">
          <cell r="A17">
            <v>1110233</v>
          </cell>
          <cell r="B17" t="str">
            <v>Bco.Bilbao Viscaia Argentaria S/A-cc 01</v>
          </cell>
          <cell r="C17">
            <v>757.01</v>
          </cell>
        </row>
        <row r="18">
          <cell r="A18">
            <v>1110235</v>
          </cell>
          <cell r="B18" t="str">
            <v>Banco BNL do Brasil</v>
          </cell>
          <cell r="C18">
            <v>1591.45</v>
          </cell>
        </row>
        <row r="19">
          <cell r="A19">
            <v>1110239</v>
          </cell>
          <cell r="B19" t="str">
            <v>Banco Indl Coml S/A-BIC</v>
          </cell>
          <cell r="C19">
            <v>966.16</v>
          </cell>
        </row>
        <row r="20">
          <cell r="A20">
            <v>1110240</v>
          </cell>
          <cell r="B20" t="str">
            <v>Banco Itau S/A</v>
          </cell>
          <cell r="C20">
            <v>1990</v>
          </cell>
        </row>
        <row r="21">
          <cell r="A21">
            <v>1110284</v>
          </cell>
          <cell r="B21" t="str">
            <v>Unibanco - c.c.133.032-6</v>
          </cell>
          <cell r="C21">
            <v>22186.36</v>
          </cell>
        </row>
        <row r="22">
          <cell r="A22">
            <v>1110285</v>
          </cell>
          <cell r="B22" t="str">
            <v>Unibanco - c.c.133.041-7</v>
          </cell>
          <cell r="C22">
            <v>890879.17</v>
          </cell>
        </row>
        <row r="23">
          <cell r="A23">
            <v>1110286</v>
          </cell>
          <cell r="B23" t="str">
            <v>Unibanco - c.c.133.040-9</v>
          </cell>
          <cell r="C23">
            <v>2283350.41</v>
          </cell>
        </row>
        <row r="24">
          <cell r="A24">
            <v>1110287</v>
          </cell>
          <cell r="B24" t="str">
            <v>Unibanco - c.c.133.031-8</v>
          </cell>
          <cell r="C24">
            <v>0</v>
          </cell>
        </row>
        <row r="25">
          <cell r="A25">
            <v>1110294</v>
          </cell>
          <cell r="B25" t="str">
            <v>Banco Santos - Ag. 001-9 Conta 11973-0</v>
          </cell>
          <cell r="C25">
            <v>-2571.48</v>
          </cell>
        </row>
        <row r="26">
          <cell r="A26">
            <v>1110301</v>
          </cell>
          <cell r="B26" t="str">
            <v>B.Real Apl.Fin.</v>
          </cell>
          <cell r="C26">
            <v>2730535.3</v>
          </cell>
        </row>
        <row r="27">
          <cell r="A27">
            <v>1110303</v>
          </cell>
          <cell r="B27" t="str">
            <v>B.Brasil Apl.Fin.</v>
          </cell>
          <cell r="C27">
            <v>5693607.0899999999</v>
          </cell>
        </row>
        <row r="28">
          <cell r="A28">
            <v>1110309</v>
          </cell>
          <cell r="B28" t="str">
            <v>Votorantim Ctum Apl.Fin.</v>
          </cell>
          <cell r="C28">
            <v>6743816.8200000003</v>
          </cell>
        </row>
        <row r="29">
          <cell r="A29">
            <v>1110310</v>
          </cell>
          <cell r="B29" t="str">
            <v>Unibanco Apl.Fin.</v>
          </cell>
          <cell r="C29">
            <v>6077442.3099999996</v>
          </cell>
        </row>
        <row r="30">
          <cell r="A30">
            <v>1110318</v>
          </cell>
          <cell r="B30" t="str">
            <v>B.ABC Brasil Apl.Fin.</v>
          </cell>
          <cell r="C30">
            <v>0</v>
          </cell>
        </row>
        <row r="31">
          <cell r="A31">
            <v>1110319</v>
          </cell>
          <cell r="B31" t="str">
            <v>HSBC-Bam. Apl.Fin.</v>
          </cell>
          <cell r="C31">
            <v>1238396.79</v>
          </cell>
        </row>
        <row r="32">
          <cell r="A32">
            <v>1110324</v>
          </cell>
          <cell r="B32" t="str">
            <v>Fundo de Investimento Brascan S/A</v>
          </cell>
          <cell r="C32">
            <v>4047312.9</v>
          </cell>
        </row>
        <row r="33">
          <cell r="A33">
            <v>1110327</v>
          </cell>
          <cell r="B33" t="str">
            <v>Banco unibanco caução BNDES - CC 131.78</v>
          </cell>
          <cell r="C33">
            <v>17479420.390000001</v>
          </cell>
        </row>
        <row r="34">
          <cell r="A34">
            <v>1110329</v>
          </cell>
          <cell r="B34" t="str">
            <v>Banco Fibra S/A - aplicação financeira</v>
          </cell>
          <cell r="C34">
            <v>7783931.1799999997</v>
          </cell>
        </row>
        <row r="35">
          <cell r="A35">
            <v>1110330</v>
          </cell>
          <cell r="B35" t="str">
            <v>Banco Indl Coml S/A BicBanco -aplicação</v>
          </cell>
          <cell r="C35">
            <v>1591192.35</v>
          </cell>
        </row>
        <row r="36">
          <cell r="A36">
            <v>1110333</v>
          </cell>
          <cell r="B36" t="str">
            <v>Banco Pine S.A - Aplic Financeira</v>
          </cell>
          <cell r="C36">
            <v>919547.49</v>
          </cell>
        </row>
        <row r="37">
          <cell r="A37">
            <v>1110334</v>
          </cell>
          <cell r="B37" t="str">
            <v>Banco BNL do Brasil - Aplicação Finance</v>
          </cell>
          <cell r="C37">
            <v>23303527.219999999</v>
          </cell>
        </row>
        <row r="38">
          <cell r="A38">
            <v>1110335</v>
          </cell>
          <cell r="B38" t="str">
            <v>Banco Modal S/A - Aplicação Financeira</v>
          </cell>
          <cell r="C38">
            <v>7686970.8600000003</v>
          </cell>
        </row>
        <row r="39">
          <cell r="A39">
            <v>1110336</v>
          </cell>
          <cell r="B39" t="str">
            <v>Banco Del Istmo Internacional Ltd. - Ap</v>
          </cell>
          <cell r="C39">
            <v>14059947.34</v>
          </cell>
        </row>
        <row r="40">
          <cell r="A40">
            <v>1110337</v>
          </cell>
          <cell r="B40" t="str">
            <v>Banco Santos - Aplicação Financeira</v>
          </cell>
          <cell r="C40">
            <v>309261</v>
          </cell>
        </row>
        <row r="41">
          <cell r="A41">
            <v>1110338</v>
          </cell>
          <cell r="B41" t="str">
            <v>Banco BMG - Aplicação Financeira</v>
          </cell>
          <cell r="C41">
            <v>1083617.17</v>
          </cell>
        </row>
        <row r="42">
          <cell r="A42">
            <v>1110339</v>
          </cell>
          <cell r="B42" t="str">
            <v>UTOR Investimentos</v>
          </cell>
          <cell r="C42">
            <v>9029194.4499999993</v>
          </cell>
        </row>
        <row r="43">
          <cell r="A43">
            <v>1110340</v>
          </cell>
          <cell r="B43" t="str">
            <v>Pactual Aplicação Financeira</v>
          </cell>
          <cell r="C43">
            <v>3034895.07</v>
          </cell>
        </row>
        <row r="44">
          <cell r="A44">
            <v>1110402</v>
          </cell>
          <cell r="B44" t="str">
            <v>Numerario em Transito</v>
          </cell>
          <cell r="C44">
            <v>418409.09</v>
          </cell>
        </row>
        <row r="45">
          <cell r="A45">
            <v>1110601</v>
          </cell>
          <cell r="B45" t="str">
            <v>B.Real Transitória Ag.732 CC 37090636</v>
          </cell>
          <cell r="C45">
            <v>32505.54</v>
          </cell>
        </row>
        <row r="46">
          <cell r="A46">
            <v>1110602</v>
          </cell>
          <cell r="B46" t="str">
            <v>B.Real Transit.C.Cobrança 1710120-2</v>
          </cell>
          <cell r="C46">
            <v>-548353.5</v>
          </cell>
        </row>
        <row r="47">
          <cell r="A47">
            <v>1110603</v>
          </cell>
          <cell r="B47" t="str">
            <v>B.Brasil Transitória Ag.12440 CC 230006</v>
          </cell>
          <cell r="C47">
            <v>-887390.84</v>
          </cell>
        </row>
        <row r="48">
          <cell r="A48">
            <v>1110607</v>
          </cell>
          <cell r="B48" t="str">
            <v>Bradesco Trans.Ag.0493 CC 184845-30</v>
          </cell>
          <cell r="C48">
            <v>69661.86</v>
          </cell>
        </row>
        <row r="49">
          <cell r="A49">
            <v>1110610</v>
          </cell>
          <cell r="B49" t="str">
            <v>HSBC-Bam.Transitória Ag.054 CC 13958-40</v>
          </cell>
          <cell r="C49">
            <v>292026.48</v>
          </cell>
        </row>
        <row r="50">
          <cell r="A50">
            <v>1110611</v>
          </cell>
          <cell r="B50" t="str">
            <v>Unibanco Transitória  Ag.0525 CC 100361</v>
          </cell>
          <cell r="C50">
            <v>-173087.99</v>
          </cell>
        </row>
        <row r="51">
          <cell r="A51">
            <v>1110617</v>
          </cell>
          <cell r="B51" t="str">
            <v>B.Safra Transitória CC 0009-8/118349-9/</v>
          </cell>
          <cell r="C51">
            <v>-8988.0499999999993</v>
          </cell>
        </row>
        <row r="52">
          <cell r="A52">
            <v>1110623</v>
          </cell>
          <cell r="B52" t="str">
            <v>B.ABC Brasil Ag197 41001-0-TRANSITORIA</v>
          </cell>
          <cell r="C52">
            <v>0</v>
          </cell>
        </row>
        <row r="53">
          <cell r="A53">
            <v>1110630</v>
          </cell>
          <cell r="B53" t="str">
            <v>Banco Fibra S.A.-TRANSITORIA</v>
          </cell>
          <cell r="C53">
            <v>2054.4</v>
          </cell>
        </row>
        <row r="54">
          <cell r="A54">
            <v>1110635</v>
          </cell>
          <cell r="B54" t="str">
            <v>Banco BNL do Brasil-TRANSITORIA</v>
          </cell>
          <cell r="C54">
            <v>-5000</v>
          </cell>
        </row>
        <row r="55">
          <cell r="A55">
            <v>1110640</v>
          </cell>
          <cell r="B55" t="str">
            <v>Banco Itau S/A ag 0548 cc 677574-TRANSI</v>
          </cell>
          <cell r="C55">
            <v>30693.1</v>
          </cell>
        </row>
        <row r="56">
          <cell r="A56">
            <v>1110644</v>
          </cell>
          <cell r="B56" t="str">
            <v>Banco Triangulo S/A cc 33892101-2</v>
          </cell>
          <cell r="C56">
            <v>548419.52</v>
          </cell>
        </row>
        <row r="57">
          <cell r="A57" t="str">
            <v>DISPONIBILIDADES</v>
          </cell>
          <cell r="C57">
            <v>119605680.87</v>
          </cell>
        </row>
        <row r="59">
          <cell r="A59">
            <v>1120101</v>
          </cell>
          <cell r="B59" t="str">
            <v>C.Receber-Cliente Nacional</v>
          </cell>
          <cell r="C59">
            <v>24821242.809999999</v>
          </cell>
        </row>
        <row r="60">
          <cell r="A60">
            <v>1120103</v>
          </cell>
          <cell r="B60" t="str">
            <v>C.Receber-Cliente Sucata</v>
          </cell>
          <cell r="C60">
            <v>1791148.39</v>
          </cell>
        </row>
        <row r="61">
          <cell r="A61">
            <v>1120107</v>
          </cell>
          <cell r="B61" t="str">
            <v>Antecipação de Faturamento</v>
          </cell>
          <cell r="C61">
            <v>560738.77</v>
          </cell>
        </row>
        <row r="62">
          <cell r="A62">
            <v>1120211</v>
          </cell>
          <cell r="B62" t="str">
            <v>Cta.Rec.Mesopotâmico/BAP</v>
          </cell>
          <cell r="C62">
            <v>21382083.280000001</v>
          </cell>
        </row>
        <row r="63">
          <cell r="A63">
            <v>1120301</v>
          </cell>
          <cell r="B63" t="str">
            <v>Clientes Nac. Serviços</v>
          </cell>
          <cell r="C63">
            <v>184541.44</v>
          </cell>
        </row>
        <row r="64">
          <cell r="A64">
            <v>1120401</v>
          </cell>
          <cell r="B64" t="str">
            <v>Aluguel Imóveis Pr</v>
          </cell>
          <cell r="C64">
            <v>107206.51</v>
          </cell>
        </row>
        <row r="65">
          <cell r="A65">
            <v>1120402</v>
          </cell>
          <cell r="B65" t="str">
            <v>Aluguel Locomotivas</v>
          </cell>
          <cell r="C65">
            <v>298451.12</v>
          </cell>
        </row>
        <row r="66">
          <cell r="A66">
            <v>1120404</v>
          </cell>
          <cell r="B66" t="str">
            <v>Aluguel Imóveis RS</v>
          </cell>
          <cell r="C66">
            <v>150800.44</v>
          </cell>
        </row>
        <row r="67">
          <cell r="A67">
            <v>1120405</v>
          </cell>
          <cell r="B67" t="str">
            <v>Aluguel Imóveis SP</v>
          </cell>
          <cell r="C67">
            <v>2990</v>
          </cell>
        </row>
        <row r="68">
          <cell r="A68">
            <v>1120499</v>
          </cell>
          <cell r="B68" t="str">
            <v>Carga Alug/Arrend/Conc.</v>
          </cell>
          <cell r="C68">
            <v>84998.02</v>
          </cell>
        </row>
        <row r="69">
          <cell r="A69">
            <v>1120601</v>
          </cell>
          <cell r="B69" t="str">
            <v>Recebimentos (D+1)</v>
          </cell>
          <cell r="C69">
            <v>-299312.34999999998</v>
          </cell>
        </row>
        <row r="70">
          <cell r="A70">
            <v>1129901</v>
          </cell>
          <cell r="B70" t="str">
            <v>Provisão Para Devedores Duvidosos</v>
          </cell>
          <cell r="C70">
            <v>-574866.17000000004</v>
          </cell>
        </row>
        <row r="71">
          <cell r="A71">
            <v>1139907</v>
          </cell>
          <cell r="B71" t="str">
            <v>Taxa de Administração Ferropar</v>
          </cell>
          <cell r="C71">
            <v>8683.7000000000007</v>
          </cell>
        </row>
        <row r="72">
          <cell r="A72" t="str">
            <v>Clientes</v>
          </cell>
          <cell r="C72">
            <v>48518705.960000001</v>
          </cell>
        </row>
        <row r="74">
          <cell r="A74">
            <v>1120203</v>
          </cell>
          <cell r="B74" t="str">
            <v>Cta.Rec. MRS Logística</v>
          </cell>
          <cell r="C74">
            <v>-197422.07999999999</v>
          </cell>
        </row>
        <row r="75">
          <cell r="A75">
            <v>1120207</v>
          </cell>
          <cell r="B75" t="str">
            <v>Cta.Rec. FERROPAR</v>
          </cell>
          <cell r="C75">
            <v>13736662.619999999</v>
          </cell>
        </row>
        <row r="76">
          <cell r="A76">
            <v>1120210</v>
          </cell>
          <cell r="B76" t="str">
            <v>Cta.Rec. FERROBAN</v>
          </cell>
          <cell r="C76">
            <v>-128865.77</v>
          </cell>
        </row>
        <row r="77">
          <cell r="A77">
            <v>1120299</v>
          </cell>
          <cell r="B77" t="str">
            <v>Provisão P/ Devedores Duvidosos - Trafe</v>
          </cell>
          <cell r="C77">
            <v>-1255553.42</v>
          </cell>
        </row>
        <row r="78">
          <cell r="A78" t="str">
            <v>Trafego mútuo</v>
          </cell>
          <cell r="C78">
            <v>12154821.35</v>
          </cell>
        </row>
        <row r="80">
          <cell r="A80">
            <v>1130601</v>
          </cell>
          <cell r="B80" t="str">
            <v>Rede Ferroviária Federal S/A</v>
          </cell>
          <cell r="C80">
            <v>1102728.3899999999</v>
          </cell>
        </row>
        <row r="81">
          <cell r="A81" t="str">
            <v>Contas a receber da RFFSA</v>
          </cell>
          <cell r="C81">
            <v>1102728.3899999999</v>
          </cell>
        </row>
        <row r="83">
          <cell r="A83">
            <v>1150101</v>
          </cell>
          <cell r="B83" t="str">
            <v>Estoques</v>
          </cell>
          <cell r="C83">
            <v>12511457.27</v>
          </cell>
        </row>
        <row r="84">
          <cell r="A84">
            <v>1150103</v>
          </cell>
          <cell r="B84" t="str">
            <v>Materiais Em Poder De Terceiros</v>
          </cell>
          <cell r="C84">
            <v>181023.85</v>
          </cell>
        </row>
        <row r="85">
          <cell r="A85">
            <v>1150104</v>
          </cell>
          <cell r="B85" t="str">
            <v>Mat.Terc.em Poder da FSA</v>
          </cell>
          <cell r="C85">
            <v>238459.06</v>
          </cell>
        </row>
        <row r="86">
          <cell r="A86">
            <v>1150190</v>
          </cell>
          <cell r="B86" t="str">
            <v>Carga Estoque</v>
          </cell>
          <cell r="C86">
            <v>-68819.649999999994</v>
          </cell>
        </row>
        <row r="87">
          <cell r="A87">
            <v>1150192</v>
          </cell>
          <cell r="B87" t="str">
            <v>Carga Mat.Poder 3º</v>
          </cell>
          <cell r="C87">
            <v>91183.26</v>
          </cell>
        </row>
        <row r="88">
          <cell r="A88">
            <v>1150198</v>
          </cell>
          <cell r="B88" t="str">
            <v>EM/EF Consignação</v>
          </cell>
          <cell r="C88">
            <v>-158261.78</v>
          </cell>
        </row>
        <row r="89">
          <cell r="A89">
            <v>1150199</v>
          </cell>
          <cell r="B89" t="str">
            <v>EM/EF Geral</v>
          </cell>
          <cell r="C89">
            <v>-100385.73</v>
          </cell>
        </row>
        <row r="90">
          <cell r="A90">
            <v>1150201</v>
          </cell>
          <cell r="B90" t="str">
            <v>Prod.Processo de Fabricação</v>
          </cell>
          <cell r="C90">
            <v>320601.75</v>
          </cell>
        </row>
        <row r="91">
          <cell r="A91">
            <v>1150303</v>
          </cell>
          <cell r="B91" t="str">
            <v>Trânsito Interno Materiais</v>
          </cell>
          <cell r="C91">
            <v>2972.6</v>
          </cell>
        </row>
        <row r="92">
          <cell r="A92" t="str">
            <v>Almoxarifado</v>
          </cell>
          <cell r="C92">
            <v>13018230.630000001</v>
          </cell>
        </row>
        <row r="94">
          <cell r="A94">
            <v>1150305</v>
          </cell>
          <cell r="B94" t="str">
            <v>Adiant.Fornecedor Exterior</v>
          </cell>
          <cell r="C94">
            <v>131769.51999999999</v>
          </cell>
        </row>
        <row r="95">
          <cell r="A95">
            <v>1150306</v>
          </cell>
          <cell r="B95" t="str">
            <v>Adiant.Despac.Aduaneiro</v>
          </cell>
          <cell r="C95">
            <v>93547.87</v>
          </cell>
        </row>
        <row r="96">
          <cell r="A96">
            <v>1150307</v>
          </cell>
          <cell r="B96" t="str">
            <v>Adiant. Siscomex</v>
          </cell>
          <cell r="C96">
            <v>25892.55</v>
          </cell>
        </row>
        <row r="97">
          <cell r="A97" t="str">
            <v>Importação em andamento</v>
          </cell>
          <cell r="C97">
            <v>251209.94</v>
          </cell>
        </row>
        <row r="99">
          <cell r="A99">
            <v>1160101</v>
          </cell>
          <cell r="B99" t="str">
            <v>Imposto de Renda a Recuperar</v>
          </cell>
          <cell r="C99">
            <v>2984642.85</v>
          </cell>
        </row>
        <row r="100">
          <cell r="A100">
            <v>1160102</v>
          </cell>
          <cell r="B100" t="str">
            <v>Contrib.Social a Recup.</v>
          </cell>
          <cell r="C100">
            <v>378.9</v>
          </cell>
        </row>
        <row r="101">
          <cell r="A101">
            <v>1160104</v>
          </cell>
          <cell r="B101" t="str">
            <v>PIS a Recuperar</v>
          </cell>
          <cell r="C101">
            <v>0.01</v>
          </cell>
        </row>
        <row r="102">
          <cell r="A102">
            <v>1160105</v>
          </cell>
          <cell r="B102" t="str">
            <v>COFINS a Recuperar</v>
          </cell>
          <cell r="C102">
            <v>1136.7</v>
          </cell>
        </row>
        <row r="103">
          <cell r="A103">
            <v>1160106</v>
          </cell>
          <cell r="B103" t="str">
            <v>INSS - RETENÇÃO SOBRE FATURAMENTO</v>
          </cell>
          <cell r="C103">
            <v>136877.48000000001</v>
          </cell>
        </row>
        <row r="104">
          <cell r="A104">
            <v>1160108</v>
          </cell>
          <cell r="B104" t="str">
            <v>FGTS antecipado s/13º salário</v>
          </cell>
          <cell r="C104">
            <v>61993.37</v>
          </cell>
        </row>
        <row r="105">
          <cell r="A105">
            <v>1160109</v>
          </cell>
          <cell r="B105" t="str">
            <v>Imposto de Renda antecipado</v>
          </cell>
          <cell r="C105">
            <v>1164428.8700000001</v>
          </cell>
        </row>
        <row r="106">
          <cell r="A106">
            <v>1160112</v>
          </cell>
          <cell r="B106" t="str">
            <v>Imposto de Renda diferido</v>
          </cell>
          <cell r="C106">
            <v>7701301.5599999996</v>
          </cell>
        </row>
        <row r="107">
          <cell r="A107">
            <v>1160113</v>
          </cell>
          <cell r="B107" t="str">
            <v>Contr. Social Diferida</v>
          </cell>
          <cell r="C107">
            <v>2772468.56</v>
          </cell>
        </row>
        <row r="108">
          <cell r="A108">
            <v>1160115</v>
          </cell>
          <cell r="B108" t="str">
            <v>Contr. Social Paga Indevidamente</v>
          </cell>
          <cell r="C108">
            <v>815170.7</v>
          </cell>
        </row>
        <row r="109">
          <cell r="A109">
            <v>1160201</v>
          </cell>
          <cell r="B109" t="str">
            <v>ICMS A Recuperar - Paraná</v>
          </cell>
          <cell r="C109">
            <v>113343.32</v>
          </cell>
        </row>
        <row r="110">
          <cell r="A110">
            <v>1160202</v>
          </cell>
          <cell r="B110" t="str">
            <v>ICMS A Recuperar - Santa Catarina</v>
          </cell>
          <cell r="C110">
            <v>538773.39</v>
          </cell>
        </row>
        <row r="111">
          <cell r="A111">
            <v>1160203</v>
          </cell>
          <cell r="B111" t="str">
            <v>ICMS A Recuperar - Rio Grande do Sul</v>
          </cell>
          <cell r="C111">
            <v>1344610.54</v>
          </cell>
        </row>
        <row r="112">
          <cell r="A112">
            <v>1160207</v>
          </cell>
          <cell r="B112" t="str">
            <v>ICMS a Recuperar - Geral</v>
          </cell>
          <cell r="C112">
            <v>57890.92</v>
          </cell>
        </row>
        <row r="113">
          <cell r="A113">
            <v>1160210</v>
          </cell>
          <cell r="B113" t="str">
            <v>ICMS a Recuperar-Ativo Imobilizado RS</v>
          </cell>
          <cell r="C113">
            <v>125866.1</v>
          </cell>
        </row>
        <row r="114">
          <cell r="A114">
            <v>1160211</v>
          </cell>
          <cell r="B114" t="str">
            <v>ICMS a Recuperar-Ativo Imobilizado SP</v>
          </cell>
          <cell r="C114">
            <v>36847.06</v>
          </cell>
        </row>
        <row r="115">
          <cell r="A115">
            <v>1160253</v>
          </cell>
          <cell r="B115" t="str">
            <v>IPI a Compensar</v>
          </cell>
          <cell r="C115">
            <v>0</v>
          </cell>
        </row>
        <row r="116">
          <cell r="A116" t="str">
            <v>Tributos a recuperar</v>
          </cell>
          <cell r="C116">
            <v>17855730.329999998</v>
          </cell>
        </row>
        <row r="118">
          <cell r="A118">
            <v>1130401</v>
          </cell>
          <cell r="B118" t="str">
            <v>Caução Liber.Cargas Terc.</v>
          </cell>
          <cell r="C118">
            <v>10700</v>
          </cell>
        </row>
        <row r="119">
          <cell r="A119">
            <v>1140101</v>
          </cell>
          <cell r="B119" t="str">
            <v>Adiantamento a maquinistas</v>
          </cell>
          <cell r="C119">
            <v>120808.39</v>
          </cell>
        </row>
        <row r="120">
          <cell r="A120">
            <v>1140102</v>
          </cell>
          <cell r="B120" t="str">
            <v>Adiantamento de Férias</v>
          </cell>
          <cell r="C120">
            <v>65675.28</v>
          </cell>
        </row>
        <row r="121">
          <cell r="A121">
            <v>1140103</v>
          </cell>
          <cell r="B121" t="str">
            <v>Adiantamento De 13º Salário</v>
          </cell>
          <cell r="C121">
            <v>682228.18</v>
          </cell>
        </row>
        <row r="122">
          <cell r="A122">
            <v>1140104</v>
          </cell>
          <cell r="B122" t="str">
            <v>Empréstimo A Funcionários</v>
          </cell>
          <cell r="C122">
            <v>-51824.74</v>
          </cell>
        </row>
        <row r="123">
          <cell r="A123">
            <v>1140105</v>
          </cell>
          <cell r="B123" t="str">
            <v>Adiantamento de Salários</v>
          </cell>
          <cell r="C123">
            <v>21961.91</v>
          </cell>
        </row>
        <row r="124">
          <cell r="A124">
            <v>1140106</v>
          </cell>
          <cell r="B124" t="str">
            <v>Insuficiência De Saldos</v>
          </cell>
          <cell r="C124">
            <v>69076.160000000003</v>
          </cell>
        </row>
        <row r="125">
          <cell r="A125">
            <v>1140107</v>
          </cell>
          <cell r="B125" t="str">
            <v>Adiantamento PPR</v>
          </cell>
          <cell r="C125">
            <v>436008.99</v>
          </cell>
        </row>
        <row r="126">
          <cell r="A126">
            <v>1140108</v>
          </cell>
          <cell r="B126" t="str">
            <v>Fornecimento De Camisas</v>
          </cell>
          <cell r="C126">
            <v>175892.01</v>
          </cell>
        </row>
        <row r="127">
          <cell r="A127">
            <v>1140201</v>
          </cell>
          <cell r="B127" t="str">
            <v>Adto.de Viagens Nacionais</v>
          </cell>
          <cell r="C127">
            <v>16219.21</v>
          </cell>
        </row>
        <row r="128">
          <cell r="A128">
            <v>1140203</v>
          </cell>
          <cell r="B128" t="str">
            <v>Adiant. de Viagem</v>
          </cell>
          <cell r="C128">
            <v>20272.16</v>
          </cell>
        </row>
        <row r="129">
          <cell r="A129">
            <v>1140409</v>
          </cell>
          <cell r="B129" t="str">
            <v>Adiant. a Fornecedores</v>
          </cell>
          <cell r="C129">
            <v>71215174.069999993</v>
          </cell>
        </row>
        <row r="130">
          <cell r="A130">
            <v>1140412</v>
          </cell>
          <cell r="B130" t="str">
            <v>Antecipações Diversas</v>
          </cell>
          <cell r="C130">
            <v>109659.46</v>
          </cell>
        </row>
        <row r="131">
          <cell r="A131" t="str">
            <v>Antecipações diversas</v>
          </cell>
          <cell r="C131">
            <v>72891851.079999998</v>
          </cell>
        </row>
        <row r="133">
          <cell r="A133">
            <v>1170101</v>
          </cell>
          <cell r="B133" t="str">
            <v>Concessão RFFSA</v>
          </cell>
          <cell r="C133">
            <v>150333.35999999999</v>
          </cell>
        </row>
        <row r="134">
          <cell r="A134">
            <v>1170102</v>
          </cell>
          <cell r="B134" t="str">
            <v>Arrendamento de Bens da RFFSA</v>
          </cell>
          <cell r="C134">
            <v>2734400.04</v>
          </cell>
        </row>
        <row r="135">
          <cell r="A135">
            <v>1170201</v>
          </cell>
          <cell r="B135" t="str">
            <v>Prêmio De Seguro a Apropriar</v>
          </cell>
          <cell r="C135">
            <v>3070926.77</v>
          </cell>
        </row>
        <row r="136">
          <cell r="A136">
            <v>1170302</v>
          </cell>
          <cell r="B136" t="str">
            <v>Despesas Com Captação BNDES</v>
          </cell>
          <cell r="C136">
            <v>77497.2</v>
          </cell>
        </row>
        <row r="137">
          <cell r="A137">
            <v>1170304</v>
          </cell>
          <cell r="B137" t="str">
            <v>Comissão de Flat- Importação</v>
          </cell>
          <cell r="C137">
            <v>2048098.55</v>
          </cell>
        </row>
        <row r="138">
          <cell r="A138">
            <v>1170305</v>
          </cell>
          <cell r="B138" t="str">
            <v>Enc.Financ.a Apropriar</v>
          </cell>
          <cell r="C138">
            <v>285274.65000000002</v>
          </cell>
        </row>
        <row r="139">
          <cell r="A139">
            <v>1170309</v>
          </cell>
          <cell r="B139" t="str">
            <v>Despesa Captação BNDES</v>
          </cell>
          <cell r="C139">
            <v>692203.36</v>
          </cell>
        </row>
        <row r="140">
          <cell r="A140">
            <v>1170310</v>
          </cell>
          <cell r="B140" t="str">
            <v>Pagamento antecipado de direito de pass</v>
          </cell>
          <cell r="C140">
            <v>2005324.5</v>
          </cell>
        </row>
        <row r="141">
          <cell r="A141">
            <v>1170311</v>
          </cell>
          <cell r="B141" t="str">
            <v>Pagamento antecipado aluguéis RFFSA</v>
          </cell>
          <cell r="C141">
            <v>61865.65</v>
          </cell>
        </row>
        <row r="142">
          <cell r="A142">
            <v>1170312</v>
          </cell>
          <cell r="B142" t="str">
            <v>Despesas antecipadas S A P</v>
          </cell>
          <cell r="C142">
            <v>106631.64</v>
          </cell>
        </row>
        <row r="143">
          <cell r="A143">
            <v>1170314</v>
          </cell>
          <cell r="B143" t="str">
            <v>Despesas antecipadas debêntures</v>
          </cell>
          <cell r="C143">
            <v>333889.08</v>
          </cell>
        </row>
        <row r="144">
          <cell r="A144">
            <v>1170315</v>
          </cell>
          <cell r="B144" t="str">
            <v>Despesas antecipadas emissão de debentu</v>
          </cell>
          <cell r="C144">
            <v>69305.5</v>
          </cell>
        </row>
        <row r="145">
          <cell r="A145">
            <v>1170326</v>
          </cell>
          <cell r="B145" t="str">
            <v>Despesas Antecipadas Combustiveis</v>
          </cell>
          <cell r="C145">
            <v>1069445.32</v>
          </cell>
        </row>
        <row r="146">
          <cell r="A146" t="str">
            <v>Despesas Pagas antecipadamente</v>
          </cell>
          <cell r="C146">
            <v>12705195.619999999</v>
          </cell>
        </row>
        <row r="148">
          <cell r="A148">
            <v>1139901</v>
          </cell>
          <cell r="B148" t="str">
            <v>Seguros a Receber</v>
          </cell>
          <cell r="C148">
            <v>175006.46</v>
          </cell>
        </row>
        <row r="149">
          <cell r="A149">
            <v>1139902</v>
          </cell>
          <cell r="B149" t="str">
            <v>Valores A Classificar</v>
          </cell>
          <cell r="C149">
            <v>-24689.200000000001</v>
          </cell>
        </row>
        <row r="150">
          <cell r="A150">
            <v>1139905</v>
          </cell>
          <cell r="B150" t="str">
            <v>Outros Valores A Receber</v>
          </cell>
          <cell r="C150">
            <v>157106.88</v>
          </cell>
        </row>
        <row r="151">
          <cell r="A151" t="str">
            <v>Outros</v>
          </cell>
          <cell r="C151">
            <v>307424.14</v>
          </cell>
        </row>
        <row r="153">
          <cell r="A153" t="str">
            <v>Circulante</v>
          </cell>
          <cell r="C153">
            <v>298411578.31</v>
          </cell>
        </row>
        <row r="155">
          <cell r="A155">
            <v>1240401</v>
          </cell>
          <cell r="B155" t="str">
            <v>INSS a recuperar</v>
          </cell>
          <cell r="C155">
            <v>667965.48</v>
          </cell>
        </row>
        <row r="156">
          <cell r="A156">
            <v>1240404</v>
          </cell>
          <cell r="B156" t="str">
            <v>ICMS a recuperar-Rio Grande do sul</v>
          </cell>
          <cell r="C156">
            <v>149635.65</v>
          </cell>
        </row>
        <row r="157">
          <cell r="A157">
            <v>1240405</v>
          </cell>
          <cell r="B157" t="str">
            <v>ICMS a recuperar-São Paulo</v>
          </cell>
          <cell r="C157">
            <v>45077.5</v>
          </cell>
        </row>
        <row r="158">
          <cell r="A158">
            <v>1240408</v>
          </cell>
          <cell r="B158" t="str">
            <v>Caução de ICMS - MS</v>
          </cell>
          <cell r="C158">
            <v>20000</v>
          </cell>
        </row>
        <row r="159">
          <cell r="A159" t="str">
            <v>Impostos longo prazo</v>
          </cell>
          <cell r="C159">
            <v>882678.63</v>
          </cell>
        </row>
        <row r="161">
          <cell r="A161">
            <v>1250104</v>
          </cell>
          <cell r="B161" t="str">
            <v>Controladora ALL S.A.</v>
          </cell>
          <cell r="C161">
            <v>17348006.91</v>
          </cell>
        </row>
        <row r="162">
          <cell r="A162">
            <v>1250204</v>
          </cell>
          <cell r="B162" t="str">
            <v>Mutúo ALL Intermodal S.A.</v>
          </cell>
          <cell r="C162">
            <v>398926.14</v>
          </cell>
        </row>
        <row r="163">
          <cell r="A163">
            <v>1250210</v>
          </cell>
          <cell r="B163" t="str">
            <v>Mutúo Caianda Participações S.A</v>
          </cell>
          <cell r="C163">
            <v>11784.61</v>
          </cell>
        </row>
        <row r="164">
          <cell r="A164">
            <v>1250302</v>
          </cell>
          <cell r="B164" t="str">
            <v>Coligada Ralph Inv. RLP</v>
          </cell>
          <cell r="C164">
            <v>786261.1</v>
          </cell>
        </row>
        <row r="165">
          <cell r="A165" t="str">
            <v>Mútuo controladores</v>
          </cell>
          <cell r="C165">
            <v>18544978.760000002</v>
          </cell>
        </row>
        <row r="167">
          <cell r="A167">
            <v>1240101</v>
          </cell>
          <cell r="B167" t="str">
            <v>Concessão RFFSA RLP</v>
          </cell>
          <cell r="C167">
            <v>3395028.38</v>
          </cell>
        </row>
        <row r="168">
          <cell r="A168">
            <v>1240102</v>
          </cell>
          <cell r="B168" t="str">
            <v>Arrendam.Bens RFFSA RLP</v>
          </cell>
          <cell r="C168">
            <v>61751872.770000003</v>
          </cell>
        </row>
        <row r="169">
          <cell r="A169">
            <v>1240103</v>
          </cell>
          <cell r="B169" t="str">
            <v>Pagamento antecipado aluguéis RFFSA</v>
          </cell>
          <cell r="C169">
            <v>1386821.71</v>
          </cell>
        </row>
        <row r="170">
          <cell r="A170">
            <v>1240308</v>
          </cell>
          <cell r="B170" t="str">
            <v>Pgto.Antec.Direito Pass.LP</v>
          </cell>
          <cell r="C170">
            <v>46690638.850000001</v>
          </cell>
        </row>
        <row r="171">
          <cell r="A171">
            <v>1240314</v>
          </cell>
          <cell r="B171" t="str">
            <v>Despesas antecipadas debêntures 1ª emis</v>
          </cell>
          <cell r="C171">
            <v>202455.34</v>
          </cell>
        </row>
        <row r="172">
          <cell r="A172">
            <v>1240315</v>
          </cell>
          <cell r="B172" t="str">
            <v>Despesas antecipadas debêntures 2ª emis</v>
          </cell>
          <cell r="C172">
            <v>86631.8</v>
          </cell>
        </row>
        <row r="173">
          <cell r="A173" t="str">
            <v>Despesas pagas antecipadamente</v>
          </cell>
          <cell r="C173">
            <v>113513448.84999999</v>
          </cell>
        </row>
        <row r="175">
          <cell r="A175">
            <v>1210101</v>
          </cell>
          <cell r="B175" t="str">
            <v>Dep.Judic.Ações Trabal.LP</v>
          </cell>
          <cell r="C175">
            <v>10156491.779999999</v>
          </cell>
        </row>
        <row r="176">
          <cell r="A176">
            <v>1210104</v>
          </cell>
          <cell r="B176" t="str">
            <v>Dep.Jud.PIS/COFINS LP</v>
          </cell>
          <cell r="C176">
            <v>2000484.25</v>
          </cell>
        </row>
        <row r="177">
          <cell r="A177">
            <v>1210106</v>
          </cell>
          <cell r="B177" t="str">
            <v>Dep.Judic. INSS</v>
          </cell>
          <cell r="C177">
            <v>3953613.95</v>
          </cell>
        </row>
        <row r="178">
          <cell r="A178">
            <v>1210109</v>
          </cell>
          <cell r="B178" t="str">
            <v>Penhora Judicial</v>
          </cell>
          <cell r="C178">
            <v>997411.19</v>
          </cell>
        </row>
        <row r="179">
          <cell r="A179" t="str">
            <v>Depósitos judiciais</v>
          </cell>
          <cell r="C179">
            <v>17108001.170000002</v>
          </cell>
        </row>
        <row r="181">
          <cell r="A181" t="str">
            <v>Realizável a longo prazo</v>
          </cell>
          <cell r="C181">
            <v>150049107.41</v>
          </cell>
        </row>
        <row r="183">
          <cell r="A183">
            <v>1321101</v>
          </cell>
          <cell r="B183" t="str">
            <v>Locomotivas Benfeitorias</v>
          </cell>
          <cell r="C183">
            <v>144557156.22</v>
          </cell>
        </row>
        <row r="184">
          <cell r="A184">
            <v>1321102</v>
          </cell>
          <cell r="B184" t="str">
            <v>Vagões Benfeitorias</v>
          </cell>
          <cell r="C184">
            <v>39613312.909999996</v>
          </cell>
        </row>
        <row r="185">
          <cell r="A185">
            <v>1321121</v>
          </cell>
          <cell r="B185" t="str">
            <v>Depr.Locomotivas Benfeit.</v>
          </cell>
          <cell r="C185">
            <v>-44798716.710000001</v>
          </cell>
        </row>
        <row r="186">
          <cell r="A186">
            <v>1321122</v>
          </cell>
          <cell r="B186" t="str">
            <v>Deprec.Vagões Benfeitorias</v>
          </cell>
          <cell r="C186">
            <v>-10147151.68</v>
          </cell>
        </row>
        <row r="187">
          <cell r="A187">
            <v>1321202</v>
          </cell>
          <cell r="B187" t="str">
            <v>Infra Estrutura Benfeitorias</v>
          </cell>
          <cell r="C187">
            <v>9591427.9600000009</v>
          </cell>
        </row>
        <row r="188">
          <cell r="A188">
            <v>1321203</v>
          </cell>
          <cell r="B188" t="str">
            <v>Super Estrutura Benfeitorias</v>
          </cell>
          <cell r="C188">
            <v>122040967.39</v>
          </cell>
        </row>
        <row r="189">
          <cell r="A189">
            <v>1321204</v>
          </cell>
          <cell r="B189" t="str">
            <v>Obras de Arte Benfeitorias</v>
          </cell>
          <cell r="C189">
            <v>592854.34</v>
          </cell>
        </row>
        <row r="190">
          <cell r="A190">
            <v>1321301</v>
          </cell>
          <cell r="B190" t="str">
            <v>Instalações Fixas Benfeitorias</v>
          </cell>
          <cell r="C190">
            <v>612584.95999999996</v>
          </cell>
        </row>
        <row r="191">
          <cell r="A191">
            <v>1321302</v>
          </cell>
          <cell r="B191" t="str">
            <v>Instal.Fixas En.Elét.Benf.</v>
          </cell>
          <cell r="C191">
            <v>383690.84</v>
          </cell>
        </row>
        <row r="192">
          <cell r="A192">
            <v>1321303</v>
          </cell>
          <cell r="B192" t="str">
            <v>Sinaliz.Telecom.Benfeit.</v>
          </cell>
          <cell r="C192">
            <v>751606.83</v>
          </cell>
        </row>
        <row r="193">
          <cell r="A193">
            <v>1321304</v>
          </cell>
          <cell r="B193" t="str">
            <v>Edif.Dependencias Benfeit.</v>
          </cell>
          <cell r="C193">
            <v>6363350.8600000003</v>
          </cell>
        </row>
        <row r="194">
          <cell r="A194">
            <v>1321322</v>
          </cell>
          <cell r="B194" t="str">
            <v>Deprec.Infra Estrut.Benf.</v>
          </cell>
          <cell r="C194">
            <v>-1324313.29</v>
          </cell>
        </row>
        <row r="195">
          <cell r="A195">
            <v>1321323</v>
          </cell>
          <cell r="B195" t="str">
            <v>Deprec.Super Estrut.Benf.</v>
          </cell>
          <cell r="C195">
            <v>-14670591.43</v>
          </cell>
        </row>
        <row r="196">
          <cell r="A196">
            <v>1321324</v>
          </cell>
          <cell r="B196" t="str">
            <v>Deprec.Instal.Fixas Benf.</v>
          </cell>
          <cell r="C196">
            <v>-67297.23</v>
          </cell>
        </row>
        <row r="197">
          <cell r="A197">
            <v>1321325</v>
          </cell>
          <cell r="B197" t="str">
            <v>Deprec.Inst.En.Elét.Benf.</v>
          </cell>
          <cell r="C197">
            <v>-64653.2</v>
          </cell>
        </row>
        <row r="198">
          <cell r="A198">
            <v>1321326</v>
          </cell>
          <cell r="B198" t="str">
            <v>Deprec.Sinal.Telecom.Benf.</v>
          </cell>
          <cell r="C198">
            <v>-136093.96</v>
          </cell>
        </row>
        <row r="199">
          <cell r="A199">
            <v>1321327</v>
          </cell>
          <cell r="B199" t="str">
            <v>Deprec.Edif.Depend.Benf.</v>
          </cell>
          <cell r="C199">
            <v>-388880.23</v>
          </cell>
        </row>
        <row r="200">
          <cell r="A200">
            <v>1321328</v>
          </cell>
          <cell r="B200" t="str">
            <v>Deprec.Obras Arte Benf.</v>
          </cell>
          <cell r="C200">
            <v>-42622.9</v>
          </cell>
        </row>
        <row r="201">
          <cell r="A201">
            <v>1322101</v>
          </cell>
          <cell r="B201" t="str">
            <v>Projetos em Andamento</v>
          </cell>
          <cell r="C201">
            <v>41806792.810000002</v>
          </cell>
        </row>
        <row r="202">
          <cell r="A202">
            <v>1323101</v>
          </cell>
          <cell r="B202" t="str">
            <v>Locomotivas Próprio</v>
          </cell>
          <cell r="C202">
            <v>60931934.340000004</v>
          </cell>
        </row>
        <row r="203">
          <cell r="A203">
            <v>1323102</v>
          </cell>
          <cell r="B203" t="str">
            <v>Vagões Próprio</v>
          </cell>
          <cell r="C203">
            <v>1134265.45</v>
          </cell>
        </row>
        <row r="204">
          <cell r="A204">
            <v>1323121</v>
          </cell>
          <cell r="B204" t="str">
            <v>Deprec.Locomotivas Próp.</v>
          </cell>
          <cell r="C204">
            <v>-16228339.890000001</v>
          </cell>
        </row>
        <row r="205">
          <cell r="A205">
            <v>1323122</v>
          </cell>
          <cell r="B205" t="str">
            <v>Deprec.de Vagões Próprio</v>
          </cell>
          <cell r="C205">
            <v>-329672.53000000003</v>
          </cell>
        </row>
        <row r="206">
          <cell r="A206">
            <v>1323203</v>
          </cell>
          <cell r="B206" t="str">
            <v>Super Estrutura Próprio</v>
          </cell>
          <cell r="C206">
            <v>3.67</v>
          </cell>
        </row>
        <row r="207">
          <cell r="A207">
            <v>1323208</v>
          </cell>
          <cell r="B207" t="str">
            <v>Edif.Dependencias Próprio</v>
          </cell>
          <cell r="C207">
            <v>4408620.6500000004</v>
          </cell>
        </row>
        <row r="208">
          <cell r="A208">
            <v>1323222</v>
          </cell>
          <cell r="B208" t="str">
            <v>Deprec.Infra Estrut.Próp.</v>
          </cell>
          <cell r="C208">
            <v>13.47</v>
          </cell>
        </row>
        <row r="209">
          <cell r="A209">
            <v>1323223</v>
          </cell>
          <cell r="B209" t="str">
            <v>Deprec.Super Estrut.Próp.</v>
          </cell>
          <cell r="C209">
            <v>-0.05</v>
          </cell>
        </row>
        <row r="210">
          <cell r="A210">
            <v>1323227</v>
          </cell>
          <cell r="B210" t="str">
            <v>Deprec.Edif.Depend.Próprio</v>
          </cell>
          <cell r="C210">
            <v>-305406.58</v>
          </cell>
        </row>
        <row r="211">
          <cell r="A211">
            <v>1324101</v>
          </cell>
          <cell r="B211" t="str">
            <v>Equip.Ferramentas Oficina</v>
          </cell>
          <cell r="C211">
            <v>1759453.66</v>
          </cell>
        </row>
        <row r="212">
          <cell r="A212">
            <v>1324102</v>
          </cell>
          <cell r="B212" t="str">
            <v>Equip.Ferram.Manut.Via Permanente</v>
          </cell>
          <cell r="C212">
            <v>3532177.83</v>
          </cell>
        </row>
        <row r="213">
          <cell r="A213">
            <v>1324103</v>
          </cell>
          <cell r="B213" t="str">
            <v>Equip.Movim.Carga Materiais</v>
          </cell>
          <cell r="C213">
            <v>1125997.92</v>
          </cell>
        </row>
        <row r="214">
          <cell r="A214">
            <v>1324104</v>
          </cell>
          <cell r="B214" t="str">
            <v>Equip.Aparelhos Telecom.</v>
          </cell>
          <cell r="C214">
            <v>5766172.7699999996</v>
          </cell>
        </row>
        <row r="215">
          <cell r="A215">
            <v>1324105</v>
          </cell>
          <cell r="B215" t="str">
            <v>Equip.Aparelhos Sinaliz.</v>
          </cell>
          <cell r="C215">
            <v>712281.61</v>
          </cell>
        </row>
        <row r="216">
          <cell r="A216">
            <v>1324106</v>
          </cell>
          <cell r="B216" t="str">
            <v>Equip.Técnicos Científicos</v>
          </cell>
          <cell r="C216">
            <v>609292.24</v>
          </cell>
        </row>
        <row r="217">
          <cell r="A217">
            <v>1324107</v>
          </cell>
          <cell r="B217" t="str">
            <v>Equip.Rodantes Auxiliares</v>
          </cell>
          <cell r="C217">
            <v>165359.82999999999</v>
          </cell>
        </row>
        <row r="218">
          <cell r="A218">
            <v>1324108</v>
          </cell>
          <cell r="B218" t="str">
            <v>Equip.Processamento Dados</v>
          </cell>
          <cell r="C218">
            <v>8565114.1500000004</v>
          </cell>
        </row>
        <row r="219">
          <cell r="A219">
            <v>1324121</v>
          </cell>
          <cell r="B219" t="str">
            <v>Deprec.Equip.Ferram.Ofic.</v>
          </cell>
          <cell r="C219">
            <v>-507691.21</v>
          </cell>
        </row>
        <row r="220">
          <cell r="A220">
            <v>1324122</v>
          </cell>
          <cell r="B220" t="str">
            <v>Dep.Eq.Ferr.Man.Via Perm.</v>
          </cell>
          <cell r="C220">
            <v>-1479133.95</v>
          </cell>
        </row>
        <row r="221">
          <cell r="A221">
            <v>1324123</v>
          </cell>
          <cell r="B221" t="str">
            <v>Deprec.Eq.Movim.Carga Mat.</v>
          </cell>
          <cell r="C221">
            <v>-191957.42</v>
          </cell>
        </row>
        <row r="222">
          <cell r="A222">
            <v>1324124</v>
          </cell>
          <cell r="B222" t="str">
            <v>Deprec.Eq.Apar.Telecomun.</v>
          </cell>
          <cell r="C222">
            <v>-2336547.17</v>
          </cell>
        </row>
        <row r="223">
          <cell r="A223">
            <v>1324125</v>
          </cell>
          <cell r="B223" t="str">
            <v>Deprec.Equip.Apar.Sinal.</v>
          </cell>
          <cell r="C223">
            <v>-285485.07</v>
          </cell>
        </row>
        <row r="224">
          <cell r="A224">
            <v>1324126</v>
          </cell>
          <cell r="B224" t="str">
            <v>Deprec.Equip.Téc.Científ.</v>
          </cell>
          <cell r="C224">
            <v>-126934.96</v>
          </cell>
        </row>
        <row r="225">
          <cell r="A225">
            <v>1324127</v>
          </cell>
          <cell r="B225" t="str">
            <v>Deprec.Equip.Rodantes Aux.</v>
          </cell>
          <cell r="C225">
            <v>-47079.839999999997</v>
          </cell>
        </row>
        <row r="226">
          <cell r="A226">
            <v>1324128</v>
          </cell>
          <cell r="B226" t="str">
            <v>Deprec.Eq.Processam.Dados</v>
          </cell>
          <cell r="C226">
            <v>-1929746.07</v>
          </cell>
        </row>
        <row r="227">
          <cell r="A227">
            <v>1325101</v>
          </cell>
          <cell r="B227" t="str">
            <v>Terrenos</v>
          </cell>
          <cell r="C227">
            <v>623976.51</v>
          </cell>
        </row>
        <row r="228">
          <cell r="A228">
            <v>1325102</v>
          </cell>
          <cell r="B228" t="str">
            <v>Móveis e Utensílios</v>
          </cell>
          <cell r="C228">
            <v>2929607.13</v>
          </cell>
        </row>
        <row r="229">
          <cell r="A229">
            <v>1325103</v>
          </cell>
          <cell r="B229" t="str">
            <v>Máquinas de Escritório</v>
          </cell>
          <cell r="C229">
            <v>833.9</v>
          </cell>
        </row>
        <row r="230">
          <cell r="A230">
            <v>1325104</v>
          </cell>
          <cell r="B230" t="str">
            <v>Veículos Rodoviários</v>
          </cell>
          <cell r="C230">
            <v>41927.33</v>
          </cell>
        </row>
        <row r="231">
          <cell r="A231">
            <v>1325107</v>
          </cell>
          <cell r="B231" t="str">
            <v>Aeronave - própria</v>
          </cell>
          <cell r="C231">
            <v>1673469.31</v>
          </cell>
        </row>
        <row r="232">
          <cell r="A232">
            <v>1325122</v>
          </cell>
          <cell r="B232" t="str">
            <v>Deprec.Móveis e Utensílios</v>
          </cell>
          <cell r="C232">
            <v>-2574204.04</v>
          </cell>
        </row>
        <row r="233">
          <cell r="A233">
            <v>1325123</v>
          </cell>
          <cell r="B233" t="str">
            <v>Deprec.Máquinas Escritório</v>
          </cell>
          <cell r="C233">
            <v>-368.3</v>
          </cell>
        </row>
        <row r="234">
          <cell r="A234">
            <v>1325124</v>
          </cell>
          <cell r="B234" t="str">
            <v>Deprec.Veíc.Rodoviários</v>
          </cell>
          <cell r="C234">
            <v>-41927.33</v>
          </cell>
        </row>
        <row r="235">
          <cell r="A235">
            <v>1325127</v>
          </cell>
          <cell r="B235" t="str">
            <v>Deprec. Aeronave - própria</v>
          </cell>
          <cell r="C235">
            <v>-306802.7</v>
          </cell>
        </row>
        <row r="236">
          <cell r="A236">
            <v>1326201</v>
          </cell>
          <cell r="B236" t="str">
            <v>Direito de Uso Telefone</v>
          </cell>
          <cell r="C236">
            <v>5000</v>
          </cell>
        </row>
        <row r="237">
          <cell r="A237">
            <v>1326202</v>
          </cell>
          <cell r="B237" t="str">
            <v>Sistemas Aplicat.-Software</v>
          </cell>
          <cell r="C237">
            <v>7294567.0700000003</v>
          </cell>
        </row>
        <row r="238">
          <cell r="A238">
            <v>1326203</v>
          </cell>
          <cell r="B238" t="str">
            <v>Marcas e Patentes</v>
          </cell>
          <cell r="C238">
            <v>1647</v>
          </cell>
        </row>
        <row r="239">
          <cell r="A239">
            <v>1326212</v>
          </cell>
          <cell r="B239" t="str">
            <v>Amort.Sistemas Aplicativos</v>
          </cell>
          <cell r="C239">
            <v>-4086309.85</v>
          </cell>
        </row>
        <row r="240">
          <cell r="A240">
            <v>1329102</v>
          </cell>
          <cell r="B240" t="str">
            <v>Vagões Benf.Ferroban</v>
          </cell>
          <cell r="C240">
            <v>722129.98</v>
          </cell>
        </row>
        <row r="241">
          <cell r="A241">
            <v>1329122</v>
          </cell>
          <cell r="B241" t="str">
            <v>Depr.Vagões.Benf.Ferroban</v>
          </cell>
          <cell r="C241">
            <v>-246125.44</v>
          </cell>
        </row>
        <row r="242">
          <cell r="A242">
            <v>1329203</v>
          </cell>
          <cell r="B242" t="str">
            <v>Super Estr.Benf.Ferroban</v>
          </cell>
          <cell r="C242">
            <v>956869.26</v>
          </cell>
        </row>
        <row r="243">
          <cell r="A243">
            <v>1329303</v>
          </cell>
          <cell r="B243" t="str">
            <v>Sinal.Telec.Benf.Ferroban</v>
          </cell>
          <cell r="C243">
            <v>18515.18</v>
          </cell>
        </row>
        <row r="244">
          <cell r="A244">
            <v>1329323</v>
          </cell>
          <cell r="B244" t="str">
            <v>Dep.Sup.Estr.Benf.Ferroban</v>
          </cell>
          <cell r="C244">
            <v>-137127.32999999999</v>
          </cell>
        </row>
        <row r="245">
          <cell r="A245">
            <v>1329326</v>
          </cell>
          <cell r="B245" t="str">
            <v>Dep.Sin.Tele.Benf.Ferroban</v>
          </cell>
          <cell r="C245">
            <v>-12034.88</v>
          </cell>
        </row>
        <row r="246">
          <cell r="A246" t="str">
            <v>Bens de uso construção e reforma</v>
          </cell>
          <cell r="C246">
            <v>366479760.13999999</v>
          </cell>
        </row>
        <row r="247">
          <cell r="A247">
            <v>1327103</v>
          </cell>
          <cell r="B247" t="str">
            <v>Almoxarif.Inversão Fixa</v>
          </cell>
          <cell r="C247">
            <v>7273915.6500000004</v>
          </cell>
        </row>
        <row r="248">
          <cell r="A248">
            <v>1327199</v>
          </cell>
          <cell r="B248" t="str">
            <v>EM/EF Investimentos</v>
          </cell>
          <cell r="C248">
            <v>-192397.48</v>
          </cell>
        </row>
        <row r="249">
          <cell r="A249" t="str">
            <v>Almoxarifado de inversão fixa</v>
          </cell>
          <cell r="C249">
            <v>7081518.1699999999</v>
          </cell>
        </row>
        <row r="250">
          <cell r="A250" t="str">
            <v>Imobilizado</v>
          </cell>
          <cell r="C250">
            <v>373561278.31</v>
          </cell>
        </row>
        <row r="252">
          <cell r="A252">
            <v>1331101</v>
          </cell>
          <cell r="B252" t="str">
            <v>Despesas de Transição</v>
          </cell>
          <cell r="C252">
            <v>1764986.45</v>
          </cell>
        </row>
        <row r="253">
          <cell r="A253">
            <v>1331102</v>
          </cell>
          <cell r="B253" t="str">
            <v>Sistema de Orçamento</v>
          </cell>
          <cell r="C253">
            <v>474152.02</v>
          </cell>
        </row>
        <row r="254">
          <cell r="A254">
            <v>1331105</v>
          </cell>
          <cell r="B254" t="str">
            <v>Arrendendamento a Diferir</v>
          </cell>
          <cell r="C254">
            <v>23496372.620000001</v>
          </cell>
        </row>
        <row r="255">
          <cell r="A255">
            <v>1331106</v>
          </cell>
          <cell r="B255" t="str">
            <v>Concessão a Diferir</v>
          </cell>
          <cell r="C255">
            <v>1240386.19</v>
          </cell>
        </row>
        <row r="256">
          <cell r="A256">
            <v>1331110</v>
          </cell>
          <cell r="B256" t="str">
            <v>Amort.Despesas Transição</v>
          </cell>
          <cell r="C256">
            <v>-1764986.45</v>
          </cell>
        </row>
        <row r="257">
          <cell r="A257">
            <v>1331111</v>
          </cell>
          <cell r="B257" t="str">
            <v>Amort.Sistema de Orçamento</v>
          </cell>
          <cell r="C257">
            <v>-473477.38</v>
          </cell>
        </row>
        <row r="258">
          <cell r="A258">
            <v>1331123</v>
          </cell>
          <cell r="B258" t="str">
            <v>Amortização Arrendamento</v>
          </cell>
          <cell r="C258">
            <v>-1478248.64</v>
          </cell>
        </row>
        <row r="259">
          <cell r="A259">
            <v>1331124</v>
          </cell>
          <cell r="B259" t="str">
            <v>Amortização Concessão</v>
          </cell>
          <cell r="C259">
            <v>-78037.56</v>
          </cell>
        </row>
        <row r="260">
          <cell r="A260">
            <v>1332101</v>
          </cell>
          <cell r="B260" t="str">
            <v>Gastos c/Estudos e Proj.</v>
          </cell>
          <cell r="C260">
            <v>5408881.25</v>
          </cell>
        </row>
        <row r="261">
          <cell r="A261">
            <v>1332102</v>
          </cell>
          <cell r="B261" t="str">
            <v>TEVECON</v>
          </cell>
          <cell r="C261">
            <v>115342.93</v>
          </cell>
        </row>
        <row r="262">
          <cell r="A262">
            <v>1332110</v>
          </cell>
          <cell r="B262" t="str">
            <v>Amort.Gastos c/Estudos/Proj.</v>
          </cell>
          <cell r="C262">
            <v>-3997186.63</v>
          </cell>
        </row>
        <row r="263">
          <cell r="A263">
            <v>1332111</v>
          </cell>
          <cell r="B263" t="str">
            <v>Amortização TEVECON</v>
          </cell>
          <cell r="C263">
            <v>-115342.93</v>
          </cell>
        </row>
        <row r="264">
          <cell r="A264" t="str">
            <v>Diferido</v>
          </cell>
          <cell r="C264">
            <v>24592841.870000001</v>
          </cell>
        </row>
        <row r="266">
          <cell r="A266" t="str">
            <v>Permanente</v>
          </cell>
          <cell r="C266">
            <v>398154120.18000001</v>
          </cell>
        </row>
        <row r="268">
          <cell r="A268" t="str">
            <v>ATIVO</v>
          </cell>
          <cell r="C268">
            <v>846614805.89999998</v>
          </cell>
        </row>
        <row r="277">
          <cell r="A277" t="str">
            <v>Texto.............................................</v>
          </cell>
        </row>
        <row r="278">
          <cell r="A278" t="str">
            <v>..................................................</v>
          </cell>
        </row>
        <row r="280">
          <cell r="A280">
            <v>2111101</v>
          </cell>
          <cell r="B280" t="str">
            <v>Fornecedor Materiais Nac.</v>
          </cell>
          <cell r="C280">
            <v>-6258722.8700000001</v>
          </cell>
        </row>
        <row r="281">
          <cell r="A281">
            <v>2111102</v>
          </cell>
          <cell r="B281" t="str">
            <v>Fornec.Materiais Consig.</v>
          </cell>
          <cell r="C281">
            <v>-719.51</v>
          </cell>
        </row>
        <row r="282">
          <cell r="A282">
            <v>2111103</v>
          </cell>
          <cell r="B282" t="str">
            <v>Fornecedor Serviços Nac.</v>
          </cell>
          <cell r="C282">
            <v>-15510731.08</v>
          </cell>
        </row>
        <row r="283">
          <cell r="A283">
            <v>2111106</v>
          </cell>
          <cell r="B283" t="str">
            <v>Funcionários</v>
          </cell>
          <cell r="C283">
            <v>-15782.29</v>
          </cell>
        </row>
        <row r="284">
          <cell r="A284">
            <v>2111108</v>
          </cell>
          <cell r="B284" t="str">
            <v>Fornecedor Utilities</v>
          </cell>
          <cell r="C284">
            <v>-64498.35</v>
          </cell>
        </row>
        <row r="285">
          <cell r="A285">
            <v>2111109</v>
          </cell>
          <cell r="B285" t="str">
            <v>Fornecedor de Combustíveis</v>
          </cell>
          <cell r="C285">
            <v>-37911218.170000002</v>
          </cell>
        </row>
        <row r="286">
          <cell r="A286">
            <v>2111110</v>
          </cell>
          <cell r="B286" t="str">
            <v>Fornecedor Impostos</v>
          </cell>
          <cell r="C286">
            <v>-70237.41</v>
          </cell>
        </row>
        <row r="287">
          <cell r="A287">
            <v>2111111</v>
          </cell>
          <cell r="B287" t="str">
            <v>Bancos</v>
          </cell>
          <cell r="C287">
            <v>-2602.44</v>
          </cell>
        </row>
        <row r="288">
          <cell r="A288">
            <v>2111112</v>
          </cell>
          <cell r="B288" t="str">
            <v>Fornecedor Ferrovias</v>
          </cell>
          <cell r="C288">
            <v>-65481.25</v>
          </cell>
        </row>
        <row r="289">
          <cell r="A289">
            <v>2111113</v>
          </cell>
          <cell r="B289" t="str">
            <v>Tit. Caixa. Peq. UPs</v>
          </cell>
          <cell r="C289">
            <v>10615.88</v>
          </cell>
        </row>
        <row r="290">
          <cell r="A290">
            <v>2111114</v>
          </cell>
          <cell r="B290" t="str">
            <v>Forn.Ressarc.Avarias</v>
          </cell>
          <cell r="C290">
            <v>-394667.87</v>
          </cell>
        </row>
        <row r="291">
          <cell r="A291">
            <v>2111115</v>
          </cell>
          <cell r="B291" t="str">
            <v>Forn.Transf.entre Centros</v>
          </cell>
          <cell r="C291">
            <v>940.5</v>
          </cell>
        </row>
        <row r="292">
          <cell r="A292">
            <v>2111116</v>
          </cell>
          <cell r="B292" t="str">
            <v>Fornecedores Caminhoneiros</v>
          </cell>
          <cell r="C292">
            <v>250223.67</v>
          </cell>
        </row>
        <row r="293">
          <cell r="A293">
            <v>2111190</v>
          </cell>
          <cell r="B293" t="str">
            <v>Carga Forn.Mat.</v>
          </cell>
          <cell r="C293">
            <v>-1960185.01</v>
          </cell>
        </row>
        <row r="294">
          <cell r="A294">
            <v>2111191</v>
          </cell>
          <cell r="B294" t="str">
            <v>Carga Forn.Serviço</v>
          </cell>
          <cell r="C294">
            <v>-682236.11</v>
          </cell>
        </row>
        <row r="295">
          <cell r="A295">
            <v>2111193</v>
          </cell>
          <cell r="B295" t="str">
            <v>Outros valores a pagar</v>
          </cell>
          <cell r="C295">
            <v>-1686646.75</v>
          </cell>
        </row>
        <row r="296">
          <cell r="A296">
            <v>2111201</v>
          </cell>
          <cell r="B296" t="str">
            <v>Fornecedor Materiais Ext.</v>
          </cell>
          <cell r="C296">
            <v>-753190.02</v>
          </cell>
        </row>
        <row r="297">
          <cell r="A297">
            <v>2111202</v>
          </cell>
          <cell r="B297" t="str">
            <v>Fornecedor Serviços Ext.</v>
          </cell>
          <cell r="C297">
            <v>-2500</v>
          </cell>
        </row>
        <row r="298">
          <cell r="A298" t="str">
            <v>Fornecedores</v>
          </cell>
          <cell r="C298">
            <v>-65117639.079999998</v>
          </cell>
        </row>
        <row r="300">
          <cell r="A300">
            <v>2121301</v>
          </cell>
          <cell r="B300" t="str">
            <v>Empréstimo BNDES</v>
          </cell>
          <cell r="C300">
            <v>-20068255.77</v>
          </cell>
        </row>
        <row r="301">
          <cell r="A301" t="str">
            <v>BNDES</v>
          </cell>
          <cell r="C301">
            <v>-20068255.77</v>
          </cell>
        </row>
        <row r="303">
          <cell r="A303">
            <v>2122102</v>
          </cell>
          <cell r="B303" t="str">
            <v>Debêntures 1ª emissão- 1ª série CP</v>
          </cell>
          <cell r="C303">
            <v>-4320676.17</v>
          </cell>
        </row>
        <row r="304">
          <cell r="A304" t="str">
            <v>Debêntures</v>
          </cell>
          <cell r="C304">
            <v>-4320676.17</v>
          </cell>
        </row>
        <row r="306">
          <cell r="A306">
            <v>2121101</v>
          </cell>
          <cell r="B306" t="str">
            <v>Financ.Capital Giro Nac.</v>
          </cell>
          <cell r="C306">
            <v>-23758658.420000002</v>
          </cell>
        </row>
        <row r="307">
          <cell r="A307">
            <v>2122101</v>
          </cell>
          <cell r="B307" t="str">
            <v>Empr.Cap.Giro Moeda Est.</v>
          </cell>
          <cell r="C307">
            <v>-27267465.07</v>
          </cell>
        </row>
        <row r="308">
          <cell r="A308">
            <v>2122104</v>
          </cell>
          <cell r="B308" t="str">
            <v>Operação de Compror</v>
          </cell>
          <cell r="C308">
            <v>-10533062</v>
          </cell>
        </row>
        <row r="309">
          <cell r="A309">
            <v>2122301</v>
          </cell>
          <cell r="B309" t="str">
            <v>Resolução 63</v>
          </cell>
          <cell r="C309">
            <v>-3393679.85</v>
          </cell>
        </row>
        <row r="310">
          <cell r="A310" t="str">
            <v>Capital de giro</v>
          </cell>
          <cell r="C310">
            <v>-64952865.340000004</v>
          </cell>
        </row>
        <row r="312">
          <cell r="A312">
            <v>2122201</v>
          </cell>
          <cell r="B312" t="str">
            <v>Financiamentos a Importação</v>
          </cell>
          <cell r="C312">
            <v>-6222.59</v>
          </cell>
        </row>
        <row r="313">
          <cell r="A313" t="str">
            <v>Financiamento a importação</v>
          </cell>
          <cell r="C313">
            <v>-6222.59</v>
          </cell>
        </row>
        <row r="315">
          <cell r="A315">
            <v>2122202</v>
          </cell>
          <cell r="B315" t="str">
            <v>Financ.locomotivas CP</v>
          </cell>
          <cell r="C315">
            <v>-7742593.2800000003</v>
          </cell>
        </row>
        <row r="316">
          <cell r="A316" t="str">
            <v>financiamento de locomotivas</v>
          </cell>
          <cell r="C316">
            <v>-7742593.2800000003</v>
          </cell>
        </row>
        <row r="318">
          <cell r="A318">
            <v>2131101</v>
          </cell>
          <cell r="B318" t="str">
            <v>Arrendamento Malha Sul</v>
          </cell>
          <cell r="C318">
            <v>-35957138.060000002</v>
          </cell>
        </row>
        <row r="319">
          <cell r="A319">
            <v>2131102</v>
          </cell>
          <cell r="B319" t="str">
            <v>Arrend.Conc.Malha Paulista</v>
          </cell>
          <cell r="C319">
            <v>-4976969.9800000004</v>
          </cell>
        </row>
        <row r="320">
          <cell r="A320">
            <v>2132101</v>
          </cell>
          <cell r="B320" t="str">
            <v>Concessão Malha Sul</v>
          </cell>
          <cell r="C320">
            <v>-1906671.6</v>
          </cell>
        </row>
        <row r="321">
          <cell r="A321">
            <v>2132102</v>
          </cell>
          <cell r="B321" t="str">
            <v>Concessão Malha Paulista</v>
          </cell>
          <cell r="C321">
            <v>-248848.5</v>
          </cell>
        </row>
        <row r="322">
          <cell r="A322" t="str">
            <v>Arrendamento a pagar</v>
          </cell>
          <cell r="C322">
            <v>-43089628.140000001</v>
          </cell>
        </row>
        <row r="324">
          <cell r="A324">
            <v>2122105</v>
          </cell>
          <cell r="B324" t="str">
            <v>Hedge a pagar</v>
          </cell>
          <cell r="C324">
            <v>-22302964</v>
          </cell>
        </row>
        <row r="325">
          <cell r="A325" t="str">
            <v>Hedge</v>
          </cell>
          <cell r="C325">
            <v>-22302964</v>
          </cell>
        </row>
        <row r="327">
          <cell r="A327">
            <v>2161101</v>
          </cell>
          <cell r="B327" t="str">
            <v>Salários a Pagar</v>
          </cell>
          <cell r="C327">
            <v>615823.05000000005</v>
          </cell>
        </row>
        <row r="328">
          <cell r="A328">
            <v>2161102</v>
          </cell>
          <cell r="B328" t="str">
            <v>Banco de horas a pagar</v>
          </cell>
          <cell r="C328">
            <v>-270261.3</v>
          </cell>
        </row>
        <row r="329">
          <cell r="A329">
            <v>2162101</v>
          </cell>
          <cell r="B329" t="str">
            <v>INSS</v>
          </cell>
          <cell r="C329">
            <v>-1843199.14</v>
          </cell>
        </row>
        <row r="330">
          <cell r="A330">
            <v>2162102</v>
          </cell>
          <cell r="B330" t="str">
            <v>Senai</v>
          </cell>
          <cell r="C330">
            <v>-25721.11</v>
          </cell>
        </row>
        <row r="331">
          <cell r="A331">
            <v>2162103</v>
          </cell>
          <cell r="B331" t="str">
            <v>Salario Educação</v>
          </cell>
          <cell r="C331">
            <v>8740.32</v>
          </cell>
        </row>
        <row r="332">
          <cell r="A332">
            <v>2162104</v>
          </cell>
          <cell r="B332" t="str">
            <v>FGTS a Recolher</v>
          </cell>
          <cell r="C332">
            <v>-737989.53</v>
          </cell>
        </row>
        <row r="333">
          <cell r="A333">
            <v>2162106</v>
          </cell>
          <cell r="B333" t="str">
            <v>Liminar FGTS</v>
          </cell>
          <cell r="C333">
            <v>-53510.26</v>
          </cell>
        </row>
        <row r="334">
          <cell r="A334">
            <v>2163102</v>
          </cell>
          <cell r="B334" t="str">
            <v>Contrib. Sindical</v>
          </cell>
          <cell r="C334">
            <v>-7365.27</v>
          </cell>
        </row>
        <row r="335">
          <cell r="A335">
            <v>2163103</v>
          </cell>
          <cell r="B335" t="str">
            <v>Cta.Pg.REFER</v>
          </cell>
          <cell r="C335">
            <v>5509.54</v>
          </cell>
        </row>
        <row r="336">
          <cell r="A336">
            <v>2163104</v>
          </cell>
          <cell r="B336" t="str">
            <v>Pensão Alimentícia</v>
          </cell>
          <cell r="C336">
            <v>4494.55</v>
          </cell>
        </row>
        <row r="337">
          <cell r="A337">
            <v>2163105</v>
          </cell>
          <cell r="B337" t="str">
            <v>Sindifer</v>
          </cell>
          <cell r="C337">
            <v>33600.53</v>
          </cell>
        </row>
        <row r="338">
          <cell r="A338">
            <v>2163106</v>
          </cell>
          <cell r="B338" t="str">
            <v>Assistência Odontológica</v>
          </cell>
          <cell r="C338">
            <v>8850.2800000000007</v>
          </cell>
        </row>
        <row r="339">
          <cell r="A339">
            <v>2171209</v>
          </cell>
          <cell r="B339" t="str">
            <v>Parcelamento INSS/SAT</v>
          </cell>
          <cell r="C339">
            <v>-2060296.46</v>
          </cell>
        </row>
        <row r="340">
          <cell r="A340">
            <v>2261203</v>
          </cell>
          <cell r="B340" t="str">
            <v>Parcelamento INSS/SAT</v>
          </cell>
          <cell r="C340">
            <v>-3948901.54</v>
          </cell>
        </row>
        <row r="341">
          <cell r="A341" t="str">
            <v>Salários e encargos sociais</v>
          </cell>
          <cell r="C341">
            <v>-8270226.3399999999</v>
          </cell>
        </row>
        <row r="343">
          <cell r="A343">
            <v>2171101</v>
          </cell>
          <cell r="B343" t="str">
            <v>IRRF - Empregados</v>
          </cell>
          <cell r="C343">
            <v>-241455.14</v>
          </cell>
        </row>
        <row r="344">
          <cell r="A344">
            <v>2171102</v>
          </cell>
          <cell r="B344" t="str">
            <v>IRRF - Terceiros</v>
          </cell>
          <cell r="C344">
            <v>-31682.58</v>
          </cell>
        </row>
        <row r="345">
          <cell r="A345">
            <v>2171201</v>
          </cell>
          <cell r="B345" t="str">
            <v>PIS-Prog.Int.Social</v>
          </cell>
          <cell r="C345">
            <v>-2200461.79</v>
          </cell>
        </row>
        <row r="346">
          <cell r="A346">
            <v>2171202</v>
          </cell>
          <cell r="B346" t="str">
            <v>Cofins</v>
          </cell>
          <cell r="C346">
            <v>-5969992.4900000002</v>
          </cell>
        </row>
        <row r="347">
          <cell r="A347">
            <v>2171203</v>
          </cell>
          <cell r="B347" t="str">
            <v>Imposto S/Serviço</v>
          </cell>
          <cell r="C347">
            <v>8819.2199999999993</v>
          </cell>
        </row>
        <row r="348">
          <cell r="A348">
            <v>2171204</v>
          </cell>
          <cell r="B348" t="str">
            <v>Cofins-Diferença Base Calculo</v>
          </cell>
          <cell r="C348">
            <v>-2057941.3</v>
          </cell>
        </row>
        <row r="349">
          <cell r="A349">
            <v>2171206</v>
          </cell>
          <cell r="B349" t="str">
            <v>PIS-parcelamento</v>
          </cell>
          <cell r="C349">
            <v>-354078.12</v>
          </cell>
        </row>
        <row r="350">
          <cell r="A350">
            <v>2171208</v>
          </cell>
          <cell r="B350" t="str">
            <v>Fundaf</v>
          </cell>
          <cell r="C350">
            <v>21530.55</v>
          </cell>
        </row>
        <row r="351">
          <cell r="A351">
            <v>2171302</v>
          </cell>
          <cell r="B351" t="str">
            <v>ICMS - Santa Catarina</v>
          </cell>
          <cell r="C351">
            <v>-29385.54</v>
          </cell>
        </row>
        <row r="352">
          <cell r="A352">
            <v>2171304</v>
          </cell>
          <cell r="B352" t="str">
            <v>ICMS - São Paulo</v>
          </cell>
          <cell r="C352">
            <v>-349828.99</v>
          </cell>
        </row>
        <row r="353">
          <cell r="A353">
            <v>2171306</v>
          </cell>
          <cell r="B353" t="str">
            <v>ICMS - Minas Gerais</v>
          </cell>
          <cell r="C353">
            <v>-1078</v>
          </cell>
        </row>
        <row r="354">
          <cell r="A354">
            <v>2171309</v>
          </cell>
          <cell r="B354" t="str">
            <v>ICMS a pagar - Geral</v>
          </cell>
          <cell r="C354">
            <v>0</v>
          </cell>
        </row>
        <row r="355">
          <cell r="A355">
            <v>2171401</v>
          </cell>
          <cell r="B355" t="str">
            <v>IR Pessoa Juridica</v>
          </cell>
          <cell r="C355">
            <v>0</v>
          </cell>
        </row>
        <row r="356">
          <cell r="A356">
            <v>2171402</v>
          </cell>
          <cell r="B356" t="str">
            <v>Contribuição Social s/ Lucro</v>
          </cell>
          <cell r="C356">
            <v>0</v>
          </cell>
        </row>
        <row r="357">
          <cell r="A357">
            <v>2171503</v>
          </cell>
          <cell r="B357" t="str">
            <v>Taxas e Serviços</v>
          </cell>
          <cell r="C357">
            <v>40000</v>
          </cell>
        </row>
        <row r="358">
          <cell r="A358">
            <v>2171504</v>
          </cell>
          <cell r="B358" t="str">
            <v>ISS - RETENÇAÕ TERCEIROS</v>
          </cell>
          <cell r="C358">
            <v>-732.95</v>
          </cell>
        </row>
        <row r="359">
          <cell r="A359">
            <v>2171505</v>
          </cell>
          <cell r="B359" t="str">
            <v>INSS</v>
          </cell>
          <cell r="C359">
            <v>-497165.23</v>
          </cell>
        </row>
        <row r="360">
          <cell r="A360">
            <v>2171507</v>
          </cell>
          <cell r="B360" t="str">
            <v>INSS - retenção s/ cooperativas</v>
          </cell>
          <cell r="C360">
            <v>-812278.17</v>
          </cell>
        </row>
        <row r="361">
          <cell r="A361">
            <v>2171508</v>
          </cell>
          <cell r="B361" t="str">
            <v>SEST/SENAT - Retido caminhoneiros</v>
          </cell>
          <cell r="C361">
            <v>-24667.119999999999</v>
          </cell>
        </row>
        <row r="362">
          <cell r="A362" t="str">
            <v>Impostos</v>
          </cell>
          <cell r="C362">
            <v>-12500397.65</v>
          </cell>
        </row>
        <row r="364">
          <cell r="A364">
            <v>2184101</v>
          </cell>
          <cell r="B364" t="str">
            <v>Obrigações c/Concessionaria</v>
          </cell>
          <cell r="C364">
            <v>-1359301.61</v>
          </cell>
        </row>
        <row r="365">
          <cell r="A365" t="str">
            <v>Obrigações com a RFFSA</v>
          </cell>
          <cell r="C365">
            <v>-1359301.61</v>
          </cell>
        </row>
        <row r="367">
          <cell r="A367">
            <v>2164101</v>
          </cell>
          <cell r="B367" t="str">
            <v>13 Salario</v>
          </cell>
          <cell r="C367">
            <v>-2350476.04</v>
          </cell>
        </row>
        <row r="368">
          <cell r="A368">
            <v>2164102</v>
          </cell>
          <cell r="B368" t="str">
            <v>Ferias</v>
          </cell>
          <cell r="C368">
            <v>-5521394.5300000003</v>
          </cell>
        </row>
        <row r="369">
          <cell r="A369" t="str">
            <v>Provisões de férias e 13º salário</v>
          </cell>
          <cell r="C369">
            <v>-7871870.5700000003</v>
          </cell>
        </row>
        <row r="371">
          <cell r="A371">
            <v>2183602</v>
          </cell>
          <cell r="B371" t="str">
            <v>Prov.p/Remun. Variavel</v>
          </cell>
          <cell r="C371">
            <v>-9018081.1600000001</v>
          </cell>
        </row>
        <row r="372">
          <cell r="A372" t="str">
            <v>Provisão para remuneração variável</v>
          </cell>
          <cell r="C372">
            <v>-9018081.1600000001</v>
          </cell>
        </row>
        <row r="374">
          <cell r="A374">
            <v>2151103</v>
          </cell>
          <cell r="B374" t="str">
            <v>Part.Pg. MRS Logistica</v>
          </cell>
          <cell r="C374">
            <v>246686.79</v>
          </cell>
        </row>
        <row r="375">
          <cell r="A375">
            <v>2151106</v>
          </cell>
          <cell r="B375" t="str">
            <v>Part.Pg. FCA</v>
          </cell>
          <cell r="C375">
            <v>-8900.3700000000008</v>
          </cell>
        </row>
        <row r="376">
          <cell r="A376">
            <v>2151107</v>
          </cell>
          <cell r="B376" t="str">
            <v>Part.Pg. Ferropar</v>
          </cell>
          <cell r="C376">
            <v>-1492592</v>
          </cell>
        </row>
        <row r="377">
          <cell r="A377">
            <v>2151109</v>
          </cell>
          <cell r="B377" t="str">
            <v>Part.Pg.Mesopotâmico/BAP</v>
          </cell>
          <cell r="C377">
            <v>-19676157.629999999</v>
          </cell>
        </row>
        <row r="378">
          <cell r="A378">
            <v>2151110</v>
          </cell>
          <cell r="B378" t="str">
            <v>Part.Pg. Ferroban</v>
          </cell>
          <cell r="C378">
            <v>-262788.77</v>
          </cell>
        </row>
        <row r="379">
          <cell r="A379">
            <v>2151112</v>
          </cell>
          <cell r="B379" t="str">
            <v>Partilha a pagar AFE</v>
          </cell>
          <cell r="C379">
            <v>164066.48000000001</v>
          </cell>
        </row>
        <row r="380">
          <cell r="A380">
            <v>2171509</v>
          </cell>
          <cell r="B380" t="str">
            <v>Retenção Repom</v>
          </cell>
          <cell r="C380">
            <v>361812.34</v>
          </cell>
        </row>
        <row r="381">
          <cell r="A381">
            <v>2181108</v>
          </cell>
          <cell r="B381" t="str">
            <v>Cargil Agrícola-Adiantam.</v>
          </cell>
          <cell r="C381">
            <v>-3542176.87</v>
          </cell>
        </row>
        <row r="382">
          <cell r="A382">
            <v>2181109</v>
          </cell>
          <cell r="B382" t="str">
            <v>Agipliquigas - Adiantam.</v>
          </cell>
          <cell r="C382">
            <v>-38407.199999999997</v>
          </cell>
        </row>
        <row r="383">
          <cell r="A383">
            <v>2181110</v>
          </cell>
          <cell r="B383" t="str">
            <v>Seguradoras - Adiantamento</v>
          </cell>
          <cell r="C383">
            <v>-8339.8700000000008</v>
          </cell>
        </row>
        <row r="384">
          <cell r="A384">
            <v>2181118</v>
          </cell>
          <cell r="B384" t="str">
            <v>Refin.Óleos Brasil-Adto.</v>
          </cell>
          <cell r="C384">
            <v>-7643.89</v>
          </cell>
        </row>
        <row r="385">
          <cell r="A385">
            <v>2181120</v>
          </cell>
          <cell r="B385" t="str">
            <v>Coinbra S/A - Adiantamento</v>
          </cell>
          <cell r="C385">
            <v>-1925983.82</v>
          </cell>
        </row>
        <row r="386">
          <cell r="A386">
            <v>2181125</v>
          </cell>
          <cell r="B386" t="str">
            <v>Adiantamento de Clientes</v>
          </cell>
          <cell r="C386">
            <v>-179381.14</v>
          </cell>
        </row>
        <row r="387">
          <cell r="A387">
            <v>2181136</v>
          </cell>
          <cell r="B387" t="str">
            <v>Crédito- Unimed</v>
          </cell>
          <cell r="C387">
            <v>80202.17</v>
          </cell>
        </row>
        <row r="388">
          <cell r="A388">
            <v>2181137</v>
          </cell>
          <cell r="B388" t="str">
            <v>Adto. Camargo Correa S/A</v>
          </cell>
          <cell r="C388">
            <v>-340988.18</v>
          </cell>
        </row>
        <row r="389">
          <cell r="A389">
            <v>2181143</v>
          </cell>
          <cell r="B389" t="str">
            <v>Cimento Ribeirão-VG oii 6000673</v>
          </cell>
          <cell r="C389">
            <v>-33763.410000000003</v>
          </cell>
        </row>
        <row r="390">
          <cell r="A390">
            <v>2181146</v>
          </cell>
          <cell r="B390" t="str">
            <v>Adto. Bunge Alimentos</v>
          </cell>
          <cell r="C390">
            <v>-7789874.1699999999</v>
          </cell>
        </row>
        <row r="391">
          <cell r="A391">
            <v>2181147</v>
          </cell>
          <cell r="B391" t="str">
            <v>Adto. ADM do Brasil Ltda.</v>
          </cell>
          <cell r="C391">
            <v>-2392204.41</v>
          </cell>
        </row>
        <row r="392">
          <cell r="A392">
            <v>2181148</v>
          </cell>
          <cell r="B392" t="str">
            <v>Adto.Term.Maritimo Luiz Fogliatto S/A</v>
          </cell>
          <cell r="C392">
            <v>-291994.40000000002</v>
          </cell>
        </row>
        <row r="393">
          <cell r="A393">
            <v>2181150</v>
          </cell>
          <cell r="B393" t="str">
            <v>Adiantamento de Clientes - Recon</v>
          </cell>
          <cell r="C393">
            <v>-11095.63</v>
          </cell>
        </row>
        <row r="394">
          <cell r="A394">
            <v>2181151</v>
          </cell>
          <cell r="B394" t="str">
            <v>Adiantamento de Cliente - AVIPAL</v>
          </cell>
          <cell r="C394">
            <v>-534414.32999999996</v>
          </cell>
        </row>
        <row r="395">
          <cell r="A395">
            <v>2182101</v>
          </cell>
          <cell r="B395" t="str">
            <v>Seguros a pagar</v>
          </cell>
          <cell r="C395">
            <v>-135849.60000000001</v>
          </cell>
        </row>
        <row r="396">
          <cell r="A396">
            <v>2183501</v>
          </cell>
          <cell r="B396" t="str">
            <v>Prov.Franquia Acid.a Pg.</v>
          </cell>
          <cell r="C396">
            <v>-2900843.82</v>
          </cell>
        </row>
        <row r="397">
          <cell r="A397">
            <v>2187105</v>
          </cell>
          <cell r="B397" t="str">
            <v>Outros</v>
          </cell>
          <cell r="C397">
            <v>-1944398.25</v>
          </cell>
        </row>
        <row r="398">
          <cell r="A398">
            <v>2188101</v>
          </cell>
          <cell r="B398" t="str">
            <v>Juros s/ capital a pagar</v>
          </cell>
          <cell r="C398">
            <v>-5950000</v>
          </cell>
        </row>
        <row r="399">
          <cell r="A399" t="str">
            <v>Outros</v>
          </cell>
          <cell r="C399">
            <v>-48615029.979999997</v>
          </cell>
        </row>
        <row r="401">
          <cell r="A401" t="str">
            <v>Circulante</v>
          </cell>
          <cell r="C401">
            <v>-315235751.68000001</v>
          </cell>
        </row>
        <row r="403">
          <cell r="A403">
            <v>2211101</v>
          </cell>
          <cell r="B403" t="str">
            <v>Fornec. Materiais Nac.LP</v>
          </cell>
          <cell r="C403">
            <v>-420</v>
          </cell>
        </row>
        <row r="404">
          <cell r="A404" t="str">
            <v>Fornecedores</v>
          </cell>
          <cell r="C404">
            <v>-420</v>
          </cell>
        </row>
        <row r="406">
          <cell r="A406">
            <v>2221301</v>
          </cell>
          <cell r="B406" t="str">
            <v>Emprést.BNDES  LP</v>
          </cell>
          <cell r="C406">
            <v>-149737061.03999999</v>
          </cell>
        </row>
        <row r="407">
          <cell r="A407" t="str">
            <v>BNDES</v>
          </cell>
          <cell r="C407">
            <v>-149737061.03999999</v>
          </cell>
        </row>
        <row r="409">
          <cell r="A409">
            <v>2221302</v>
          </cell>
          <cell r="B409" t="str">
            <v>Debentures 1ª emissão - 1ª série LP</v>
          </cell>
          <cell r="C409">
            <v>-37948206.270000003</v>
          </cell>
        </row>
        <row r="410">
          <cell r="A410" t="str">
            <v>Debêntures</v>
          </cell>
          <cell r="C410">
            <v>-37948206.270000003</v>
          </cell>
        </row>
        <row r="412">
          <cell r="A412">
            <v>2221101</v>
          </cell>
          <cell r="B412" t="str">
            <v>Emprest.Cap.Giro Nac. LP</v>
          </cell>
          <cell r="C412">
            <v>-71706500</v>
          </cell>
        </row>
        <row r="413">
          <cell r="A413" t="str">
            <v>Capital de giro</v>
          </cell>
          <cell r="C413">
            <v>-71706500</v>
          </cell>
        </row>
        <row r="415">
          <cell r="A415">
            <v>2221603</v>
          </cell>
          <cell r="B415" t="str">
            <v>Fin.Locomotiva Af.Sul LP</v>
          </cell>
          <cell r="C415">
            <v>-20357015.75</v>
          </cell>
        </row>
        <row r="416">
          <cell r="A416" t="str">
            <v>Financiamento de lococomotivas</v>
          </cell>
          <cell r="C416">
            <v>-20357015.75</v>
          </cell>
        </row>
        <row r="418">
          <cell r="A418">
            <v>2231104</v>
          </cell>
          <cell r="B418" t="str">
            <v>Arrend. a Pagar RFFSA LP</v>
          </cell>
          <cell r="C418">
            <v>-8879922.8300000001</v>
          </cell>
        </row>
        <row r="419">
          <cell r="A419">
            <v>2231105</v>
          </cell>
          <cell r="B419" t="str">
            <v>Arrend.Pagar Ferroban LP</v>
          </cell>
          <cell r="C419">
            <v>-3169855.86</v>
          </cell>
        </row>
        <row r="420">
          <cell r="A420">
            <v>2232203</v>
          </cell>
          <cell r="B420" t="str">
            <v>Concessão Pagar RFFSA LP</v>
          </cell>
          <cell r="C420">
            <v>-467364.36</v>
          </cell>
        </row>
        <row r="421">
          <cell r="A421">
            <v>2232204</v>
          </cell>
          <cell r="B421" t="str">
            <v>Conc.a Pagar Ferroban LP</v>
          </cell>
          <cell r="C421">
            <v>-158492.84</v>
          </cell>
        </row>
        <row r="422">
          <cell r="A422" t="str">
            <v>Arrendamento a pagar</v>
          </cell>
          <cell r="C422">
            <v>-12675635.890000001</v>
          </cell>
        </row>
        <row r="424">
          <cell r="A424">
            <v>2251101</v>
          </cell>
          <cell r="B424" t="str">
            <v>Provisões Ações Trabal.LP</v>
          </cell>
          <cell r="C424">
            <v>-8488527.7300000004</v>
          </cell>
        </row>
        <row r="425">
          <cell r="A425" t="str">
            <v>Provisão para contingencias trabalhistas</v>
          </cell>
          <cell r="C425">
            <v>-8488527.7300000004</v>
          </cell>
        </row>
        <row r="427">
          <cell r="A427" t="str">
            <v>Exigível a longo prazo</v>
          </cell>
          <cell r="C427">
            <v>-300913366.68000001</v>
          </cell>
        </row>
        <row r="429">
          <cell r="A429">
            <v>2311102</v>
          </cell>
          <cell r="B429" t="str">
            <v>Receita Direito passagem</v>
          </cell>
          <cell r="C429">
            <v>-8930817.6400000006</v>
          </cell>
        </row>
        <row r="430">
          <cell r="C430">
            <v>-8930817.6400000006</v>
          </cell>
        </row>
        <row r="431">
          <cell r="A431">
            <v>2411101</v>
          </cell>
          <cell r="B431" t="str">
            <v>Capital Social Subscrito</v>
          </cell>
          <cell r="C431">
            <v>-233587553.77000001</v>
          </cell>
        </row>
        <row r="432">
          <cell r="A432" t="str">
            <v>Capital social</v>
          </cell>
          <cell r="C432">
            <v>-233587553.77000001</v>
          </cell>
        </row>
        <row r="434">
          <cell r="A434">
            <v>2431101</v>
          </cell>
          <cell r="B434" t="str">
            <v>Lucro/Prej.Exerc.Anteriores</v>
          </cell>
          <cell r="C434">
            <v>41216595.119999997</v>
          </cell>
        </row>
        <row r="435">
          <cell r="A435" t="str">
            <v>Prejuízo acumulado</v>
          </cell>
          <cell r="C435">
            <v>41216595.119999997</v>
          </cell>
        </row>
        <row r="437">
          <cell r="A437">
            <v>2431102</v>
          </cell>
          <cell r="B437" t="str">
            <v>Juros sobre capital próprio</v>
          </cell>
          <cell r="C437">
            <v>7000000</v>
          </cell>
        </row>
        <row r="438">
          <cell r="A438" t="str">
            <v>Juros sobre capital próprio</v>
          </cell>
          <cell r="C438">
            <v>7000000</v>
          </cell>
        </row>
        <row r="440">
          <cell r="A440" t="str">
            <v>Patrimônio líquido</v>
          </cell>
          <cell r="C440">
            <v>-185370958.65000001</v>
          </cell>
        </row>
        <row r="442">
          <cell r="A442" t="str">
            <v>Passivo</v>
          </cell>
          <cell r="C442">
            <v>-810450894.64999998</v>
          </cell>
        </row>
        <row r="451">
          <cell r="A451" t="str">
            <v>Texto.............................................</v>
          </cell>
        </row>
        <row r="452">
          <cell r="A452" t="str">
            <v>..................................................</v>
          </cell>
        </row>
        <row r="454">
          <cell r="C454">
            <v>-36163911.25</v>
          </cell>
        </row>
        <row r="461">
          <cell r="A461" t="str">
            <v>Texto.............................................</v>
          </cell>
        </row>
        <row r="462">
          <cell r="A462" t="str">
            <v>..................................................</v>
          </cell>
        </row>
        <row r="464">
          <cell r="A464">
            <v>5111101</v>
          </cell>
          <cell r="B464" t="str">
            <v>Receita Transporte Ferrov.</v>
          </cell>
          <cell r="C464">
            <v>-295827610.79000002</v>
          </cell>
        </row>
        <row r="465">
          <cell r="A465">
            <v>5111102</v>
          </cell>
          <cell r="B465" t="str">
            <v>Rec. Malha Paulista</v>
          </cell>
          <cell r="C465">
            <v>-6874515.8700000001</v>
          </cell>
        </row>
        <row r="466">
          <cell r="A466">
            <v>5111103</v>
          </cell>
          <cell r="B466" t="str">
            <v>Receita ferroviárias acessórias</v>
          </cell>
          <cell r="C466">
            <v>-25043233.16</v>
          </cell>
        </row>
        <row r="467">
          <cell r="A467">
            <v>5111104</v>
          </cell>
          <cell r="B467" t="str">
            <v>Rec.Ferrov.p/UNPI</v>
          </cell>
          <cell r="C467">
            <v>-7834295.5800000001</v>
          </cell>
        </row>
        <row r="468">
          <cell r="A468">
            <v>5111105</v>
          </cell>
          <cell r="B468" t="str">
            <v>Rec.Ferrov.Malh Paulista p/UNPI</v>
          </cell>
          <cell r="C468">
            <v>-478803.49</v>
          </cell>
        </row>
        <row r="469">
          <cell r="A469">
            <v>5111106</v>
          </cell>
          <cell r="B469" t="str">
            <v>Rec.Ferrov.Acess.p/UNPI</v>
          </cell>
          <cell r="C469">
            <v>-992584.77</v>
          </cell>
        </row>
        <row r="470">
          <cell r="A470">
            <v>5112103</v>
          </cell>
          <cell r="B470" t="str">
            <v>MRS-Logística Part.Rec.</v>
          </cell>
          <cell r="C470">
            <v>-693425.06</v>
          </cell>
        </row>
        <row r="471">
          <cell r="A471">
            <v>5112106</v>
          </cell>
          <cell r="B471" t="str">
            <v>Ferropar Part.Rec.</v>
          </cell>
          <cell r="C471">
            <v>-13060243.300000001</v>
          </cell>
        </row>
        <row r="472">
          <cell r="A472">
            <v>5112110</v>
          </cell>
          <cell r="B472" t="str">
            <v>Mesopotâmico/BAP Part.Rec.</v>
          </cell>
          <cell r="C472">
            <v>-3692048.88</v>
          </cell>
        </row>
        <row r="473">
          <cell r="A473">
            <v>5112111</v>
          </cell>
          <cell r="B473" t="str">
            <v>Ferroban Part.Rec.</v>
          </cell>
          <cell r="C473">
            <v>-17531.830000000002</v>
          </cell>
        </row>
        <row r="474">
          <cell r="A474">
            <v>5113103</v>
          </cell>
          <cell r="B474" t="str">
            <v>MRS-Logística Part.Pg.</v>
          </cell>
          <cell r="C474">
            <v>71197.11</v>
          </cell>
        </row>
        <row r="475">
          <cell r="A475">
            <v>5113105</v>
          </cell>
          <cell r="B475" t="str">
            <v>FCA Part.Pg.</v>
          </cell>
          <cell r="C475">
            <v>8900.3700000000008</v>
          </cell>
        </row>
        <row r="476">
          <cell r="A476">
            <v>5113106</v>
          </cell>
          <cell r="B476" t="str">
            <v>FERROPAR Part.Pg.</v>
          </cell>
          <cell r="C476">
            <v>1044397.34</v>
          </cell>
        </row>
        <row r="477">
          <cell r="A477">
            <v>5113110</v>
          </cell>
          <cell r="B477" t="str">
            <v>Mesopotanea Part.Pg.</v>
          </cell>
          <cell r="C477">
            <v>7951962.2199999997</v>
          </cell>
        </row>
        <row r="478">
          <cell r="A478">
            <v>5113111</v>
          </cell>
          <cell r="B478" t="str">
            <v>Ferroban Part.Pg.</v>
          </cell>
          <cell r="C478">
            <v>630521.87</v>
          </cell>
        </row>
        <row r="479">
          <cell r="A479">
            <v>5113117</v>
          </cell>
          <cell r="B479" t="str">
            <v>AFE-partilha a pagar</v>
          </cell>
          <cell r="C479">
            <v>409311.02</v>
          </cell>
        </row>
        <row r="480">
          <cell r="A480">
            <v>5114101</v>
          </cell>
          <cell r="B480" t="str">
            <v>Desconto de Frete</v>
          </cell>
          <cell r="C480">
            <v>1748215.15</v>
          </cell>
        </row>
        <row r="481">
          <cell r="A481" t="str">
            <v>Receita Ferroviária</v>
          </cell>
          <cell r="C481">
            <v>-342649787.64999998</v>
          </cell>
        </row>
        <row r="482">
          <cell r="A482">
            <v>5114304</v>
          </cell>
          <cell r="B482" t="str">
            <v>Desconto de Frete - Terceiros</v>
          </cell>
          <cell r="C482">
            <v>2252.0100000000002</v>
          </cell>
        </row>
        <row r="483">
          <cell r="A483">
            <v>5114305</v>
          </cell>
          <cell r="B483" t="str">
            <v>Cancelamento de Frete - Terceiros</v>
          </cell>
          <cell r="C483">
            <v>24066.76</v>
          </cell>
        </row>
        <row r="484">
          <cell r="A484">
            <v>5118101</v>
          </cell>
          <cell r="B484" t="str">
            <v>Transporte Rodoviário - Terceiros</v>
          </cell>
          <cell r="C484">
            <v>-0.01</v>
          </cell>
        </row>
        <row r="485">
          <cell r="A485">
            <v>5118104</v>
          </cell>
          <cell r="B485" t="str">
            <v>Transp. Rod. Ponta</v>
          </cell>
          <cell r="C485">
            <v>-37064450.420000002</v>
          </cell>
        </row>
        <row r="486">
          <cell r="A486" t="str">
            <v>Receita Rodoviária</v>
          </cell>
          <cell r="C486">
            <v>-37038131.659999996</v>
          </cell>
        </row>
        <row r="487">
          <cell r="A487">
            <v>5116101</v>
          </cell>
          <cell r="B487" t="str">
            <v>Taxas Transp.Ferroviários</v>
          </cell>
          <cell r="C487">
            <v>-17754.52</v>
          </cell>
        </row>
        <row r="488">
          <cell r="A488">
            <v>5117103</v>
          </cell>
          <cell r="B488" t="str">
            <v>Limpeza de Vagões</v>
          </cell>
          <cell r="C488">
            <v>-23167.96</v>
          </cell>
        </row>
        <row r="489">
          <cell r="A489">
            <v>5117104</v>
          </cell>
          <cell r="B489" t="str">
            <v>Enlonamento</v>
          </cell>
          <cell r="C489">
            <v>-357693.88</v>
          </cell>
        </row>
        <row r="490">
          <cell r="A490">
            <v>5117105</v>
          </cell>
          <cell r="B490" t="str">
            <v>Transbordo</v>
          </cell>
          <cell r="C490">
            <v>-3159228.12</v>
          </cell>
        </row>
        <row r="491">
          <cell r="A491">
            <v>5117106</v>
          </cell>
          <cell r="B491" t="str">
            <v>Carga e descarga</v>
          </cell>
          <cell r="C491">
            <v>-33908.83</v>
          </cell>
        </row>
        <row r="492">
          <cell r="A492">
            <v>5117109</v>
          </cell>
          <cell r="B492" t="str">
            <v>Custo adm.+marg Intermodal</v>
          </cell>
          <cell r="C492">
            <v>29415.65</v>
          </cell>
        </row>
        <row r="493">
          <cell r="A493">
            <v>5117119</v>
          </cell>
          <cell r="B493" t="str">
            <v>Custo equipto.-Unit</v>
          </cell>
          <cell r="C493">
            <v>-729741.88</v>
          </cell>
        </row>
        <row r="494">
          <cell r="A494">
            <v>5117124</v>
          </cell>
          <cell r="B494" t="str">
            <v>Operação terminais UNIT - Joinville</v>
          </cell>
          <cell r="C494">
            <v>-183968.37</v>
          </cell>
        </row>
        <row r="495">
          <cell r="A495">
            <v>5117125</v>
          </cell>
          <cell r="B495" t="str">
            <v>Operação terminais UNIT - Diretor Pesta</v>
          </cell>
          <cell r="C495">
            <v>-448479.29</v>
          </cell>
        </row>
        <row r="496">
          <cell r="A496">
            <v>5117126</v>
          </cell>
          <cell r="B496" t="str">
            <v>Operação terminais UNIT - Tatuí</v>
          </cell>
          <cell r="C496">
            <v>-1512147.02</v>
          </cell>
        </row>
        <row r="497">
          <cell r="A497">
            <v>5117127</v>
          </cell>
          <cell r="B497" t="str">
            <v>Operação terminais UNIT - Livramento</v>
          </cell>
          <cell r="C497">
            <v>-97718.13</v>
          </cell>
        </row>
        <row r="498">
          <cell r="A498">
            <v>5117128</v>
          </cell>
          <cell r="B498" t="str">
            <v>Operação terminais UNIT - Uruguaiana</v>
          </cell>
          <cell r="C498">
            <v>-2341355.64</v>
          </cell>
        </row>
        <row r="499">
          <cell r="A499">
            <v>5117129</v>
          </cell>
          <cell r="B499" t="str">
            <v>Rec. Log. Terminal Araucárias</v>
          </cell>
          <cell r="C499">
            <v>-102600.42</v>
          </cell>
        </row>
        <row r="500">
          <cell r="A500">
            <v>5124108</v>
          </cell>
          <cell r="B500" t="str">
            <v>Comissões s/Seguros</v>
          </cell>
          <cell r="C500">
            <v>-2495190.11</v>
          </cell>
        </row>
        <row r="501">
          <cell r="A501">
            <v>5124111</v>
          </cell>
          <cell r="B501" t="str">
            <v>Comissões s/seguros p/UNPI</v>
          </cell>
          <cell r="C501">
            <v>-239904.11</v>
          </cell>
        </row>
        <row r="502">
          <cell r="A502" t="str">
            <v>Receita de Logística</v>
          </cell>
          <cell r="C502">
            <v>-11713442.630000001</v>
          </cell>
        </row>
        <row r="503">
          <cell r="A503">
            <v>5114201</v>
          </cell>
          <cell r="B503" t="str">
            <v>Deduções Outras Receitas</v>
          </cell>
          <cell r="C503">
            <v>950460.99</v>
          </cell>
        </row>
        <row r="504">
          <cell r="A504">
            <v>5114202</v>
          </cell>
          <cell r="B504" t="str">
            <v>Cancelamentos Out.Receitas</v>
          </cell>
          <cell r="C504">
            <v>108915.97</v>
          </cell>
        </row>
        <row r="505">
          <cell r="A505">
            <v>5116103</v>
          </cell>
          <cell r="B505" t="str">
            <v>Taxa Adm.Operac.Ferropar</v>
          </cell>
          <cell r="C505">
            <v>-86896.15</v>
          </cell>
        </row>
        <row r="506">
          <cell r="A506">
            <v>5117101</v>
          </cell>
          <cell r="B506" t="str">
            <v>Estadias</v>
          </cell>
          <cell r="C506">
            <v>-86437.71</v>
          </cell>
        </row>
        <row r="507">
          <cell r="A507">
            <v>5121101</v>
          </cell>
          <cell r="B507" t="str">
            <v>Rec.Patrim.Linhas Férreas</v>
          </cell>
          <cell r="C507">
            <v>-31786.27</v>
          </cell>
        </row>
        <row r="508">
          <cell r="A508">
            <v>5122102</v>
          </cell>
          <cell r="B508" t="str">
            <v>Rec.Public.e Propaganda</v>
          </cell>
          <cell r="C508">
            <v>-18915</v>
          </cell>
        </row>
        <row r="509">
          <cell r="A509">
            <v>5122103</v>
          </cell>
          <cell r="B509" t="str">
            <v>Alugueis Locomot. Vagões</v>
          </cell>
          <cell r="C509">
            <v>-829821.57</v>
          </cell>
        </row>
        <row r="510">
          <cell r="A510">
            <v>5122104</v>
          </cell>
          <cell r="B510" t="str">
            <v>Recup.Desp.Imóvel Alugado</v>
          </cell>
          <cell r="C510">
            <v>-91375.39</v>
          </cell>
        </row>
        <row r="511">
          <cell r="A511">
            <v>5122105</v>
          </cell>
          <cell r="B511" t="str">
            <v>Área Domínio - Fibra Ótica</v>
          </cell>
          <cell r="C511">
            <v>-220125.78</v>
          </cell>
        </row>
        <row r="512">
          <cell r="A512">
            <v>5123101</v>
          </cell>
          <cell r="B512" t="str">
            <v>Venda Inservíveis Sucatas</v>
          </cell>
          <cell r="C512">
            <v>-934872.32</v>
          </cell>
        </row>
        <row r="513">
          <cell r="A513">
            <v>5123102</v>
          </cell>
          <cell r="B513" t="str">
            <v>Venda Mat. Estocados</v>
          </cell>
          <cell r="C513">
            <v>-340616.71</v>
          </cell>
        </row>
        <row r="514">
          <cell r="A514">
            <v>5124103</v>
          </cell>
          <cell r="B514" t="str">
            <v>Receitas Eventuais</v>
          </cell>
          <cell r="C514">
            <v>-82261.289999999994</v>
          </cell>
        </row>
        <row r="515">
          <cell r="A515">
            <v>5124104</v>
          </cell>
          <cell r="B515" t="str">
            <v>Receitas a Classificar</v>
          </cell>
          <cell r="C515">
            <v>-43955.79</v>
          </cell>
        </row>
        <row r="516">
          <cell r="A516" t="str">
            <v>Outras Receitas</v>
          </cell>
          <cell r="C516">
            <v>-1707687.02</v>
          </cell>
        </row>
        <row r="517">
          <cell r="A517" t="str">
            <v>Receita Bruta Total</v>
          </cell>
          <cell r="C517">
            <v>-393109048.95999998</v>
          </cell>
        </row>
        <row r="518">
          <cell r="A518">
            <v>5411102</v>
          </cell>
          <cell r="B518" t="str">
            <v>PIS</v>
          </cell>
          <cell r="C518">
            <v>5726156.3700000001</v>
          </cell>
        </row>
        <row r="519">
          <cell r="A519">
            <v>5411103</v>
          </cell>
          <cell r="B519" t="str">
            <v>COFINS</v>
          </cell>
          <cell r="C519">
            <v>10351849.189999999</v>
          </cell>
        </row>
        <row r="520">
          <cell r="A520">
            <v>5411104</v>
          </cell>
          <cell r="B520" t="str">
            <v>Imposto s/ serviço</v>
          </cell>
          <cell r="C520">
            <v>5633.96</v>
          </cell>
        </row>
        <row r="521">
          <cell r="A521">
            <v>5411123</v>
          </cell>
          <cell r="B521" t="str">
            <v>PIS s/ponta rodoviaria</v>
          </cell>
          <cell r="C521">
            <v>596677.5</v>
          </cell>
        </row>
        <row r="522">
          <cell r="A522">
            <v>5411124</v>
          </cell>
          <cell r="B522" t="str">
            <v>PIS s/novos negócios</v>
          </cell>
          <cell r="C522">
            <v>3317.62</v>
          </cell>
        </row>
        <row r="523">
          <cell r="A523">
            <v>5411125</v>
          </cell>
          <cell r="B523" t="str">
            <v>COFINS s/ponta rodoviaria</v>
          </cell>
          <cell r="C523">
            <v>1110751.95</v>
          </cell>
        </row>
        <row r="524">
          <cell r="A524">
            <v>5411126</v>
          </cell>
          <cell r="B524" t="str">
            <v>COFINS s/novos negócios</v>
          </cell>
          <cell r="C524">
            <v>6603.8</v>
          </cell>
        </row>
        <row r="525">
          <cell r="A525">
            <v>5411127</v>
          </cell>
          <cell r="B525" t="str">
            <v>Imposto s/ serviço - Sobre logística</v>
          </cell>
          <cell r="C525">
            <v>4.6100000000000003</v>
          </cell>
        </row>
        <row r="526">
          <cell r="A526">
            <v>5411128</v>
          </cell>
          <cell r="B526" t="str">
            <v>COFINS s/logística</v>
          </cell>
          <cell r="C526">
            <v>130439.35</v>
          </cell>
        </row>
        <row r="527">
          <cell r="A527">
            <v>5411129</v>
          </cell>
          <cell r="B527" t="str">
            <v>PIS s/logística</v>
          </cell>
          <cell r="C527">
            <v>68088.11</v>
          </cell>
        </row>
        <row r="528">
          <cell r="A528">
            <v>5411167</v>
          </cell>
          <cell r="B528" t="str">
            <v>PIS-Joinville</v>
          </cell>
          <cell r="C528">
            <v>2905.29</v>
          </cell>
        </row>
        <row r="529">
          <cell r="A529">
            <v>5411168</v>
          </cell>
          <cell r="B529" t="str">
            <v>PIS-Diretor Pestana</v>
          </cell>
          <cell r="C529">
            <v>6882.71</v>
          </cell>
        </row>
        <row r="530">
          <cell r="A530">
            <v>5411169</v>
          </cell>
          <cell r="B530" t="str">
            <v>PIS-Tatuí</v>
          </cell>
          <cell r="C530">
            <v>41916.550000000003</v>
          </cell>
        </row>
        <row r="531">
          <cell r="A531">
            <v>5411170</v>
          </cell>
          <cell r="B531" t="str">
            <v>PIS-Livramento</v>
          </cell>
          <cell r="C531">
            <v>1366.89</v>
          </cell>
        </row>
        <row r="532">
          <cell r="A532">
            <v>5411171</v>
          </cell>
          <cell r="B532" t="str">
            <v>PIS-Uruguaiana</v>
          </cell>
          <cell r="C532">
            <v>36230.160000000003</v>
          </cell>
        </row>
        <row r="533">
          <cell r="A533">
            <v>5411172</v>
          </cell>
          <cell r="B533" t="str">
            <v>PIS-Araucária</v>
          </cell>
          <cell r="C533">
            <v>1559.46</v>
          </cell>
        </row>
        <row r="534">
          <cell r="A534">
            <v>5411173</v>
          </cell>
          <cell r="B534" t="str">
            <v>COFINS-Joinville</v>
          </cell>
          <cell r="C534">
            <v>5519.05</v>
          </cell>
        </row>
        <row r="535">
          <cell r="A535">
            <v>5411174</v>
          </cell>
          <cell r="B535" t="str">
            <v>COFINS-Diretor Pestana</v>
          </cell>
          <cell r="C535">
            <v>13454.39</v>
          </cell>
        </row>
        <row r="536">
          <cell r="A536">
            <v>5411175</v>
          </cell>
          <cell r="B536" t="str">
            <v>COFINS-Tatuí</v>
          </cell>
          <cell r="C536">
            <v>79864.41</v>
          </cell>
        </row>
        <row r="537">
          <cell r="A537">
            <v>5411176</v>
          </cell>
          <cell r="B537" t="str">
            <v>COFINS-Livramento</v>
          </cell>
          <cell r="C537">
            <v>2931.55</v>
          </cell>
        </row>
        <row r="538">
          <cell r="A538">
            <v>5411177</v>
          </cell>
          <cell r="B538" t="str">
            <v>COFINS-Uruguaiana</v>
          </cell>
          <cell r="C538">
            <v>70240.66</v>
          </cell>
        </row>
        <row r="539">
          <cell r="A539">
            <v>5411178</v>
          </cell>
          <cell r="B539" t="str">
            <v>COFINS-Araucária</v>
          </cell>
          <cell r="C539">
            <v>3078.02</v>
          </cell>
        </row>
        <row r="540">
          <cell r="A540" t="str">
            <v>PIS/COFINS/ISS/INSS</v>
          </cell>
          <cell r="C540">
            <v>18265471.600000001</v>
          </cell>
        </row>
        <row r="541">
          <cell r="A541">
            <v>5125110</v>
          </cell>
          <cell r="B541" t="str">
            <v>ICMS s/ Outras Receitas</v>
          </cell>
          <cell r="C541">
            <v>131437.59</v>
          </cell>
        </row>
        <row r="542">
          <cell r="A542">
            <v>5411106</v>
          </cell>
          <cell r="B542" t="str">
            <v>ICMS s/seguro agricultura</v>
          </cell>
          <cell r="C542">
            <v>62575.19</v>
          </cell>
        </row>
        <row r="543">
          <cell r="A543">
            <v>5411108</v>
          </cell>
          <cell r="B543" t="str">
            <v>ICMS s/seguro indústria</v>
          </cell>
          <cell r="C543">
            <v>29499.41</v>
          </cell>
        </row>
        <row r="544">
          <cell r="A544">
            <v>5411110</v>
          </cell>
          <cell r="B544" t="str">
            <v>ICMS s/seguro Sul</v>
          </cell>
          <cell r="C544">
            <v>12728.35</v>
          </cell>
        </row>
        <row r="545">
          <cell r="A545">
            <v>5411111</v>
          </cell>
          <cell r="B545" t="str">
            <v>ICMS s/frete agricultura</v>
          </cell>
          <cell r="C545">
            <v>4352801.4000000004</v>
          </cell>
        </row>
        <row r="546">
          <cell r="A546">
            <v>5411112</v>
          </cell>
          <cell r="B546" t="str">
            <v>ICMS s/frete energia</v>
          </cell>
          <cell r="C546">
            <v>6411725.1600000001</v>
          </cell>
        </row>
        <row r="547">
          <cell r="A547">
            <v>5411113</v>
          </cell>
          <cell r="B547" t="str">
            <v>ICMS s/frete industrialização</v>
          </cell>
          <cell r="C547">
            <v>2842266</v>
          </cell>
        </row>
        <row r="548">
          <cell r="A548">
            <v>5411115</v>
          </cell>
          <cell r="B548" t="str">
            <v>ICMS s/frete Sul</v>
          </cell>
          <cell r="C548">
            <v>1685019.74</v>
          </cell>
        </row>
        <row r="549">
          <cell r="A549">
            <v>5411117</v>
          </cell>
          <cell r="B549" t="str">
            <v>ICMS s/ sucata</v>
          </cell>
          <cell r="C549">
            <v>36412.080000000002</v>
          </cell>
        </row>
        <row r="550">
          <cell r="A550">
            <v>5411118</v>
          </cell>
          <cell r="B550" t="str">
            <v>ICMS s/ponta rodoviaria - UNGN</v>
          </cell>
          <cell r="C550">
            <v>1960050.16</v>
          </cell>
        </row>
        <row r="551">
          <cell r="A551">
            <v>5411131</v>
          </cell>
          <cell r="B551" t="str">
            <v>ICMS s/logistica</v>
          </cell>
          <cell r="C551">
            <v>225119.24</v>
          </cell>
        </row>
        <row r="552">
          <cell r="A552">
            <v>5411132</v>
          </cell>
          <cell r="B552" t="str">
            <v>ICMS s/seguros-Centro-Oeste</v>
          </cell>
          <cell r="C552">
            <v>35260.080000000002</v>
          </cell>
        </row>
        <row r="553">
          <cell r="A553">
            <v>5411133</v>
          </cell>
          <cell r="B553" t="str">
            <v>ICMS s/frete Centro-Oeste</v>
          </cell>
          <cell r="C553">
            <v>3004561.19</v>
          </cell>
        </row>
        <row r="554">
          <cell r="A554">
            <v>5411134</v>
          </cell>
          <cell r="B554" t="str">
            <v>ICMS s/seguros p/UNPI</v>
          </cell>
          <cell r="C554">
            <v>1556.74</v>
          </cell>
        </row>
        <row r="555">
          <cell r="A555">
            <v>5411135</v>
          </cell>
          <cell r="B555" t="str">
            <v>ICMS s/frete p/UNPI</v>
          </cell>
          <cell r="C555">
            <v>55017.919999999998</v>
          </cell>
        </row>
        <row r="556">
          <cell r="A556">
            <v>5411136</v>
          </cell>
          <cell r="B556" t="str">
            <v>ICMS s/logistica-Unit</v>
          </cell>
          <cell r="C556">
            <v>11326.22</v>
          </cell>
        </row>
        <row r="557">
          <cell r="A557">
            <v>5411141</v>
          </cell>
          <cell r="B557" t="str">
            <v>Estorno Crédito ICMS</v>
          </cell>
          <cell r="C557">
            <v>485589.11</v>
          </cell>
        </row>
        <row r="558">
          <cell r="A558">
            <v>5411162</v>
          </cell>
          <cell r="B558" t="str">
            <v>ICMS-Diretor Pestana</v>
          </cell>
          <cell r="C558">
            <v>21819.71</v>
          </cell>
        </row>
        <row r="559">
          <cell r="A559">
            <v>5411163</v>
          </cell>
          <cell r="B559" t="str">
            <v>ICMS-Tatuí</v>
          </cell>
          <cell r="C559">
            <v>21549.1</v>
          </cell>
        </row>
        <row r="560">
          <cell r="A560">
            <v>5411164</v>
          </cell>
          <cell r="B560" t="str">
            <v>ICMS-Livramento</v>
          </cell>
          <cell r="C560">
            <v>3459.29</v>
          </cell>
        </row>
        <row r="561">
          <cell r="A561">
            <v>5411165</v>
          </cell>
          <cell r="B561" t="str">
            <v>ICMS-Uruguaiana</v>
          </cell>
          <cell r="C561">
            <v>689.59</v>
          </cell>
        </row>
        <row r="562">
          <cell r="A562">
            <v>5411166</v>
          </cell>
          <cell r="B562" t="str">
            <v>ICMS-Araucária</v>
          </cell>
          <cell r="C562">
            <v>10245.379999999999</v>
          </cell>
        </row>
        <row r="563">
          <cell r="A563" t="str">
            <v>ICMS</v>
          </cell>
          <cell r="C563">
            <v>21400708.649999999</v>
          </cell>
        </row>
        <row r="564">
          <cell r="A564" t="str">
            <v>Impostos s/ Vendas</v>
          </cell>
          <cell r="C564">
            <v>39666180.25</v>
          </cell>
        </row>
        <row r="565">
          <cell r="A565" t="str">
            <v>Receita operacional líquida</v>
          </cell>
          <cell r="C565">
            <v>-353442868.70999998</v>
          </cell>
        </row>
        <row r="566">
          <cell r="A566">
            <v>3021101</v>
          </cell>
          <cell r="B566" t="str">
            <v>Diesel Locomotiva</v>
          </cell>
          <cell r="C566">
            <v>80864463.109999999</v>
          </cell>
        </row>
        <row r="567">
          <cell r="A567">
            <v>3021102</v>
          </cell>
          <cell r="B567" t="str">
            <v>Fretes c/ Diesel Locomotivas</v>
          </cell>
          <cell r="C567">
            <v>60686.76</v>
          </cell>
        </row>
        <row r="568">
          <cell r="A568">
            <v>3021103</v>
          </cell>
          <cell r="B568" t="str">
            <v>Lubrificante Locomotivas</v>
          </cell>
          <cell r="C568">
            <v>2638715.9300000002</v>
          </cell>
        </row>
        <row r="569">
          <cell r="A569">
            <v>3021105</v>
          </cell>
          <cell r="B569" t="str">
            <v>Areia</v>
          </cell>
          <cell r="C569">
            <v>346068.88</v>
          </cell>
        </row>
        <row r="570">
          <cell r="A570" t="str">
            <v>Combustível</v>
          </cell>
          <cell r="C570">
            <v>83909934.680000007</v>
          </cell>
        </row>
        <row r="571">
          <cell r="A571">
            <v>3131106</v>
          </cell>
          <cell r="B571" t="str">
            <v>Limpeza de vagões</v>
          </cell>
          <cell r="C571">
            <v>505635.18</v>
          </cell>
        </row>
        <row r="572">
          <cell r="A572">
            <v>3131110</v>
          </cell>
          <cell r="B572" t="str">
            <v>Fechamento de vagões</v>
          </cell>
          <cell r="C572">
            <v>104323.77</v>
          </cell>
        </row>
        <row r="573">
          <cell r="A573">
            <v>3131132</v>
          </cell>
          <cell r="B573" t="str">
            <v>Vedação de vagões</v>
          </cell>
          <cell r="C573">
            <v>156899.88</v>
          </cell>
        </row>
        <row r="574">
          <cell r="A574">
            <v>3131137</v>
          </cell>
          <cell r="B574" t="str">
            <v>Enlonamento Ferroviário</v>
          </cell>
          <cell r="C574">
            <v>1088853.43</v>
          </cell>
        </row>
        <row r="575">
          <cell r="A575">
            <v>3131138</v>
          </cell>
          <cell r="B575" t="str">
            <v>Carga e descarga Ferroviária</v>
          </cell>
          <cell r="C575">
            <v>509136.22</v>
          </cell>
        </row>
        <row r="576">
          <cell r="A576">
            <v>3131139</v>
          </cell>
          <cell r="B576" t="str">
            <v>Lacres Ferroviários</v>
          </cell>
          <cell r="C576">
            <v>8413.7199999999993</v>
          </cell>
        </row>
        <row r="577">
          <cell r="A577">
            <v>4131106</v>
          </cell>
          <cell r="B577" t="str">
            <v>Limpeza de vagões</v>
          </cell>
          <cell r="C577">
            <v>235.2</v>
          </cell>
        </row>
        <row r="578">
          <cell r="A578" t="str">
            <v>Enlonamento/Pesagem</v>
          </cell>
          <cell r="C578">
            <v>2373497.4</v>
          </cell>
        </row>
        <row r="579">
          <cell r="A579">
            <v>4131127</v>
          </cell>
          <cell r="B579" t="str">
            <v>Serviços de desenbaraço</v>
          </cell>
          <cell r="C579">
            <v>1260</v>
          </cell>
        </row>
        <row r="580">
          <cell r="A580" t="str">
            <v>Desemb. de Mercadorias</v>
          </cell>
          <cell r="C580">
            <v>1260</v>
          </cell>
        </row>
        <row r="581">
          <cell r="A581">
            <v>3061105</v>
          </cell>
          <cell r="B581" t="str">
            <v>Aluguel Locomotivas</v>
          </cell>
          <cell r="C581">
            <v>2651.45</v>
          </cell>
        </row>
        <row r="582">
          <cell r="A582">
            <v>3061108</v>
          </cell>
          <cell r="B582" t="str">
            <v>Aluguel Container</v>
          </cell>
          <cell r="C582">
            <v>1295595.97</v>
          </cell>
        </row>
        <row r="583">
          <cell r="A583">
            <v>3061112</v>
          </cell>
          <cell r="B583" t="str">
            <v>Locação de Vagões</v>
          </cell>
          <cell r="C583">
            <v>100530</v>
          </cell>
        </row>
        <row r="584">
          <cell r="A584">
            <v>4071105</v>
          </cell>
          <cell r="B584" t="str">
            <v>Aluguel Container</v>
          </cell>
          <cell r="C584">
            <v>243761.13</v>
          </cell>
        </row>
        <row r="585">
          <cell r="A585" t="str">
            <v>Aluguel de Material Rodante</v>
          </cell>
          <cell r="C585">
            <v>1642538.55</v>
          </cell>
        </row>
        <row r="586">
          <cell r="A586">
            <v>4180101</v>
          </cell>
          <cell r="B586" t="str">
            <v>Crédito Pis - Custo</v>
          </cell>
          <cell r="C586">
            <v>-771115.11</v>
          </cell>
        </row>
        <row r="587">
          <cell r="A587" t="str">
            <v>Crédito PIS</v>
          </cell>
          <cell r="C587">
            <v>-771115.11</v>
          </cell>
        </row>
        <row r="588">
          <cell r="A588" t="str">
            <v>Custos Ferroviários variáveis</v>
          </cell>
          <cell r="C588">
            <v>87156115.519999996</v>
          </cell>
        </row>
        <row r="589">
          <cell r="A589">
            <v>3015101</v>
          </cell>
          <cell r="B589" t="str">
            <v>Salários - Motoristas/Ajudantes</v>
          </cell>
          <cell r="C589">
            <v>74153.91</v>
          </cell>
        </row>
        <row r="590">
          <cell r="A590">
            <v>3015201</v>
          </cell>
          <cell r="B590" t="str">
            <v>Adic. Sal. Mot. Ajudantes</v>
          </cell>
          <cell r="C590">
            <v>2496.08</v>
          </cell>
        </row>
        <row r="591">
          <cell r="A591">
            <v>3015301</v>
          </cell>
          <cell r="B591" t="str">
            <v>INSS Mot/Ajudantes</v>
          </cell>
          <cell r="C591">
            <v>19665.169999999998</v>
          </cell>
        </row>
        <row r="592">
          <cell r="A592">
            <v>3015302</v>
          </cell>
          <cell r="B592" t="str">
            <v>FGTS Motoristas/Ajud</v>
          </cell>
          <cell r="C592">
            <v>5738.69</v>
          </cell>
        </row>
        <row r="593">
          <cell r="A593">
            <v>3015304</v>
          </cell>
          <cell r="B593" t="str">
            <v>Senai Mot/Ajudantes</v>
          </cell>
          <cell r="C593">
            <v>1141.94</v>
          </cell>
        </row>
        <row r="594">
          <cell r="A594">
            <v>3015401</v>
          </cell>
          <cell r="B594" t="str">
            <v>HE Motoristas/Ajudanres</v>
          </cell>
          <cell r="C594">
            <v>13915.31</v>
          </cell>
        </row>
        <row r="595">
          <cell r="A595">
            <v>3015402</v>
          </cell>
          <cell r="B595" t="str">
            <v>Adicional Noturno - Motoristas</v>
          </cell>
          <cell r="C595">
            <v>505.67</v>
          </cell>
        </row>
        <row r="596">
          <cell r="A596">
            <v>3015501</v>
          </cell>
          <cell r="B596" t="str">
            <v>Aviso Previo Recisão CTR Motoristas</v>
          </cell>
          <cell r="C596">
            <v>11633.77</v>
          </cell>
        </row>
        <row r="597">
          <cell r="A597">
            <v>3015701</v>
          </cell>
          <cell r="B597" t="str">
            <v>Férias Motoristas/Ajudantes</v>
          </cell>
          <cell r="C597">
            <v>16397.02</v>
          </cell>
        </row>
        <row r="598">
          <cell r="A598">
            <v>3015702</v>
          </cell>
          <cell r="B598" t="str">
            <v>13º Salário Motoristas/Ajudantes</v>
          </cell>
          <cell r="C598">
            <v>11302.63</v>
          </cell>
        </row>
        <row r="599">
          <cell r="A599">
            <v>3015801</v>
          </cell>
          <cell r="B599" t="str">
            <v>Ticket Alim. Motoristas/Ajudantes</v>
          </cell>
          <cell r="C599">
            <v>9338.6299999999992</v>
          </cell>
        </row>
        <row r="600">
          <cell r="A600">
            <v>3015802</v>
          </cell>
          <cell r="B600" t="str">
            <v>Vale Transp. Motoristas/Ajudantes</v>
          </cell>
          <cell r="C600">
            <v>598.63</v>
          </cell>
        </row>
        <row r="601">
          <cell r="A601">
            <v>3015803</v>
          </cell>
          <cell r="B601" t="str">
            <v>Ass. Médica Motoristas/Ajudantes</v>
          </cell>
          <cell r="C601">
            <v>513.48</v>
          </cell>
        </row>
        <row r="602">
          <cell r="A602">
            <v>3015804</v>
          </cell>
          <cell r="B602" t="str">
            <v>Seguro de Vida Motoristas/Ajudantes</v>
          </cell>
          <cell r="C602">
            <v>229.85</v>
          </cell>
        </row>
        <row r="603">
          <cell r="A603">
            <v>3015806</v>
          </cell>
          <cell r="B603" t="str">
            <v>Outros Motoristas/Ajudantes</v>
          </cell>
          <cell r="C603">
            <v>1962.03</v>
          </cell>
        </row>
        <row r="604">
          <cell r="A604" t="str">
            <v>Motoristas e Ajudantes</v>
          </cell>
          <cell r="C604">
            <v>169592.81</v>
          </cell>
        </row>
        <row r="605">
          <cell r="A605">
            <v>3131102</v>
          </cell>
          <cell r="B605" t="str">
            <v>Fretes com Terceiros</v>
          </cell>
          <cell r="C605">
            <v>427838.66</v>
          </cell>
        </row>
        <row r="606">
          <cell r="A606">
            <v>3131121</v>
          </cell>
          <cell r="B606" t="str">
            <v>Frete Ponta Rodoviaria</v>
          </cell>
          <cell r="C606">
            <v>43367807.950000003</v>
          </cell>
        </row>
        <row r="607">
          <cell r="A607">
            <v>3131142</v>
          </cell>
          <cell r="B607" t="str">
            <v>Transbordo Rodoviario</v>
          </cell>
          <cell r="C607">
            <v>45868.43</v>
          </cell>
        </row>
        <row r="608">
          <cell r="A608">
            <v>4131102</v>
          </cell>
          <cell r="B608" t="str">
            <v>Frete com terceiros</v>
          </cell>
          <cell r="C608">
            <v>8772.57</v>
          </cell>
        </row>
        <row r="609">
          <cell r="A609" t="str">
            <v>Terceiros</v>
          </cell>
          <cell r="C609">
            <v>43850287.609999999</v>
          </cell>
        </row>
        <row r="610">
          <cell r="A610">
            <v>3131105</v>
          </cell>
          <cell r="B610" t="str">
            <v>Enlonamento-Rodoviário</v>
          </cell>
          <cell r="C610">
            <v>1040.5899999999999</v>
          </cell>
        </row>
        <row r="611">
          <cell r="A611">
            <v>3131128</v>
          </cell>
          <cell r="B611" t="str">
            <v>Lacres Rodoviários</v>
          </cell>
          <cell r="C611">
            <v>60.83</v>
          </cell>
        </row>
        <row r="612">
          <cell r="A612">
            <v>3131130</v>
          </cell>
          <cell r="B612" t="str">
            <v>Carga e descarga</v>
          </cell>
          <cell r="C612">
            <v>4972</v>
          </cell>
        </row>
        <row r="613">
          <cell r="A613" t="str">
            <v>Enlonamento de Caminhão</v>
          </cell>
          <cell r="C613">
            <v>6073.42</v>
          </cell>
        </row>
        <row r="614">
          <cell r="A614">
            <v>3131122</v>
          </cell>
          <cell r="B614" t="str">
            <v>Pedágio Freteiros</v>
          </cell>
          <cell r="C614">
            <v>12566.8</v>
          </cell>
        </row>
        <row r="615">
          <cell r="A615">
            <v>3131134</v>
          </cell>
          <cell r="B615" t="str">
            <v>Estacionamento</v>
          </cell>
          <cell r="C615">
            <v>4878.4399999999996</v>
          </cell>
        </row>
        <row r="616">
          <cell r="A616">
            <v>4131122</v>
          </cell>
          <cell r="B616" t="str">
            <v>Pedágio Freteiros</v>
          </cell>
          <cell r="C616">
            <v>305532.21000000002</v>
          </cell>
        </row>
        <row r="617">
          <cell r="A617" t="str">
            <v>Estacionamento/pedágio</v>
          </cell>
          <cell r="C617">
            <v>322977.45</v>
          </cell>
        </row>
        <row r="618">
          <cell r="A618">
            <v>3061107</v>
          </cell>
          <cell r="B618" t="str">
            <v>Aluguel Road Railer</v>
          </cell>
          <cell r="C618">
            <v>529773.23</v>
          </cell>
        </row>
        <row r="619">
          <cell r="A619" t="str">
            <v>Aluguel material rodante</v>
          </cell>
          <cell r="C619">
            <v>529773.23</v>
          </cell>
        </row>
        <row r="620">
          <cell r="A620">
            <v>3091401</v>
          </cell>
          <cell r="B620" t="str">
            <v>Gerenciamento de riscos</v>
          </cell>
          <cell r="C620">
            <v>2530.5</v>
          </cell>
        </row>
        <row r="621">
          <cell r="A621" t="str">
            <v>Gerenciamento de riscos</v>
          </cell>
          <cell r="C621">
            <v>2530.5</v>
          </cell>
        </row>
        <row r="622">
          <cell r="A622">
            <v>3131114</v>
          </cell>
          <cell r="B622" t="str">
            <v>Armazenagem</v>
          </cell>
          <cell r="C622">
            <v>136812.99</v>
          </cell>
        </row>
        <row r="623">
          <cell r="A623" t="str">
            <v>Estadia de Caminhões</v>
          </cell>
          <cell r="C623">
            <v>136812.99</v>
          </cell>
        </row>
        <row r="624">
          <cell r="A624">
            <v>3101121</v>
          </cell>
          <cell r="B624" t="str">
            <v>Taxas Variáveis</v>
          </cell>
          <cell r="C624">
            <v>83.1</v>
          </cell>
        </row>
        <row r="625">
          <cell r="A625" t="str">
            <v>Taxa Adm. Arg.</v>
          </cell>
          <cell r="C625">
            <v>83.1</v>
          </cell>
        </row>
        <row r="626">
          <cell r="A626">
            <v>3091104</v>
          </cell>
          <cell r="B626" t="str">
            <v>RCF - Seguros com terceiros</v>
          </cell>
          <cell r="C626">
            <v>30477.33</v>
          </cell>
        </row>
        <row r="627">
          <cell r="A627">
            <v>3101231</v>
          </cell>
          <cell r="B627" t="str">
            <v>IPVA  - Caminhões</v>
          </cell>
          <cell r="C627">
            <v>125.81</v>
          </cell>
        </row>
        <row r="628">
          <cell r="A628">
            <v>4101230</v>
          </cell>
          <cell r="B628" t="str">
            <v>DEPVAT/Licenciamento/Seguro Obrigatório</v>
          </cell>
          <cell r="C628">
            <v>1.2</v>
          </cell>
        </row>
        <row r="629">
          <cell r="A629" t="str">
            <v>IPVA Caminhões</v>
          </cell>
          <cell r="C629">
            <v>30604.34</v>
          </cell>
        </row>
        <row r="630">
          <cell r="A630">
            <v>3131127</v>
          </cell>
          <cell r="B630" t="str">
            <v>Serviço de desembaraço</v>
          </cell>
          <cell r="C630">
            <v>15466.36</v>
          </cell>
        </row>
        <row r="631">
          <cell r="A631" t="str">
            <v>Desembaraço de Mercadorias</v>
          </cell>
          <cell r="C631">
            <v>15466.36</v>
          </cell>
        </row>
        <row r="632">
          <cell r="A632">
            <v>3111105</v>
          </cell>
          <cell r="B632" t="str">
            <v>Vendas de Salvados - PPO</v>
          </cell>
          <cell r="C632">
            <v>-297238.21000000002</v>
          </cell>
        </row>
        <row r="633">
          <cell r="C633">
            <v>-297238.21000000002</v>
          </cell>
        </row>
        <row r="634">
          <cell r="A634">
            <v>3021301</v>
          </cell>
          <cell r="B634" t="str">
            <v>Combustiveis e equipamentos para termin</v>
          </cell>
          <cell r="C634">
            <v>78158.09</v>
          </cell>
        </row>
        <row r="635">
          <cell r="A635">
            <v>3021302</v>
          </cell>
          <cell r="B635" t="str">
            <v>Lubrif. Equip. Terminal</v>
          </cell>
          <cell r="C635">
            <v>847.8</v>
          </cell>
        </row>
        <row r="636">
          <cell r="A636" t="str">
            <v>Combustíveis Terminais</v>
          </cell>
          <cell r="C636">
            <v>79005.89</v>
          </cell>
        </row>
        <row r="637">
          <cell r="A637">
            <v>3061109</v>
          </cell>
          <cell r="B637" t="str">
            <v>Locação de Armazéns</v>
          </cell>
          <cell r="C637">
            <v>445380.95</v>
          </cell>
        </row>
        <row r="638">
          <cell r="A638">
            <v>3131124</v>
          </cell>
          <cell r="B638" t="str">
            <v>Armazenagem no destino</v>
          </cell>
          <cell r="C638">
            <v>93229.1</v>
          </cell>
        </row>
        <row r="639">
          <cell r="A639" t="str">
            <v>Armazenagem e Aluguéis</v>
          </cell>
          <cell r="C639">
            <v>538610.05000000005</v>
          </cell>
        </row>
        <row r="640">
          <cell r="A640">
            <v>3091101</v>
          </cell>
          <cell r="B640" t="str">
            <v>Ativos - Prêmios</v>
          </cell>
          <cell r="C640">
            <v>32859.24</v>
          </cell>
        </row>
        <row r="641">
          <cell r="A641">
            <v>3091201</v>
          </cell>
          <cell r="B641" t="str">
            <v>Transportes Cargas-Prêmio</v>
          </cell>
          <cell r="C641">
            <v>1330658.95</v>
          </cell>
        </row>
        <row r="642">
          <cell r="A642">
            <v>3091202</v>
          </cell>
          <cell r="B642" t="str">
            <v>Carga nacional</v>
          </cell>
          <cell r="C642">
            <v>16932.5</v>
          </cell>
        </row>
        <row r="643">
          <cell r="A643" t="str">
            <v>Seguro de Carga</v>
          </cell>
          <cell r="C643">
            <v>1380450.69</v>
          </cell>
        </row>
        <row r="644">
          <cell r="A644">
            <v>3101120</v>
          </cell>
          <cell r="B644" t="str">
            <v>Taxas Fundaf</v>
          </cell>
          <cell r="C644">
            <v>26602.38</v>
          </cell>
        </row>
        <row r="645">
          <cell r="A645" t="str">
            <v>Taxas Fundaf</v>
          </cell>
          <cell r="C645">
            <v>26602.38</v>
          </cell>
        </row>
        <row r="646">
          <cell r="A646">
            <v>3131104</v>
          </cell>
          <cell r="B646" t="str">
            <v>Transbordo ferroviário</v>
          </cell>
          <cell r="C646">
            <v>4973773.7300000004</v>
          </cell>
        </row>
        <row r="647">
          <cell r="A647">
            <v>3131111</v>
          </cell>
          <cell r="B647" t="str">
            <v>Pesagem de vagões</v>
          </cell>
          <cell r="C647">
            <v>13055.54</v>
          </cell>
        </row>
        <row r="648">
          <cell r="A648">
            <v>4131104</v>
          </cell>
          <cell r="B648" t="str">
            <v>Transbordo</v>
          </cell>
          <cell r="C648">
            <v>100</v>
          </cell>
        </row>
        <row r="649">
          <cell r="A649">
            <v>4131112</v>
          </cell>
          <cell r="B649" t="str">
            <v>Agenciam.cargas comissões</v>
          </cell>
          <cell r="C649">
            <v>57217.41</v>
          </cell>
        </row>
        <row r="650">
          <cell r="A650" t="str">
            <v>Transbordo</v>
          </cell>
          <cell r="C650">
            <v>5044146.68</v>
          </cell>
        </row>
        <row r="651">
          <cell r="A651">
            <v>3036104</v>
          </cell>
          <cell r="B651" t="str">
            <v>Pç Manut. Maquinas e Terminais Logístic</v>
          </cell>
          <cell r="C651">
            <v>105534.09</v>
          </cell>
        </row>
        <row r="652">
          <cell r="A652">
            <v>3036105</v>
          </cell>
          <cell r="B652" t="str">
            <v>Serv. Manut. Maquinas e Terminais Logís</v>
          </cell>
          <cell r="C652">
            <v>111916.13</v>
          </cell>
        </row>
        <row r="653">
          <cell r="A653">
            <v>3036106</v>
          </cell>
          <cell r="B653" t="str">
            <v>Fretes Manut. Maquinas e Terminais Logí</v>
          </cell>
          <cell r="C653">
            <v>29175.52</v>
          </cell>
        </row>
        <row r="654">
          <cell r="A654">
            <v>3036107</v>
          </cell>
          <cell r="B654" t="str">
            <v>Peças e Maut. Containers</v>
          </cell>
          <cell r="C654">
            <v>1103.56</v>
          </cell>
        </row>
        <row r="655">
          <cell r="A655">
            <v>3036108</v>
          </cell>
          <cell r="B655" t="str">
            <v>Serv. Manut de Containers</v>
          </cell>
          <cell r="C655">
            <v>3960</v>
          </cell>
        </row>
        <row r="656">
          <cell r="A656">
            <v>3036110</v>
          </cell>
          <cell r="B656" t="str">
            <v>Pç Manut. de Lonas</v>
          </cell>
          <cell r="C656">
            <v>240</v>
          </cell>
        </row>
        <row r="657">
          <cell r="A657">
            <v>3036112</v>
          </cell>
          <cell r="B657" t="str">
            <v>Fretes Manut. de Lonas</v>
          </cell>
          <cell r="C657">
            <v>17.5</v>
          </cell>
        </row>
        <row r="658">
          <cell r="A658">
            <v>3037107</v>
          </cell>
          <cell r="B658" t="str">
            <v>Fretes Manut. Road Railers</v>
          </cell>
          <cell r="C658">
            <v>1700</v>
          </cell>
        </row>
        <row r="659">
          <cell r="A659" t="str">
            <v>Manutenção Máquinas</v>
          </cell>
          <cell r="C659">
            <v>253646.8</v>
          </cell>
        </row>
        <row r="660">
          <cell r="A660">
            <v>3131112</v>
          </cell>
          <cell r="B660" t="str">
            <v>Agenciamento cargas/comissões</v>
          </cell>
          <cell r="C660">
            <v>42186.93</v>
          </cell>
        </row>
        <row r="661">
          <cell r="A661">
            <v>3131120</v>
          </cell>
          <cell r="B661" t="str">
            <v>Outros Modais</v>
          </cell>
          <cell r="C661">
            <v>12003.7</v>
          </cell>
        </row>
        <row r="662">
          <cell r="A662" t="str">
            <v>Outros Modais</v>
          </cell>
          <cell r="C662">
            <v>54190.63</v>
          </cell>
        </row>
        <row r="663">
          <cell r="A663">
            <v>3131103</v>
          </cell>
          <cell r="B663" t="str">
            <v>Coleta e entrega</v>
          </cell>
          <cell r="C663">
            <v>3351.88</v>
          </cell>
        </row>
        <row r="664">
          <cell r="A664" t="str">
            <v>Coleta e Entrega</v>
          </cell>
          <cell r="C664">
            <v>3351.88</v>
          </cell>
        </row>
        <row r="665">
          <cell r="A665" t="str">
            <v>Custos de Logística Variáveis</v>
          </cell>
          <cell r="C665">
            <v>7380005</v>
          </cell>
        </row>
        <row r="666">
          <cell r="A666" t="str">
            <v>outros</v>
          </cell>
          <cell r="C666">
            <v>8127088.1799999997</v>
          </cell>
        </row>
        <row r="667">
          <cell r="A667" t="str">
            <v>Custos Rodoviários Variáveis</v>
          </cell>
          <cell r="C667">
            <v>52146968.600000001</v>
          </cell>
        </row>
        <row r="668">
          <cell r="A668" t="str">
            <v>Custos dos Serviços Prestados Variáveis</v>
          </cell>
          <cell r="C668">
            <v>139303084.12</v>
          </cell>
        </row>
        <row r="669">
          <cell r="A669" t="str">
            <v>Margem de Contribuição</v>
          </cell>
          <cell r="C669">
            <v>-214139784.59</v>
          </cell>
        </row>
        <row r="670">
          <cell r="A670">
            <v>3014101</v>
          </cell>
          <cell r="B670" t="str">
            <v>Salários Temp.</v>
          </cell>
          <cell r="C670">
            <v>766.67</v>
          </cell>
        </row>
        <row r="671">
          <cell r="A671">
            <v>3014301</v>
          </cell>
          <cell r="B671" t="str">
            <v>INSS Temp.</v>
          </cell>
          <cell r="C671">
            <v>1287076.6100000001</v>
          </cell>
        </row>
        <row r="672">
          <cell r="A672">
            <v>3014802</v>
          </cell>
          <cell r="B672" t="str">
            <v>Vale Transporte Temp.</v>
          </cell>
          <cell r="C672">
            <v>113.4</v>
          </cell>
        </row>
        <row r="673">
          <cell r="A673">
            <v>3014803</v>
          </cell>
          <cell r="B673" t="str">
            <v>Ass.Méd.-UNI./PLANS.Temp.</v>
          </cell>
          <cell r="C673">
            <v>934.04</v>
          </cell>
        </row>
        <row r="674">
          <cell r="A674">
            <v>3014806</v>
          </cell>
          <cell r="B674" t="str">
            <v>Outros Temp.</v>
          </cell>
          <cell r="C674">
            <v>2575.09</v>
          </cell>
        </row>
        <row r="675">
          <cell r="A675">
            <v>4011101</v>
          </cell>
          <cell r="B675" t="str">
            <v>Salários Vendas</v>
          </cell>
          <cell r="C675">
            <v>1714805.77</v>
          </cell>
        </row>
        <row r="676">
          <cell r="A676">
            <v>4011201</v>
          </cell>
          <cell r="B676" t="str">
            <v>Adic.de Salários Vendas</v>
          </cell>
          <cell r="C676">
            <v>45439.69</v>
          </cell>
        </row>
        <row r="677">
          <cell r="A677">
            <v>4011204</v>
          </cell>
          <cell r="B677" t="str">
            <v>Adicional noturno - Vendas</v>
          </cell>
          <cell r="C677">
            <v>1702.16</v>
          </cell>
        </row>
        <row r="678">
          <cell r="A678">
            <v>4011301</v>
          </cell>
          <cell r="B678" t="str">
            <v>INSS Vendas</v>
          </cell>
          <cell r="C678">
            <v>423136.22</v>
          </cell>
        </row>
        <row r="679">
          <cell r="A679">
            <v>4011302</v>
          </cell>
          <cell r="B679" t="str">
            <v>FGTS Vendas</v>
          </cell>
          <cell r="C679">
            <v>129987.06</v>
          </cell>
        </row>
        <row r="680">
          <cell r="A680">
            <v>4011304</v>
          </cell>
          <cell r="B680" t="str">
            <v>SENAI Vendas</v>
          </cell>
          <cell r="C680">
            <v>21889.99</v>
          </cell>
        </row>
        <row r="681">
          <cell r="A681">
            <v>4011401</v>
          </cell>
          <cell r="B681" t="str">
            <v>Horas Extras Vendas</v>
          </cell>
          <cell r="C681">
            <v>1407.24</v>
          </cell>
        </row>
        <row r="682">
          <cell r="A682">
            <v>4011501</v>
          </cell>
          <cell r="B682" t="str">
            <v>Av.Prev.Resc.Contr.Vendas</v>
          </cell>
          <cell r="C682">
            <v>162238.88</v>
          </cell>
        </row>
        <row r="683">
          <cell r="A683">
            <v>4011701</v>
          </cell>
          <cell r="B683" t="str">
            <v>Férias Vendas</v>
          </cell>
          <cell r="C683">
            <v>311663.28999999998</v>
          </cell>
        </row>
        <row r="684">
          <cell r="A684">
            <v>4011702</v>
          </cell>
          <cell r="B684" t="str">
            <v>13º Salário Vendas</v>
          </cell>
          <cell r="C684">
            <v>210011.56</v>
          </cell>
        </row>
        <row r="685">
          <cell r="A685">
            <v>4011801</v>
          </cell>
          <cell r="B685" t="str">
            <v>Ticket Alimentação Vendas</v>
          </cell>
          <cell r="C685">
            <v>83619.149999999994</v>
          </cell>
        </row>
        <row r="686">
          <cell r="A686">
            <v>4011802</v>
          </cell>
          <cell r="B686" t="str">
            <v>Vale Transporte Vendas</v>
          </cell>
          <cell r="C686">
            <v>6803.88</v>
          </cell>
        </row>
        <row r="687">
          <cell r="A687">
            <v>4011803</v>
          </cell>
          <cell r="B687" t="str">
            <v>Ass.Méd.-UNI./PLANS.Vendas</v>
          </cell>
          <cell r="C687">
            <v>2628.44</v>
          </cell>
        </row>
        <row r="688">
          <cell r="A688">
            <v>4011804</v>
          </cell>
          <cell r="B688" t="str">
            <v>Seguro de Vida Vendas</v>
          </cell>
          <cell r="C688">
            <v>4214.6000000000004</v>
          </cell>
        </row>
        <row r="689">
          <cell r="A689">
            <v>4011806</v>
          </cell>
          <cell r="B689" t="str">
            <v>Outros Vendas</v>
          </cell>
          <cell r="C689">
            <v>-4020.62</v>
          </cell>
        </row>
        <row r="690">
          <cell r="A690">
            <v>4011901</v>
          </cell>
          <cell r="B690" t="str">
            <v>Contrat./Transf.Vendas</v>
          </cell>
          <cell r="C690">
            <v>5639.95</v>
          </cell>
        </row>
        <row r="691">
          <cell r="A691">
            <v>4012101</v>
          </cell>
          <cell r="B691" t="str">
            <v>Salários Adm.</v>
          </cell>
          <cell r="C691">
            <v>2745583.23</v>
          </cell>
        </row>
        <row r="692">
          <cell r="A692">
            <v>4012201</v>
          </cell>
          <cell r="B692" t="str">
            <v>Adic.de salários Adm.</v>
          </cell>
          <cell r="C692">
            <v>37416.03</v>
          </cell>
        </row>
        <row r="693">
          <cell r="A693">
            <v>4012204</v>
          </cell>
          <cell r="B693" t="str">
            <v>Adicional noturno - Adm.</v>
          </cell>
          <cell r="C693">
            <v>2954.58</v>
          </cell>
        </row>
        <row r="694">
          <cell r="A694">
            <v>4012301</v>
          </cell>
          <cell r="B694" t="str">
            <v>INSS Adm.</v>
          </cell>
          <cell r="C694">
            <v>949536.97</v>
          </cell>
        </row>
        <row r="695">
          <cell r="A695">
            <v>4012302</v>
          </cell>
          <cell r="B695" t="str">
            <v>FGTS Adm.</v>
          </cell>
          <cell r="C695">
            <v>304791.12</v>
          </cell>
        </row>
        <row r="696">
          <cell r="A696">
            <v>4012303</v>
          </cell>
          <cell r="B696" t="str">
            <v>REFER/Pl.Prev.Priv.Adm.</v>
          </cell>
          <cell r="C696">
            <v>2281.4</v>
          </cell>
        </row>
        <row r="697">
          <cell r="A697">
            <v>4012304</v>
          </cell>
          <cell r="B697" t="str">
            <v>SENAI Adm.</v>
          </cell>
          <cell r="C697">
            <v>33923.83</v>
          </cell>
        </row>
        <row r="698">
          <cell r="A698">
            <v>4012305</v>
          </cell>
          <cell r="B698" t="str">
            <v>Contribuição Patronal Adm.</v>
          </cell>
          <cell r="C698">
            <v>2607.46</v>
          </cell>
        </row>
        <row r="699">
          <cell r="A699">
            <v>4012401</v>
          </cell>
          <cell r="B699" t="str">
            <v>Horas Extras Adm.</v>
          </cell>
          <cell r="C699">
            <v>-652.73</v>
          </cell>
        </row>
        <row r="700">
          <cell r="A700">
            <v>4012501</v>
          </cell>
          <cell r="B700" t="str">
            <v>Av.Prev.Resc.Contrat.Adm.</v>
          </cell>
          <cell r="C700">
            <v>62390.07</v>
          </cell>
        </row>
        <row r="701">
          <cell r="A701">
            <v>4012601</v>
          </cell>
          <cell r="B701" t="str">
            <v>Honorários Diretoria Adm.</v>
          </cell>
          <cell r="C701">
            <v>1691219</v>
          </cell>
        </row>
        <row r="702">
          <cell r="A702">
            <v>4012701</v>
          </cell>
          <cell r="B702" t="str">
            <v>Férias Adm.</v>
          </cell>
          <cell r="C702">
            <v>496838.32</v>
          </cell>
        </row>
        <row r="703">
          <cell r="A703">
            <v>4012702</v>
          </cell>
          <cell r="B703" t="str">
            <v>13º Salário Adm.</v>
          </cell>
          <cell r="C703">
            <v>319347.33</v>
          </cell>
        </row>
        <row r="704">
          <cell r="A704">
            <v>4012801</v>
          </cell>
          <cell r="B704" t="str">
            <v>Ticket Alimentação Adm.</v>
          </cell>
          <cell r="C704">
            <v>179451.96</v>
          </cell>
        </row>
        <row r="705">
          <cell r="A705">
            <v>4012802</v>
          </cell>
          <cell r="B705" t="str">
            <v>Vale Transporte Adm.</v>
          </cell>
          <cell r="C705">
            <v>17827.07</v>
          </cell>
        </row>
        <row r="706">
          <cell r="A706">
            <v>4012803</v>
          </cell>
          <cell r="B706" t="str">
            <v>Ass.Méd.-UNI./PLANS.Adm.</v>
          </cell>
          <cell r="C706">
            <v>93877.2</v>
          </cell>
        </row>
        <row r="707">
          <cell r="A707">
            <v>4012804</v>
          </cell>
          <cell r="B707" t="str">
            <v>Seguro de Vida Adm.</v>
          </cell>
          <cell r="C707">
            <v>7879.14</v>
          </cell>
        </row>
        <row r="708">
          <cell r="A708">
            <v>4012806</v>
          </cell>
          <cell r="B708" t="str">
            <v>Outros Adm.</v>
          </cell>
          <cell r="C708">
            <v>-71.849999999999994</v>
          </cell>
        </row>
        <row r="709">
          <cell r="A709">
            <v>4012901</v>
          </cell>
          <cell r="B709" t="str">
            <v>Contrat./Transf.Adm.</v>
          </cell>
          <cell r="C709">
            <v>55110.97</v>
          </cell>
        </row>
        <row r="710">
          <cell r="A710">
            <v>4013304</v>
          </cell>
          <cell r="B710" t="str">
            <v>SENAI Terc.</v>
          </cell>
          <cell r="C710">
            <v>7200.25</v>
          </cell>
        </row>
        <row r="711">
          <cell r="A711">
            <v>4013806</v>
          </cell>
          <cell r="B711" t="str">
            <v>Outros Terc.</v>
          </cell>
          <cell r="C711">
            <v>909.12</v>
          </cell>
        </row>
        <row r="712">
          <cell r="A712">
            <v>4013901</v>
          </cell>
          <cell r="B712" t="str">
            <v>Contrat./Transfer.Terc.</v>
          </cell>
          <cell r="C712">
            <v>4361.58</v>
          </cell>
        </row>
        <row r="713">
          <cell r="A713">
            <v>4014802</v>
          </cell>
          <cell r="B713" t="str">
            <v>Vale Transporte Q.Estável</v>
          </cell>
          <cell r="C713">
            <v>75</v>
          </cell>
        </row>
        <row r="714">
          <cell r="A714">
            <v>4014806</v>
          </cell>
          <cell r="B714" t="str">
            <v>Outros Quadro Estável</v>
          </cell>
          <cell r="C714">
            <v>124.9</v>
          </cell>
        </row>
        <row r="715">
          <cell r="A715">
            <v>4014901</v>
          </cell>
          <cell r="B715" t="str">
            <v>Contr./Transf.Q.Estável</v>
          </cell>
          <cell r="C715">
            <v>137.5</v>
          </cell>
        </row>
        <row r="716">
          <cell r="A716" t="str">
            <v>Pessoal</v>
          </cell>
          <cell r="C716">
            <v>11427752.52</v>
          </cell>
        </row>
        <row r="717">
          <cell r="A717">
            <v>3011101</v>
          </cell>
          <cell r="B717" t="str">
            <v>Salários Equipagem</v>
          </cell>
          <cell r="C717">
            <v>3006799.36</v>
          </cell>
        </row>
        <row r="718">
          <cell r="A718">
            <v>3011201</v>
          </cell>
          <cell r="B718" t="str">
            <v>Adic.Salários Equipagem</v>
          </cell>
          <cell r="C718">
            <v>923866.51</v>
          </cell>
        </row>
        <row r="719">
          <cell r="A719">
            <v>3011204</v>
          </cell>
          <cell r="B719" t="str">
            <v>Adicional noturno -Equipagem</v>
          </cell>
          <cell r="C719">
            <v>258993.92000000001</v>
          </cell>
        </row>
        <row r="720">
          <cell r="A720">
            <v>3011301</v>
          </cell>
          <cell r="B720" t="str">
            <v>INSS Equipagem</v>
          </cell>
          <cell r="C720">
            <v>1341990.24</v>
          </cell>
        </row>
        <row r="721">
          <cell r="A721">
            <v>3011302</v>
          </cell>
          <cell r="B721" t="str">
            <v>FGTS Equipagem</v>
          </cell>
          <cell r="C721">
            <v>437763.44</v>
          </cell>
        </row>
        <row r="722">
          <cell r="A722">
            <v>3011303</v>
          </cell>
          <cell r="B722" t="str">
            <v>REFER/Pl.Pr.Priv.Equipagem</v>
          </cell>
          <cell r="C722">
            <v>2647.82</v>
          </cell>
        </row>
        <row r="723">
          <cell r="A723">
            <v>3011304</v>
          </cell>
          <cell r="B723" t="str">
            <v>SENAI Equipagem</v>
          </cell>
          <cell r="C723">
            <v>69207.31</v>
          </cell>
        </row>
        <row r="724">
          <cell r="A724">
            <v>3011401</v>
          </cell>
          <cell r="B724" t="str">
            <v>Horas Extras Equipagem</v>
          </cell>
          <cell r="C724">
            <v>971862.33</v>
          </cell>
        </row>
        <row r="725">
          <cell r="A725">
            <v>3011501</v>
          </cell>
          <cell r="B725" t="str">
            <v>Av.Prev.Resc.Contr.Equip.</v>
          </cell>
          <cell r="C725">
            <v>115703.83</v>
          </cell>
        </row>
        <row r="726">
          <cell r="A726">
            <v>3011701</v>
          </cell>
          <cell r="B726" t="str">
            <v>Férias Equipagem</v>
          </cell>
          <cell r="C726">
            <v>916383.12</v>
          </cell>
        </row>
        <row r="727">
          <cell r="A727">
            <v>3011702</v>
          </cell>
          <cell r="B727" t="str">
            <v>13 Salário Equipagem</v>
          </cell>
          <cell r="C727">
            <v>638035.43999999994</v>
          </cell>
        </row>
        <row r="728">
          <cell r="A728">
            <v>3011801</v>
          </cell>
          <cell r="B728" t="str">
            <v>Ticket Alimentação Equipagem</v>
          </cell>
          <cell r="C728">
            <v>778918.85</v>
          </cell>
        </row>
        <row r="729">
          <cell r="A729">
            <v>3011802</v>
          </cell>
          <cell r="B729" t="str">
            <v>Vale Transporte Equipagem</v>
          </cell>
          <cell r="C729">
            <v>82292.460000000006</v>
          </cell>
        </row>
        <row r="730">
          <cell r="A730">
            <v>3011803</v>
          </cell>
          <cell r="B730" t="str">
            <v>Ass.Méd.-UNI./PLANS.Equip.</v>
          </cell>
          <cell r="C730">
            <v>232644.16</v>
          </cell>
        </row>
        <row r="731">
          <cell r="A731">
            <v>3011804</v>
          </cell>
          <cell r="B731" t="str">
            <v>Seguro de Vida Equipagem</v>
          </cell>
          <cell r="C731">
            <v>12892.15</v>
          </cell>
        </row>
        <row r="732">
          <cell r="A732">
            <v>3011806</v>
          </cell>
          <cell r="B732" t="str">
            <v>Outros Equipagem</v>
          </cell>
          <cell r="C732">
            <v>27.89</v>
          </cell>
        </row>
        <row r="733">
          <cell r="A733">
            <v>3011901</v>
          </cell>
          <cell r="B733" t="str">
            <v>Contr./Transfer.Equipagem</v>
          </cell>
          <cell r="C733">
            <v>5228.25</v>
          </cell>
        </row>
        <row r="734">
          <cell r="A734">
            <v>3012101</v>
          </cell>
          <cell r="B734" t="str">
            <v>Salários Operacional</v>
          </cell>
          <cell r="C734">
            <v>7536811.2699999996</v>
          </cell>
        </row>
        <row r="735">
          <cell r="A735">
            <v>3012201</v>
          </cell>
          <cell r="B735" t="str">
            <v>Adic.Salários Operacional</v>
          </cell>
          <cell r="C735">
            <v>764041.8</v>
          </cell>
        </row>
        <row r="736">
          <cell r="A736">
            <v>3012204</v>
          </cell>
          <cell r="B736" t="str">
            <v>Adicional noturno - Operacional</v>
          </cell>
          <cell r="C736">
            <v>85651.42</v>
          </cell>
        </row>
        <row r="737">
          <cell r="A737">
            <v>3012301</v>
          </cell>
          <cell r="B737" t="str">
            <v>INSS Operacional</v>
          </cell>
          <cell r="C737">
            <v>2139452.84</v>
          </cell>
        </row>
        <row r="738">
          <cell r="A738">
            <v>3012302</v>
          </cell>
          <cell r="B738" t="str">
            <v>FGTS Operacional</v>
          </cell>
          <cell r="C738">
            <v>690693.98</v>
          </cell>
        </row>
        <row r="739">
          <cell r="A739">
            <v>3012303</v>
          </cell>
          <cell r="B739" t="str">
            <v>REFER/Pl.Pr.Priv.Operac.</v>
          </cell>
          <cell r="C739">
            <v>21957.040000000001</v>
          </cell>
        </row>
        <row r="740">
          <cell r="A740">
            <v>3012304</v>
          </cell>
          <cell r="B740" t="str">
            <v>SENAI Operacional</v>
          </cell>
          <cell r="C740">
            <v>112544.69</v>
          </cell>
        </row>
        <row r="741">
          <cell r="A741">
            <v>3012305</v>
          </cell>
          <cell r="B741" t="str">
            <v>Contrib.Patronal Operac.</v>
          </cell>
          <cell r="C741">
            <v>19590</v>
          </cell>
        </row>
        <row r="742">
          <cell r="A742">
            <v>3012401</v>
          </cell>
          <cell r="B742" t="str">
            <v>Horas Extras Operacional</v>
          </cell>
          <cell r="C742">
            <v>391747.69</v>
          </cell>
        </row>
        <row r="743">
          <cell r="A743">
            <v>3012501</v>
          </cell>
          <cell r="B743" t="str">
            <v>Av.Prev.Resc.Contr.Operac.</v>
          </cell>
          <cell r="C743">
            <v>256314.17</v>
          </cell>
        </row>
        <row r="744">
          <cell r="A744">
            <v>3012701</v>
          </cell>
          <cell r="B744" t="str">
            <v>Férias Operacional</v>
          </cell>
          <cell r="C744">
            <v>1519495.16</v>
          </cell>
        </row>
        <row r="745">
          <cell r="A745">
            <v>3012702</v>
          </cell>
          <cell r="B745" t="str">
            <v>13 Salário Operacional</v>
          </cell>
          <cell r="C745">
            <v>1050064.8899999999</v>
          </cell>
        </row>
        <row r="746">
          <cell r="A746">
            <v>3012801</v>
          </cell>
          <cell r="B746" t="str">
            <v>Ticket Alimentação Operacional</v>
          </cell>
          <cell r="C746">
            <v>935482.99</v>
          </cell>
        </row>
        <row r="747">
          <cell r="A747">
            <v>3012802</v>
          </cell>
          <cell r="B747" t="str">
            <v>Vale Transporte Operacional</v>
          </cell>
          <cell r="C747">
            <v>113008.96000000001</v>
          </cell>
        </row>
        <row r="748">
          <cell r="A748">
            <v>3012803</v>
          </cell>
          <cell r="B748" t="str">
            <v>Ass.Méd.-UNI./PLANS.Operac.</v>
          </cell>
          <cell r="C748">
            <v>169659.32</v>
          </cell>
        </row>
        <row r="749">
          <cell r="A749">
            <v>3012804</v>
          </cell>
          <cell r="B749" t="str">
            <v>Seguro de Vida Operacional</v>
          </cell>
          <cell r="C749">
            <v>24251.72</v>
          </cell>
        </row>
        <row r="750">
          <cell r="A750">
            <v>3012805</v>
          </cell>
          <cell r="B750" t="str">
            <v>Brindes Operacional</v>
          </cell>
          <cell r="C750">
            <v>4771.58</v>
          </cell>
        </row>
        <row r="751">
          <cell r="A751">
            <v>3012806</v>
          </cell>
          <cell r="B751" t="str">
            <v>Outros Operacional</v>
          </cell>
          <cell r="C751">
            <v>-1753.73</v>
          </cell>
        </row>
        <row r="752">
          <cell r="A752">
            <v>3012901</v>
          </cell>
          <cell r="B752" t="str">
            <v>Contr./Transf.Operacional</v>
          </cell>
          <cell r="C752">
            <v>58540.46</v>
          </cell>
        </row>
        <row r="753">
          <cell r="A753">
            <v>3013101</v>
          </cell>
          <cell r="B753" t="str">
            <v>Salários Pátio</v>
          </cell>
          <cell r="C753">
            <v>1549654.52</v>
          </cell>
        </row>
        <row r="754">
          <cell r="A754">
            <v>3013201</v>
          </cell>
          <cell r="B754" t="str">
            <v>Adic.de Salários Pátio</v>
          </cell>
          <cell r="C754">
            <v>480239.39</v>
          </cell>
        </row>
        <row r="755">
          <cell r="A755">
            <v>3013204</v>
          </cell>
          <cell r="B755" t="str">
            <v>Adicional noturno - Pátio</v>
          </cell>
          <cell r="C755">
            <v>106613.09</v>
          </cell>
        </row>
        <row r="756">
          <cell r="A756">
            <v>3013301</v>
          </cell>
          <cell r="B756" t="str">
            <v>INSS Pátio</v>
          </cell>
          <cell r="C756">
            <v>583234.77</v>
          </cell>
        </row>
        <row r="757">
          <cell r="A757">
            <v>3013302</v>
          </cell>
          <cell r="B757" t="str">
            <v>FGTS Pátio</v>
          </cell>
          <cell r="C757">
            <v>189626.71</v>
          </cell>
        </row>
        <row r="758">
          <cell r="A758">
            <v>3013303</v>
          </cell>
          <cell r="B758" t="str">
            <v>REFER/Pl.Prev.Priv.Pátio</v>
          </cell>
          <cell r="C758">
            <v>366.01</v>
          </cell>
        </row>
        <row r="759">
          <cell r="A759">
            <v>3013304</v>
          </cell>
          <cell r="B759" t="str">
            <v>SENAI Pátio</v>
          </cell>
          <cell r="C759">
            <v>29486.25</v>
          </cell>
        </row>
        <row r="760">
          <cell r="A760">
            <v>3013401</v>
          </cell>
          <cell r="B760" t="str">
            <v>Horas Extras Pátio</v>
          </cell>
          <cell r="C760">
            <v>119201.83</v>
          </cell>
        </row>
        <row r="761">
          <cell r="A761">
            <v>3013501</v>
          </cell>
          <cell r="B761" t="str">
            <v>Av.Prev.Resc.Contrat.Pátio</v>
          </cell>
          <cell r="C761">
            <v>58272.86</v>
          </cell>
        </row>
        <row r="762">
          <cell r="A762">
            <v>3013701</v>
          </cell>
          <cell r="B762" t="str">
            <v>Férias Pátio</v>
          </cell>
          <cell r="C762">
            <v>343653.28</v>
          </cell>
        </row>
        <row r="763">
          <cell r="A763">
            <v>3013702</v>
          </cell>
          <cell r="B763" t="str">
            <v>13 Salário Pátio</v>
          </cell>
          <cell r="C763">
            <v>240396.97</v>
          </cell>
        </row>
        <row r="764">
          <cell r="A764">
            <v>3013801</v>
          </cell>
          <cell r="B764" t="str">
            <v>Ticket Alimentação Pátio</v>
          </cell>
          <cell r="C764">
            <v>474647.71</v>
          </cell>
        </row>
        <row r="765">
          <cell r="A765">
            <v>3013802</v>
          </cell>
          <cell r="B765" t="str">
            <v>Vale Transporte Pátio</v>
          </cell>
          <cell r="C765">
            <v>90105.72</v>
          </cell>
        </row>
        <row r="766">
          <cell r="A766">
            <v>3013803</v>
          </cell>
          <cell r="B766" t="str">
            <v>Ass.Méd.-UNI./PLANS.Pátio</v>
          </cell>
          <cell r="C766">
            <v>108437.3</v>
          </cell>
        </row>
        <row r="767">
          <cell r="A767">
            <v>3013804</v>
          </cell>
          <cell r="B767" t="str">
            <v>Seguro de Vida Pátio</v>
          </cell>
          <cell r="C767">
            <v>6940.36</v>
          </cell>
        </row>
        <row r="768">
          <cell r="A768">
            <v>3013806</v>
          </cell>
          <cell r="B768" t="str">
            <v>Outros Pátio</v>
          </cell>
          <cell r="C768">
            <v>-419.48</v>
          </cell>
        </row>
        <row r="769">
          <cell r="A769">
            <v>3013901</v>
          </cell>
          <cell r="B769" t="str">
            <v>Contrat./Transfer.Pátio</v>
          </cell>
          <cell r="C769">
            <v>601.94000000000005</v>
          </cell>
        </row>
        <row r="770">
          <cell r="A770" t="str">
            <v>Maquinistas/Pátio e Colab. Operacional</v>
          </cell>
          <cell r="C770">
            <v>30068642.559999999</v>
          </cell>
        </row>
        <row r="771">
          <cell r="C771">
            <v>41496395.079999998</v>
          </cell>
        </row>
        <row r="772">
          <cell r="A772">
            <v>3031101</v>
          </cell>
          <cell r="B772" t="str">
            <v>Peças/Compon.p/Locomotivas</v>
          </cell>
          <cell r="C772">
            <v>958333.62</v>
          </cell>
        </row>
        <row r="773">
          <cell r="A773">
            <v>3031102</v>
          </cell>
          <cell r="B773" t="str">
            <v>Serviço Manut.Locomotivas</v>
          </cell>
          <cell r="C773">
            <v>2206772.09</v>
          </cell>
        </row>
        <row r="774">
          <cell r="A774">
            <v>3031103</v>
          </cell>
          <cell r="B774" t="str">
            <v>Fretes Locomotivas</v>
          </cell>
          <cell r="C774">
            <v>167711.41</v>
          </cell>
        </row>
        <row r="775">
          <cell r="A775">
            <v>3031201</v>
          </cell>
          <cell r="B775" t="str">
            <v>Peças/Componentes p/Vagões</v>
          </cell>
          <cell r="C775">
            <v>82317.81</v>
          </cell>
        </row>
        <row r="776">
          <cell r="A776">
            <v>3031202</v>
          </cell>
          <cell r="B776" t="str">
            <v>Serviço Manutenção Vagões</v>
          </cell>
          <cell r="C776">
            <v>2310021.9500000002</v>
          </cell>
        </row>
        <row r="777">
          <cell r="A777">
            <v>3031203</v>
          </cell>
          <cell r="B777" t="str">
            <v>Fretes Vagões</v>
          </cell>
          <cell r="C777">
            <v>32345.56</v>
          </cell>
        </row>
        <row r="778">
          <cell r="A778" t="str">
            <v>Manutenção Mecânica</v>
          </cell>
          <cell r="C778">
            <v>5757502.4400000004</v>
          </cell>
        </row>
        <row r="779">
          <cell r="A779">
            <v>3032101</v>
          </cell>
          <cell r="B779" t="str">
            <v>Peças/Compon.Super Estrut.</v>
          </cell>
          <cell r="C779">
            <v>67294.91</v>
          </cell>
        </row>
        <row r="780">
          <cell r="A780">
            <v>3032102</v>
          </cell>
          <cell r="B780" t="str">
            <v>Peças/Compon.Infra Estrut.</v>
          </cell>
          <cell r="C780">
            <v>21025.88</v>
          </cell>
        </row>
        <row r="781">
          <cell r="A781">
            <v>3032103</v>
          </cell>
          <cell r="B781" t="str">
            <v>Frete-Pç./Comp.Super Est.</v>
          </cell>
          <cell r="C781">
            <v>11375.54</v>
          </cell>
        </row>
        <row r="782">
          <cell r="A782">
            <v>3032104</v>
          </cell>
          <cell r="B782" t="str">
            <v>Frete-Pç.Comp.Infra Estr.</v>
          </cell>
          <cell r="C782">
            <v>180</v>
          </cell>
        </row>
        <row r="783">
          <cell r="A783">
            <v>3032201</v>
          </cell>
          <cell r="B783" t="str">
            <v>Serv.Manut.Super Estrut.</v>
          </cell>
          <cell r="C783">
            <v>2572644.2599999998</v>
          </cell>
        </row>
        <row r="784">
          <cell r="A784">
            <v>3032202</v>
          </cell>
          <cell r="B784" t="str">
            <v>Serv.Manut.Infra Estrut.</v>
          </cell>
          <cell r="C784">
            <v>236257.34</v>
          </cell>
        </row>
        <row r="785">
          <cell r="A785">
            <v>3032203</v>
          </cell>
          <cell r="B785" t="str">
            <v>Frete Serv.Manut.Via Perm.</v>
          </cell>
          <cell r="C785">
            <v>1590</v>
          </cell>
        </row>
        <row r="786">
          <cell r="A786" t="str">
            <v>Manutenção de Via Permanente</v>
          </cell>
          <cell r="C786">
            <v>2910367.93</v>
          </cell>
        </row>
        <row r="787">
          <cell r="A787">
            <v>3036101</v>
          </cell>
          <cell r="B787" t="str">
            <v>Ferram.Mat.Auxil.Manut.</v>
          </cell>
          <cell r="C787">
            <v>1486902.19</v>
          </cell>
        </row>
        <row r="788">
          <cell r="A788">
            <v>3036102</v>
          </cell>
          <cell r="B788" t="str">
            <v>Frete Ferram.Mat.Auxil.</v>
          </cell>
          <cell r="C788">
            <v>1102.6099999999999</v>
          </cell>
        </row>
        <row r="789">
          <cell r="A789">
            <v>3036113</v>
          </cell>
          <cell r="B789" t="str">
            <v>Mat.Auxil.Manut.</v>
          </cell>
          <cell r="C789">
            <v>381378.37</v>
          </cell>
        </row>
        <row r="790">
          <cell r="A790" t="str">
            <v>Ferramentas</v>
          </cell>
          <cell r="C790">
            <v>1869383.17</v>
          </cell>
        </row>
        <row r="791">
          <cell r="A791">
            <v>3031001</v>
          </cell>
          <cell r="B791" t="str">
            <v>Manut.Máquinas e equipamentos</v>
          </cell>
          <cell r="C791">
            <v>260330.44</v>
          </cell>
        </row>
        <row r="792">
          <cell r="A792">
            <v>3036103</v>
          </cell>
          <cell r="B792" t="str">
            <v>Serv.pç.p/Manut.Máquinas</v>
          </cell>
          <cell r="C792">
            <v>5774.81</v>
          </cell>
        </row>
        <row r="793">
          <cell r="A793">
            <v>3037101</v>
          </cell>
          <cell r="B793" t="str">
            <v>Manutenção de veiculos rodoviários leve</v>
          </cell>
          <cell r="C793">
            <v>62136.82</v>
          </cell>
        </row>
        <row r="794">
          <cell r="A794">
            <v>3037102</v>
          </cell>
          <cell r="B794" t="str">
            <v>Manut.Equip.Ferrov.Leve</v>
          </cell>
          <cell r="C794">
            <v>5248.84</v>
          </cell>
        </row>
        <row r="795">
          <cell r="A795">
            <v>3037103</v>
          </cell>
          <cell r="B795" t="str">
            <v>Manut.Equip.Ferrov.Pesados</v>
          </cell>
          <cell r="C795">
            <v>2940.16</v>
          </cell>
        </row>
        <row r="796">
          <cell r="A796">
            <v>3037106</v>
          </cell>
          <cell r="B796" t="str">
            <v>Serv. Manut. Road Raillers</v>
          </cell>
          <cell r="C796">
            <v>630</v>
          </cell>
        </row>
        <row r="797">
          <cell r="A797">
            <v>3038101</v>
          </cell>
          <cell r="B797" t="str">
            <v>Pç.Compon.Man.Auto Linha</v>
          </cell>
          <cell r="C797">
            <v>62282.67</v>
          </cell>
        </row>
        <row r="798">
          <cell r="A798">
            <v>3038102</v>
          </cell>
          <cell r="B798" t="str">
            <v>Serv.Manut.Auto de Linha</v>
          </cell>
          <cell r="C798">
            <v>47945.37</v>
          </cell>
        </row>
        <row r="799">
          <cell r="A799">
            <v>3038103</v>
          </cell>
          <cell r="B799" t="str">
            <v>Fretes Auto de Linha</v>
          </cell>
          <cell r="C799">
            <v>160.75</v>
          </cell>
        </row>
        <row r="800">
          <cell r="A800">
            <v>3038201</v>
          </cell>
          <cell r="B800" t="str">
            <v>Pç.Compon.Manut.Plasser</v>
          </cell>
          <cell r="C800">
            <v>73036.06</v>
          </cell>
        </row>
        <row r="801">
          <cell r="A801">
            <v>3038202</v>
          </cell>
          <cell r="B801" t="str">
            <v>Serv.p/Manut.Plasser</v>
          </cell>
          <cell r="C801">
            <v>56757.16</v>
          </cell>
        </row>
        <row r="802">
          <cell r="A802">
            <v>3038203</v>
          </cell>
          <cell r="B802" t="str">
            <v>Fretes Plasser</v>
          </cell>
          <cell r="C802">
            <v>1276.8</v>
          </cell>
        </row>
        <row r="803">
          <cell r="A803">
            <v>3038301</v>
          </cell>
          <cell r="B803" t="str">
            <v>Pç.Comp.Man.Veíc.Rodoferr.</v>
          </cell>
          <cell r="C803">
            <v>379.03</v>
          </cell>
        </row>
        <row r="804">
          <cell r="A804">
            <v>3039101</v>
          </cell>
          <cell r="B804" t="str">
            <v>Manut.Equipam.Informática</v>
          </cell>
          <cell r="C804">
            <v>35587.339999999997</v>
          </cell>
        </row>
        <row r="805">
          <cell r="A805">
            <v>3039102</v>
          </cell>
          <cell r="B805" t="str">
            <v>Frete Man.Equip.Informática</v>
          </cell>
          <cell r="C805">
            <v>592.4</v>
          </cell>
        </row>
        <row r="806">
          <cell r="A806" t="str">
            <v>Manutenção de Maquinário</v>
          </cell>
          <cell r="C806">
            <v>615078.65</v>
          </cell>
        </row>
        <row r="807">
          <cell r="A807">
            <v>4031101</v>
          </cell>
          <cell r="B807" t="str">
            <v>Manutenção Veíc.Rodoviários Leves</v>
          </cell>
          <cell r="C807">
            <v>7794.99</v>
          </cell>
        </row>
        <row r="808">
          <cell r="A808">
            <v>4031103</v>
          </cell>
          <cell r="B808" t="str">
            <v>Manutenção mecanic/eletrica-aeronave</v>
          </cell>
          <cell r="C808">
            <v>52276.77</v>
          </cell>
        </row>
        <row r="809">
          <cell r="A809" t="str">
            <v>Manutenção Veículos</v>
          </cell>
          <cell r="C809">
            <v>60071.76</v>
          </cell>
        </row>
        <row r="810">
          <cell r="A810">
            <v>3035101</v>
          </cell>
          <cell r="B810" t="str">
            <v>Obras Civis</v>
          </cell>
          <cell r="C810">
            <v>104884.79</v>
          </cell>
        </row>
        <row r="811">
          <cell r="A811">
            <v>3035102</v>
          </cell>
          <cell r="B811" t="str">
            <v>Pequenas Instalações</v>
          </cell>
          <cell r="C811">
            <v>38168.1</v>
          </cell>
        </row>
        <row r="812">
          <cell r="A812">
            <v>3035103</v>
          </cell>
          <cell r="B812" t="str">
            <v>Manutenção Instalações</v>
          </cell>
          <cell r="C812">
            <v>264896.36</v>
          </cell>
        </row>
        <row r="813">
          <cell r="A813">
            <v>3035104</v>
          </cell>
          <cell r="B813" t="str">
            <v>Frete Manut.de Instalações</v>
          </cell>
          <cell r="C813">
            <v>1564.1</v>
          </cell>
        </row>
        <row r="814">
          <cell r="A814">
            <v>3081105</v>
          </cell>
          <cell r="B814" t="str">
            <v>Limpeza</v>
          </cell>
          <cell r="C814">
            <v>318275.55</v>
          </cell>
        </row>
        <row r="815">
          <cell r="A815" t="str">
            <v>Manutenção Instalações</v>
          </cell>
          <cell r="C815">
            <v>727788.9</v>
          </cell>
        </row>
        <row r="816">
          <cell r="A816">
            <v>3034101</v>
          </cell>
          <cell r="B816" t="str">
            <v>Pç.Componentes p/Sistemas</v>
          </cell>
          <cell r="C816">
            <v>93145.32</v>
          </cell>
        </row>
        <row r="817">
          <cell r="A817">
            <v>3034102</v>
          </cell>
          <cell r="B817" t="str">
            <v>Serv.Manut.p/Sistemas</v>
          </cell>
          <cell r="C817">
            <v>615</v>
          </cell>
        </row>
        <row r="818">
          <cell r="A818">
            <v>3039103</v>
          </cell>
          <cell r="B818" t="str">
            <v>Manut. Sistemas Informática</v>
          </cell>
          <cell r="C818">
            <v>1118</v>
          </cell>
        </row>
        <row r="819">
          <cell r="A819" t="str">
            <v>Manutenção de Sistemas</v>
          </cell>
          <cell r="C819">
            <v>94878.32</v>
          </cell>
        </row>
        <row r="820">
          <cell r="A820">
            <v>3033101</v>
          </cell>
          <cell r="B820" t="str">
            <v>Peças e componentes de telecomunicações</v>
          </cell>
          <cell r="C820">
            <v>153319.19</v>
          </cell>
        </row>
        <row r="821">
          <cell r="A821">
            <v>3033102</v>
          </cell>
          <cell r="B821" t="str">
            <v>Serv.Manut.Telecom.</v>
          </cell>
          <cell r="C821">
            <v>10584.89</v>
          </cell>
        </row>
        <row r="822">
          <cell r="A822">
            <v>3033103</v>
          </cell>
          <cell r="B822" t="str">
            <v>Frete Telecomunicações</v>
          </cell>
          <cell r="C822">
            <v>785</v>
          </cell>
        </row>
        <row r="823">
          <cell r="A823">
            <v>3034103</v>
          </cell>
          <cell r="B823" t="str">
            <v>Fretes Sistemas</v>
          </cell>
          <cell r="C823">
            <v>856.94</v>
          </cell>
        </row>
        <row r="824">
          <cell r="A824" t="str">
            <v>Manutenção Telecom</v>
          </cell>
          <cell r="C824">
            <v>165546.01999999999</v>
          </cell>
        </row>
        <row r="825">
          <cell r="C825">
            <v>12200617.189999999</v>
          </cell>
        </row>
        <row r="826">
          <cell r="A826">
            <v>3061102</v>
          </cell>
          <cell r="B826" t="str">
            <v>Alug.Equipam.Informática</v>
          </cell>
          <cell r="C826">
            <v>45081.61</v>
          </cell>
        </row>
        <row r="827">
          <cell r="A827">
            <v>3061103</v>
          </cell>
          <cell r="B827" t="str">
            <v>Aluguel Máquinas</v>
          </cell>
          <cell r="C827">
            <v>71247.039999999994</v>
          </cell>
        </row>
        <row r="828">
          <cell r="A828">
            <v>3061104</v>
          </cell>
          <cell r="B828" t="str">
            <v>Aluguel Imóveis</v>
          </cell>
          <cell r="C828">
            <v>206277.43</v>
          </cell>
        </row>
        <row r="829">
          <cell r="A829">
            <v>3061110</v>
          </cell>
          <cell r="B829" t="str">
            <v>Locação de maquinas e equipamentos - Te</v>
          </cell>
          <cell r="C829">
            <v>663515.26</v>
          </cell>
        </row>
        <row r="830">
          <cell r="A830">
            <v>3061113</v>
          </cell>
          <cell r="B830" t="str">
            <v>Locação de Veiculos Leves</v>
          </cell>
          <cell r="C830">
            <v>556332.38</v>
          </cell>
        </row>
        <row r="831">
          <cell r="A831">
            <v>4061113</v>
          </cell>
          <cell r="B831" t="str">
            <v>Locação de veículos leves</v>
          </cell>
          <cell r="C831">
            <v>8494.74</v>
          </cell>
        </row>
        <row r="832">
          <cell r="A832">
            <v>4071101</v>
          </cell>
          <cell r="B832" t="str">
            <v>Sistemas aplicativos</v>
          </cell>
          <cell r="C832">
            <v>250262.56</v>
          </cell>
        </row>
        <row r="833">
          <cell r="A833">
            <v>4071102</v>
          </cell>
          <cell r="B833" t="str">
            <v>Locação de equipamento informática</v>
          </cell>
          <cell r="C833">
            <v>16740.54</v>
          </cell>
        </row>
        <row r="834">
          <cell r="A834">
            <v>4071103</v>
          </cell>
          <cell r="B834" t="str">
            <v>Locação de maquinas e equipamentos</v>
          </cell>
          <cell r="C834">
            <v>6760</v>
          </cell>
        </row>
        <row r="835">
          <cell r="A835">
            <v>4071104</v>
          </cell>
          <cell r="B835" t="str">
            <v>Locação Imóveis</v>
          </cell>
          <cell r="C835">
            <v>13013.14</v>
          </cell>
        </row>
        <row r="836">
          <cell r="A836" t="str">
            <v>Aluguéis e Leasing</v>
          </cell>
          <cell r="C836">
            <v>1837724.7</v>
          </cell>
        </row>
        <row r="837">
          <cell r="A837">
            <v>3081102</v>
          </cell>
          <cell r="B837" t="str">
            <v>Material de Expediente</v>
          </cell>
          <cell r="C837">
            <v>296373.82</v>
          </cell>
        </row>
        <row r="838">
          <cell r="A838">
            <v>3081103</v>
          </cell>
          <cell r="B838" t="str">
            <v>Consultoria</v>
          </cell>
          <cell r="C838">
            <v>63603.95</v>
          </cell>
        </row>
        <row r="839">
          <cell r="A839">
            <v>3081104</v>
          </cell>
          <cell r="B839" t="str">
            <v>Cursos/Congressos/Palestras</v>
          </cell>
          <cell r="C839">
            <v>7112.99</v>
          </cell>
        </row>
        <row r="840">
          <cell r="A840">
            <v>3081106</v>
          </cell>
          <cell r="B840" t="str">
            <v>Segurança Patrimonial</v>
          </cell>
          <cell r="C840">
            <v>1664844.25</v>
          </cell>
        </row>
        <row r="841">
          <cell r="A841">
            <v>3081107</v>
          </cell>
          <cell r="B841" t="str">
            <v>Serviços com terceiros</v>
          </cell>
          <cell r="C841">
            <v>622707.98</v>
          </cell>
        </row>
        <row r="842">
          <cell r="A842">
            <v>3081108</v>
          </cell>
          <cell r="B842" t="str">
            <v>Periódicos/Livros/Inform.</v>
          </cell>
          <cell r="C842">
            <v>581.5</v>
          </cell>
        </row>
        <row r="843">
          <cell r="A843">
            <v>3081111</v>
          </cell>
          <cell r="B843" t="str">
            <v>Bens de pequeno Valor</v>
          </cell>
          <cell r="C843">
            <v>10548.88</v>
          </cell>
        </row>
        <row r="844">
          <cell r="A844">
            <v>3081113</v>
          </cell>
          <cell r="B844" t="str">
            <v>Brindes</v>
          </cell>
          <cell r="C844">
            <v>715.21</v>
          </cell>
        </row>
        <row r="845">
          <cell r="A845">
            <v>3081209</v>
          </cell>
          <cell r="B845" t="str">
            <v>Publicidade e divulgação</v>
          </cell>
          <cell r="C845">
            <v>157.1</v>
          </cell>
        </row>
        <row r="846">
          <cell r="A846">
            <v>4021101</v>
          </cell>
          <cell r="B846" t="str">
            <v>Manutenção em instalações</v>
          </cell>
          <cell r="C846">
            <v>30629.57</v>
          </cell>
        </row>
        <row r="847">
          <cell r="A847">
            <v>4021102</v>
          </cell>
          <cell r="B847" t="str">
            <v>Fretes Obras Civis</v>
          </cell>
          <cell r="C847">
            <v>350</v>
          </cell>
        </row>
        <row r="848">
          <cell r="A848">
            <v>4021201</v>
          </cell>
          <cell r="B848" t="str">
            <v>Peças Comp.Telecom.</v>
          </cell>
          <cell r="C848">
            <v>2575.62</v>
          </cell>
        </row>
        <row r="849">
          <cell r="A849">
            <v>4021202</v>
          </cell>
          <cell r="B849" t="str">
            <v>Serv.Manut.Telecom.</v>
          </cell>
          <cell r="C849">
            <v>25745.98</v>
          </cell>
        </row>
        <row r="850">
          <cell r="A850">
            <v>4021203</v>
          </cell>
          <cell r="B850" t="str">
            <v>Fretes Telecom.</v>
          </cell>
          <cell r="C850">
            <v>141.63</v>
          </cell>
        </row>
        <row r="851">
          <cell r="A851">
            <v>4041101</v>
          </cell>
          <cell r="B851" t="str">
            <v>Manut.Equip.Informática</v>
          </cell>
          <cell r="C851">
            <v>137760.25</v>
          </cell>
        </row>
        <row r="852">
          <cell r="A852">
            <v>4041102</v>
          </cell>
          <cell r="B852" t="str">
            <v>Frete Manut.Equip.Inform.</v>
          </cell>
          <cell r="C852">
            <v>1707.36</v>
          </cell>
        </row>
        <row r="853">
          <cell r="A853">
            <v>4081101</v>
          </cell>
          <cell r="B853" t="str">
            <v>Unif./materiais segurança</v>
          </cell>
          <cell r="C853">
            <v>21205.65</v>
          </cell>
        </row>
        <row r="854">
          <cell r="A854">
            <v>4081102</v>
          </cell>
          <cell r="B854" t="str">
            <v>Material de expediente</v>
          </cell>
          <cell r="C854">
            <v>164441.13</v>
          </cell>
        </row>
        <row r="855">
          <cell r="A855">
            <v>4081103</v>
          </cell>
          <cell r="B855" t="str">
            <v>Consultoria</v>
          </cell>
          <cell r="C855">
            <v>2984779.05</v>
          </cell>
        </row>
        <row r="856">
          <cell r="A856">
            <v>4081105</v>
          </cell>
          <cell r="B856" t="str">
            <v>Publicidade e divulgação</v>
          </cell>
          <cell r="C856">
            <v>1875414.93</v>
          </cell>
        </row>
        <row r="857">
          <cell r="A857">
            <v>4081106</v>
          </cell>
          <cell r="B857" t="str">
            <v>Cursos/congressos palestras</v>
          </cell>
          <cell r="C857">
            <v>246638.24</v>
          </cell>
        </row>
        <row r="858">
          <cell r="A858">
            <v>4081107</v>
          </cell>
          <cell r="B858" t="str">
            <v>Limpeza</v>
          </cell>
          <cell r="C858">
            <v>82105.240000000005</v>
          </cell>
        </row>
        <row r="859">
          <cell r="A859">
            <v>4081108</v>
          </cell>
          <cell r="B859" t="str">
            <v>Segurança Patrimonial</v>
          </cell>
          <cell r="C859">
            <v>67994.67</v>
          </cell>
        </row>
        <row r="860">
          <cell r="A860">
            <v>4081109</v>
          </cell>
          <cell r="B860" t="str">
            <v>Serviços com terceiros</v>
          </cell>
          <cell r="C860">
            <v>652170.42000000004</v>
          </cell>
        </row>
        <row r="861">
          <cell r="A861">
            <v>4081111</v>
          </cell>
          <cell r="B861" t="str">
            <v>Periódicos/Livros/Informações</v>
          </cell>
          <cell r="C861">
            <v>23394.76</v>
          </cell>
        </row>
        <row r="862">
          <cell r="A862">
            <v>4081112</v>
          </cell>
          <cell r="B862" t="str">
            <v>Fretes Serv. Terceiros</v>
          </cell>
          <cell r="C862">
            <v>844.66</v>
          </cell>
        </row>
        <row r="863">
          <cell r="A863">
            <v>4081113</v>
          </cell>
          <cell r="B863" t="str">
            <v>Brindes</v>
          </cell>
          <cell r="C863">
            <v>14821.64</v>
          </cell>
        </row>
        <row r="864">
          <cell r="A864">
            <v>4081114</v>
          </cell>
          <cell r="B864" t="str">
            <v>Multas rodoviárias</v>
          </cell>
          <cell r="C864">
            <v>374.39</v>
          </cell>
        </row>
        <row r="865">
          <cell r="A865">
            <v>4081119</v>
          </cell>
          <cell r="B865" t="str">
            <v>Donativos/Contribuições/Anuidades</v>
          </cell>
          <cell r="C865">
            <v>22867</v>
          </cell>
        </row>
        <row r="866">
          <cell r="A866">
            <v>4081131</v>
          </cell>
          <cell r="B866" t="str">
            <v>Bens de Pequeno Valor</v>
          </cell>
          <cell r="C866">
            <v>1549.4</v>
          </cell>
        </row>
        <row r="867">
          <cell r="A867">
            <v>4144101</v>
          </cell>
          <cell r="B867" t="str">
            <v>Provisão deved.duvidosos</v>
          </cell>
          <cell r="C867">
            <v>-50464.4</v>
          </cell>
        </row>
        <row r="868">
          <cell r="A868" t="str">
            <v>Despesas Administrativas</v>
          </cell>
          <cell r="C868">
            <v>8973692.8699999992</v>
          </cell>
        </row>
        <row r="869">
          <cell r="A869">
            <v>3101201</v>
          </cell>
          <cell r="B869" t="str">
            <v>Taxas</v>
          </cell>
          <cell r="C869">
            <v>43855.91</v>
          </cell>
        </row>
        <row r="870">
          <cell r="A870">
            <v>3101208</v>
          </cell>
          <cell r="B870" t="str">
            <v>IPTU</v>
          </cell>
          <cell r="C870">
            <v>14042.1</v>
          </cell>
        </row>
        <row r="871">
          <cell r="A871">
            <v>3101211</v>
          </cell>
          <cell r="B871" t="str">
            <v>IPVA - Veículos Leves</v>
          </cell>
          <cell r="C871">
            <v>845.88</v>
          </cell>
        </row>
        <row r="872">
          <cell r="A872">
            <v>3101226</v>
          </cell>
          <cell r="B872" t="str">
            <v>Àlvara de Licenciamento</v>
          </cell>
          <cell r="C872">
            <v>1670.39</v>
          </cell>
        </row>
        <row r="873">
          <cell r="A873">
            <v>3101229</v>
          </cell>
          <cell r="B873" t="str">
            <v>DEPVAT - Licenc. seg. Obrigatório - Cam</v>
          </cell>
          <cell r="C873">
            <v>706.45</v>
          </cell>
        </row>
        <row r="874">
          <cell r="A874">
            <v>4101101</v>
          </cell>
          <cell r="B874" t="str">
            <v>Taxas</v>
          </cell>
          <cell r="C874">
            <v>102273.96</v>
          </cell>
        </row>
        <row r="875">
          <cell r="A875">
            <v>4101207</v>
          </cell>
          <cell r="B875" t="str">
            <v>ICMS não operacional</v>
          </cell>
          <cell r="C875">
            <v>27626.86</v>
          </cell>
        </row>
        <row r="876">
          <cell r="A876">
            <v>4101211</v>
          </cell>
          <cell r="B876" t="str">
            <v>IPVA</v>
          </cell>
          <cell r="C876">
            <v>201.12</v>
          </cell>
        </row>
        <row r="877">
          <cell r="A877">
            <v>4101224</v>
          </cell>
          <cell r="B877" t="str">
            <v>ICMS - Utilities</v>
          </cell>
          <cell r="C877">
            <v>7558.48</v>
          </cell>
        </row>
        <row r="878">
          <cell r="A878" t="str">
            <v>Tributos</v>
          </cell>
          <cell r="C878">
            <v>198781.15</v>
          </cell>
        </row>
        <row r="879">
          <cell r="A879">
            <v>4081104</v>
          </cell>
          <cell r="B879" t="str">
            <v>Advogados externos</v>
          </cell>
          <cell r="C879">
            <v>939818.72</v>
          </cell>
        </row>
        <row r="880">
          <cell r="A880">
            <v>4081110</v>
          </cell>
          <cell r="B880" t="str">
            <v>Custas Judiciais</v>
          </cell>
          <cell r="C880">
            <v>81011.509999999995</v>
          </cell>
        </row>
        <row r="881">
          <cell r="A881">
            <v>4081120</v>
          </cell>
          <cell r="B881" t="str">
            <v>Desp. Processos Juridicos</v>
          </cell>
          <cell r="C881">
            <v>128814.69</v>
          </cell>
        </row>
        <row r="882">
          <cell r="A882" t="str">
            <v>Judiciais</v>
          </cell>
          <cell r="C882">
            <v>1149644.92</v>
          </cell>
        </row>
        <row r="883">
          <cell r="A883">
            <v>3021202</v>
          </cell>
          <cell r="B883" t="str">
            <v>Combust.Equip.Operacionais</v>
          </cell>
          <cell r="C883">
            <v>650514.97</v>
          </cell>
        </row>
        <row r="884">
          <cell r="A884">
            <v>3041101</v>
          </cell>
          <cell r="B884" t="str">
            <v>Viagens e Estadias</v>
          </cell>
          <cell r="C884">
            <v>617085.14</v>
          </cell>
        </row>
        <row r="885">
          <cell r="A885">
            <v>3041102</v>
          </cell>
          <cell r="B885" t="str">
            <v>Diárias Operacionais</v>
          </cell>
          <cell r="C885">
            <v>192053.51</v>
          </cell>
        </row>
        <row r="886">
          <cell r="A886">
            <v>3041103</v>
          </cell>
          <cell r="B886" t="str">
            <v>Condução Aluguéis Carros</v>
          </cell>
          <cell r="C886">
            <v>411771.38</v>
          </cell>
        </row>
        <row r="887">
          <cell r="A887">
            <v>3041104</v>
          </cell>
          <cell r="B887" t="str">
            <v>Despesas de Representação</v>
          </cell>
          <cell r="C887">
            <v>6480.78</v>
          </cell>
        </row>
        <row r="888">
          <cell r="A888">
            <v>3041106</v>
          </cell>
          <cell r="B888" t="str">
            <v>Gastos com Alimentação</v>
          </cell>
          <cell r="C888">
            <v>67336.44</v>
          </cell>
        </row>
        <row r="889">
          <cell r="A889">
            <v>3041107</v>
          </cell>
          <cell r="B889" t="str">
            <v>Estadias</v>
          </cell>
          <cell r="C889">
            <v>123798.12</v>
          </cell>
        </row>
        <row r="890">
          <cell r="A890">
            <v>3041110</v>
          </cell>
          <cell r="B890" t="str">
            <v>Diárias Maquinistas</v>
          </cell>
          <cell r="C890">
            <v>687248.9</v>
          </cell>
        </row>
        <row r="891">
          <cell r="A891">
            <v>4031102</v>
          </cell>
          <cell r="B891" t="str">
            <v>Fretes Veículos Rodoviários</v>
          </cell>
          <cell r="C891">
            <v>1150.46</v>
          </cell>
        </row>
        <row r="892">
          <cell r="A892">
            <v>4051101</v>
          </cell>
          <cell r="B892" t="str">
            <v>Viagens e Estadias</v>
          </cell>
          <cell r="C892">
            <v>960697.26</v>
          </cell>
        </row>
        <row r="893">
          <cell r="A893">
            <v>4051102</v>
          </cell>
          <cell r="B893" t="str">
            <v>Diárias Executivas</v>
          </cell>
          <cell r="C893">
            <v>3429.79</v>
          </cell>
        </row>
        <row r="894">
          <cell r="A894">
            <v>4051103</v>
          </cell>
          <cell r="B894" t="str">
            <v>Condução/Aluguéis carros</v>
          </cell>
          <cell r="C894">
            <v>50941.4</v>
          </cell>
        </row>
        <row r="895">
          <cell r="A895">
            <v>4051104</v>
          </cell>
          <cell r="B895" t="str">
            <v>Despesas de Representação</v>
          </cell>
          <cell r="C895">
            <v>40235.82</v>
          </cell>
        </row>
        <row r="896">
          <cell r="A896">
            <v>4051105</v>
          </cell>
          <cell r="B896" t="str">
            <v>Comb.p/veíc.rodoviários</v>
          </cell>
          <cell r="C896">
            <v>172703.86</v>
          </cell>
        </row>
        <row r="897">
          <cell r="A897">
            <v>4051106</v>
          </cell>
          <cell r="B897" t="str">
            <v>Gastos com alimentação</v>
          </cell>
          <cell r="C897">
            <v>60792.84</v>
          </cell>
        </row>
        <row r="898">
          <cell r="A898">
            <v>4051107</v>
          </cell>
          <cell r="B898" t="str">
            <v>Estadias</v>
          </cell>
          <cell r="C898">
            <v>180</v>
          </cell>
        </row>
        <row r="899">
          <cell r="A899" t="str">
            <v>Locomoção e Estadias</v>
          </cell>
          <cell r="C899">
            <v>4046420.67</v>
          </cell>
        </row>
        <row r="900">
          <cell r="A900">
            <v>3051101</v>
          </cell>
          <cell r="B900" t="str">
            <v>Água</v>
          </cell>
          <cell r="C900">
            <v>117448.25</v>
          </cell>
        </row>
        <row r="901">
          <cell r="A901">
            <v>3051102</v>
          </cell>
          <cell r="B901" t="str">
            <v>Energia Elétrica</v>
          </cell>
          <cell r="C901">
            <v>833387.86</v>
          </cell>
        </row>
        <row r="902">
          <cell r="A902">
            <v>3051103</v>
          </cell>
          <cell r="B902" t="str">
            <v>Gás</v>
          </cell>
          <cell r="C902">
            <v>11545.06</v>
          </cell>
        </row>
        <row r="903">
          <cell r="A903">
            <v>3051104</v>
          </cell>
          <cell r="B903" t="str">
            <v>Telefone Fixo</v>
          </cell>
          <cell r="C903">
            <v>616846.03</v>
          </cell>
        </row>
        <row r="904">
          <cell r="A904">
            <v>3051105</v>
          </cell>
          <cell r="B904" t="str">
            <v>Telefone Móvel</v>
          </cell>
          <cell r="C904">
            <v>74720.33</v>
          </cell>
        </row>
        <row r="905">
          <cell r="A905">
            <v>3051107</v>
          </cell>
          <cell r="B905" t="str">
            <v>Correios / Courier</v>
          </cell>
          <cell r="C905">
            <v>8624.52</v>
          </cell>
        </row>
        <row r="906">
          <cell r="A906">
            <v>4061101</v>
          </cell>
          <cell r="B906" t="str">
            <v>Água</v>
          </cell>
          <cell r="C906">
            <v>18021.990000000002</v>
          </cell>
        </row>
        <row r="907">
          <cell r="A907">
            <v>4061102</v>
          </cell>
          <cell r="B907" t="str">
            <v>Energia elétrica</v>
          </cell>
          <cell r="C907">
            <v>54659.1</v>
          </cell>
        </row>
        <row r="908">
          <cell r="A908">
            <v>4061103</v>
          </cell>
          <cell r="B908" t="str">
            <v>Gás</v>
          </cell>
          <cell r="C908">
            <v>8348.5499999999993</v>
          </cell>
        </row>
        <row r="909">
          <cell r="A909">
            <v>4061104</v>
          </cell>
          <cell r="B909" t="str">
            <v>Telefone fixo</v>
          </cell>
          <cell r="C909">
            <v>115120.79</v>
          </cell>
        </row>
        <row r="910">
          <cell r="A910">
            <v>4061105</v>
          </cell>
          <cell r="B910" t="str">
            <v>Telefone móvel</v>
          </cell>
          <cell r="C910">
            <v>38156.980000000003</v>
          </cell>
        </row>
        <row r="911">
          <cell r="A911">
            <v>4061106</v>
          </cell>
          <cell r="B911" t="str">
            <v>Canais de voz e dados</v>
          </cell>
          <cell r="C911">
            <v>543856.78</v>
          </cell>
        </row>
        <row r="912">
          <cell r="A912">
            <v>4061107</v>
          </cell>
          <cell r="B912" t="str">
            <v>Correios/Courier</v>
          </cell>
          <cell r="C912">
            <v>164601.19</v>
          </cell>
        </row>
        <row r="913">
          <cell r="A913" t="str">
            <v>Utilities</v>
          </cell>
          <cell r="C913">
            <v>2605337.4300000002</v>
          </cell>
        </row>
        <row r="914">
          <cell r="A914">
            <v>3051106</v>
          </cell>
          <cell r="B914" t="str">
            <v>Canais de Voz e Dados</v>
          </cell>
          <cell r="C914">
            <v>1021226.14</v>
          </cell>
        </row>
        <row r="915">
          <cell r="A915" t="str">
            <v>Canal de Voz e Dados</v>
          </cell>
          <cell r="C915">
            <v>1021226.14</v>
          </cell>
        </row>
        <row r="916">
          <cell r="C916">
            <v>3626563.57</v>
          </cell>
        </row>
        <row r="917">
          <cell r="A917">
            <v>3121103</v>
          </cell>
          <cell r="B917" t="str">
            <v>Seguro Contra terceiros - Rodoviário</v>
          </cell>
          <cell r="C917">
            <v>353</v>
          </cell>
        </row>
        <row r="918">
          <cell r="A918">
            <v>4121101</v>
          </cell>
          <cell r="B918" t="str">
            <v>Ativos - Prêmios</v>
          </cell>
          <cell r="C918">
            <v>2063182.18</v>
          </cell>
        </row>
        <row r="919">
          <cell r="A919" t="str">
            <v>Seguro operacional</v>
          </cell>
          <cell r="C919">
            <v>2063535.18</v>
          </cell>
        </row>
        <row r="920">
          <cell r="C920">
            <v>2063535.18</v>
          </cell>
        </row>
        <row r="921">
          <cell r="A921">
            <v>3081101</v>
          </cell>
          <cell r="B921" t="str">
            <v>Uniformes Mat.Segurança</v>
          </cell>
          <cell r="C921">
            <v>243977.81</v>
          </cell>
        </row>
        <row r="922">
          <cell r="A922" t="str">
            <v>Uniformes de Segurança</v>
          </cell>
          <cell r="C922">
            <v>243977.81</v>
          </cell>
        </row>
        <row r="923">
          <cell r="A923">
            <v>3021201</v>
          </cell>
          <cell r="B923" t="str">
            <v>Combust.Veíc.Rodoviários Leves</v>
          </cell>
          <cell r="C923">
            <v>479104.52</v>
          </cell>
        </row>
        <row r="924">
          <cell r="A924">
            <v>3094102</v>
          </cell>
          <cell r="B924" t="str">
            <v>Multas Rodoviárias</v>
          </cell>
          <cell r="C924">
            <v>4673.4399999999996</v>
          </cell>
        </row>
        <row r="925">
          <cell r="A925">
            <v>3111102</v>
          </cell>
          <cell r="B925" t="str">
            <v>Ajustes de Inventário Outros</v>
          </cell>
          <cell r="C925">
            <v>-42526.96</v>
          </cell>
        </row>
        <row r="926">
          <cell r="A926" t="str">
            <v>Outros</v>
          </cell>
          <cell r="C926">
            <v>441251</v>
          </cell>
        </row>
        <row r="927">
          <cell r="A927" t="str">
            <v>Outros</v>
          </cell>
          <cell r="C927">
            <v>685228.81</v>
          </cell>
        </row>
        <row r="928">
          <cell r="A928">
            <v>3121101</v>
          </cell>
          <cell r="B928" t="str">
            <v>Depreciação</v>
          </cell>
          <cell r="C928">
            <v>16391597.539999999</v>
          </cell>
        </row>
        <row r="929">
          <cell r="A929" t="str">
            <v>Depreciação/Amortização</v>
          </cell>
          <cell r="C929">
            <v>16391597.539999999</v>
          </cell>
        </row>
        <row r="930">
          <cell r="A930">
            <v>3071101</v>
          </cell>
          <cell r="B930" t="str">
            <v>Arrendamento RFFSA</v>
          </cell>
          <cell r="C930">
            <v>3958706.29</v>
          </cell>
        </row>
        <row r="931">
          <cell r="A931">
            <v>3071102</v>
          </cell>
          <cell r="B931" t="str">
            <v>Concessão RFFSA</v>
          </cell>
          <cell r="C931">
            <v>755303.79</v>
          </cell>
        </row>
        <row r="932">
          <cell r="A932">
            <v>3071103</v>
          </cell>
          <cell r="B932" t="str">
            <v>Concessão Ferroban</v>
          </cell>
          <cell r="C932">
            <v>76640.2</v>
          </cell>
        </row>
        <row r="933">
          <cell r="A933">
            <v>3071104</v>
          </cell>
          <cell r="B933" t="str">
            <v>Arrendamento Ferroban</v>
          </cell>
          <cell r="C933">
            <v>1456164.85</v>
          </cell>
        </row>
        <row r="934">
          <cell r="A934">
            <v>4091105</v>
          </cell>
          <cell r="B934" t="str">
            <v>Juros Arrendamento/Concessão RFFSA</v>
          </cell>
          <cell r="C934">
            <v>18052017.09</v>
          </cell>
        </row>
        <row r="935">
          <cell r="A935">
            <v>4091114</v>
          </cell>
          <cell r="B935" t="str">
            <v>Juros Arrendam/Concessão Ferroban</v>
          </cell>
          <cell r="C935">
            <v>2845395.09</v>
          </cell>
        </row>
        <row r="936">
          <cell r="A936" t="str">
            <v>Arrendamento/Concessão</v>
          </cell>
          <cell r="C936">
            <v>27144227.309999999</v>
          </cell>
        </row>
        <row r="937">
          <cell r="A937" t="str">
            <v>Depreciação e amortização</v>
          </cell>
          <cell r="C937">
            <v>43535824.850000001</v>
          </cell>
        </row>
        <row r="938">
          <cell r="A938" t="str">
            <v>Custos dos Serviços Prestados Fixos</v>
          </cell>
          <cell r="C938">
            <v>119814428.98999999</v>
          </cell>
        </row>
        <row r="939">
          <cell r="A939" t="str">
            <v>Lucro Bruto</v>
          </cell>
          <cell r="C939">
            <v>-94325355.599999994</v>
          </cell>
        </row>
        <row r="940">
          <cell r="A940" t="str">
            <v>Lucro/(prejuízo) Operacional</v>
          </cell>
          <cell r="C940">
            <v>-94325355.599999994</v>
          </cell>
        </row>
        <row r="942">
          <cell r="A942">
            <v>4141101</v>
          </cell>
          <cell r="B942" t="str">
            <v>Depreciação</v>
          </cell>
          <cell r="C942">
            <v>1881181</v>
          </cell>
        </row>
        <row r="943">
          <cell r="A943">
            <v>4141102</v>
          </cell>
          <cell r="B943" t="str">
            <v>Amortização</v>
          </cell>
          <cell r="C943">
            <v>1548920.8</v>
          </cell>
        </row>
        <row r="944">
          <cell r="A944" t="str">
            <v>Depreciação e Amortização-ADM</v>
          </cell>
          <cell r="C944">
            <v>3430101.8</v>
          </cell>
        </row>
        <row r="946">
          <cell r="A946">
            <v>3101101</v>
          </cell>
          <cell r="B946" t="str">
            <v>Indenizações de Cargas</v>
          </cell>
          <cell r="C946">
            <v>42788.27</v>
          </cell>
        </row>
        <row r="947">
          <cell r="A947">
            <v>3101104</v>
          </cell>
          <cell r="B947" t="str">
            <v>Gastos Inden.Perdas</v>
          </cell>
          <cell r="C947">
            <v>1661423.54</v>
          </cell>
        </row>
        <row r="948">
          <cell r="A948">
            <v>3101105</v>
          </cell>
          <cell r="B948" t="str">
            <v>Sinistros Avarias</v>
          </cell>
          <cell r="C948">
            <v>1944.12</v>
          </cell>
        </row>
        <row r="949">
          <cell r="A949">
            <v>3111103</v>
          </cell>
          <cell r="B949" t="str">
            <v>Trans. p/ investim.</v>
          </cell>
          <cell r="C949">
            <v>-208038.89</v>
          </cell>
        </row>
        <row r="950">
          <cell r="A950">
            <v>4111105</v>
          </cell>
          <cell r="B950" t="str">
            <v>Venda de Salvados - PPO</v>
          </cell>
          <cell r="C950">
            <v>-22390.02</v>
          </cell>
        </row>
        <row r="951">
          <cell r="A951" t="str">
            <v>Proviões</v>
          </cell>
          <cell r="C951">
            <v>1475727.02</v>
          </cell>
        </row>
        <row r="953">
          <cell r="A953">
            <v>5211101</v>
          </cell>
          <cell r="B953" t="str">
            <v>Rec.Aplicação Financeira</v>
          </cell>
          <cell r="C953">
            <v>-6311754.5599999996</v>
          </cell>
        </row>
        <row r="954">
          <cell r="A954">
            <v>5211102</v>
          </cell>
          <cell r="B954" t="str">
            <v>Juros de Clientes</v>
          </cell>
          <cell r="C954">
            <v>-76052.25</v>
          </cell>
        </row>
        <row r="955">
          <cell r="A955">
            <v>5211104</v>
          </cell>
          <cell r="B955" t="str">
            <v>Juros Aluguel de Imóveis</v>
          </cell>
          <cell r="C955">
            <v>-22800</v>
          </cell>
        </row>
        <row r="956">
          <cell r="A956">
            <v>5211106</v>
          </cell>
          <cell r="B956" t="str">
            <v>Tributos</v>
          </cell>
          <cell r="C956">
            <v>-3159297.98</v>
          </cell>
        </row>
        <row r="957">
          <cell r="A957">
            <v>5213101</v>
          </cell>
          <cell r="B957" t="str">
            <v>Variação Cambial Ativa</v>
          </cell>
          <cell r="C957">
            <v>33368.68</v>
          </cell>
        </row>
        <row r="958">
          <cell r="A958">
            <v>5214101</v>
          </cell>
          <cell r="B958" t="str">
            <v>Abatimento e Descontos</v>
          </cell>
          <cell r="C958">
            <v>-923.33</v>
          </cell>
        </row>
        <row r="959">
          <cell r="A959" t="str">
            <v>Receita Financeira</v>
          </cell>
          <cell r="C959">
            <v>-9537459.4399999995</v>
          </cell>
        </row>
        <row r="960">
          <cell r="A960">
            <v>4091101</v>
          </cell>
          <cell r="B960" t="str">
            <v>Juros Financ.moeda nac.</v>
          </cell>
          <cell r="C960">
            <v>2468664.9700000002</v>
          </cell>
        </row>
        <row r="961">
          <cell r="A961">
            <v>4091102</v>
          </cell>
          <cell r="B961" t="str">
            <v>Juros Financ.moeda estr.</v>
          </cell>
          <cell r="C961">
            <v>1726608.79</v>
          </cell>
        </row>
        <row r="962">
          <cell r="A962">
            <v>4091103</v>
          </cell>
          <cell r="B962" t="str">
            <v>Juros Fornecedores</v>
          </cell>
          <cell r="C962">
            <v>2744159.86</v>
          </cell>
        </row>
        <row r="963">
          <cell r="A963">
            <v>4091106</v>
          </cell>
          <cell r="B963" t="str">
            <v>Juros Overseas</v>
          </cell>
          <cell r="C963">
            <v>57.69</v>
          </cell>
        </row>
        <row r="964">
          <cell r="A964">
            <v>4091108</v>
          </cell>
          <cell r="B964" t="str">
            <v>Juros BNDES</v>
          </cell>
          <cell r="C964">
            <v>16038722.699999999</v>
          </cell>
        </row>
        <row r="965">
          <cell r="A965">
            <v>4091109</v>
          </cell>
          <cell r="B965" t="str">
            <v>Juros Cap.giro moeda nac.</v>
          </cell>
          <cell r="C965">
            <v>7557402.9100000001</v>
          </cell>
        </row>
        <row r="966">
          <cell r="A966">
            <v>4091111</v>
          </cell>
          <cell r="B966" t="str">
            <v>Juros Resolução 63</v>
          </cell>
          <cell r="C966">
            <v>260171.77</v>
          </cell>
        </row>
        <row r="967">
          <cell r="A967">
            <v>4091115</v>
          </cell>
          <cell r="B967" t="str">
            <v>Juros s/ Clientes</v>
          </cell>
          <cell r="C967">
            <v>-22458.92</v>
          </cell>
        </row>
        <row r="968">
          <cell r="A968">
            <v>4091116</v>
          </cell>
          <cell r="B968" t="str">
            <v>Juros s/ tributos</v>
          </cell>
          <cell r="C968">
            <v>844630.25</v>
          </cell>
        </row>
        <row r="969">
          <cell r="A969">
            <v>4091117</v>
          </cell>
          <cell r="B969" t="str">
            <v>Juros-emissão debentures</v>
          </cell>
          <cell r="C969">
            <v>7465272.5899999999</v>
          </cell>
        </row>
        <row r="970">
          <cell r="A970">
            <v>4091118</v>
          </cell>
          <cell r="B970" t="str">
            <v>Juros-contrat mútuo</v>
          </cell>
          <cell r="C970">
            <v>99810.39</v>
          </cell>
        </row>
        <row r="971">
          <cell r="A971">
            <v>4091119</v>
          </cell>
          <cell r="B971" t="str">
            <v>Juros sobre capital próprio</v>
          </cell>
          <cell r="C971">
            <v>7000000</v>
          </cell>
        </row>
        <row r="972">
          <cell r="A972">
            <v>4092102</v>
          </cell>
          <cell r="B972" t="str">
            <v>Var.Camb.Fin.moeda estr.</v>
          </cell>
          <cell r="C972">
            <v>-2570864.1</v>
          </cell>
        </row>
        <row r="973">
          <cell r="A973">
            <v>4092104</v>
          </cell>
          <cell r="B973" t="str">
            <v>Var.Cambial Fornecedores</v>
          </cell>
          <cell r="C973">
            <v>257889.39</v>
          </cell>
        </row>
        <row r="974">
          <cell r="A974">
            <v>4092105</v>
          </cell>
          <cell r="B974" t="str">
            <v>Var.Camb.Cap.giro estr.</v>
          </cell>
          <cell r="C974">
            <v>-14680334.49</v>
          </cell>
        </row>
        <row r="975">
          <cell r="A975">
            <v>4092106</v>
          </cell>
          <cell r="B975" t="str">
            <v>Var.Cambial Resolução 63</v>
          </cell>
          <cell r="C975">
            <v>-819945.12</v>
          </cell>
        </row>
        <row r="976">
          <cell r="A976">
            <v>4092108</v>
          </cell>
          <cell r="B976" t="str">
            <v>Var.Cambial Clientes</v>
          </cell>
          <cell r="C976">
            <v>273445.71999999997</v>
          </cell>
        </row>
        <row r="977">
          <cell r="A977">
            <v>4093101</v>
          </cell>
          <cell r="B977" t="str">
            <v>Taxas bancárias</v>
          </cell>
          <cell r="C977">
            <v>375148.64</v>
          </cell>
        </row>
        <row r="978">
          <cell r="A978">
            <v>4093102</v>
          </cell>
          <cell r="B978" t="str">
            <v>CPMF e IOF</v>
          </cell>
          <cell r="C978">
            <v>2462934.6</v>
          </cell>
        </row>
        <row r="979">
          <cell r="A979">
            <v>4093103</v>
          </cell>
          <cell r="B979" t="str">
            <v>Juros bancários</v>
          </cell>
          <cell r="C979">
            <v>565373.84</v>
          </cell>
        </row>
        <row r="980">
          <cell r="A980">
            <v>4093104</v>
          </cell>
          <cell r="B980" t="str">
            <v>IOF</v>
          </cell>
          <cell r="C980">
            <v>306500.89</v>
          </cell>
        </row>
        <row r="981">
          <cell r="A981">
            <v>4094101</v>
          </cell>
          <cell r="B981" t="str">
            <v>Multas</v>
          </cell>
          <cell r="C981">
            <v>15537.21</v>
          </cell>
        </row>
        <row r="982">
          <cell r="A982">
            <v>4097102</v>
          </cell>
          <cell r="B982" t="str">
            <v>Descon.Finan.Concedido</v>
          </cell>
          <cell r="C982">
            <v>5126.3500000000004</v>
          </cell>
        </row>
        <row r="983">
          <cell r="A983">
            <v>4097103</v>
          </cell>
          <cell r="B983" t="str">
            <v>Descon.Financ.Obtidos</v>
          </cell>
          <cell r="C983">
            <v>-0.04</v>
          </cell>
        </row>
        <row r="984">
          <cell r="A984">
            <v>4101209</v>
          </cell>
          <cell r="B984" t="str">
            <v>PIS s/receitas financeiras</v>
          </cell>
          <cell r="C984">
            <v>207987.78</v>
          </cell>
        </row>
        <row r="985">
          <cell r="A985">
            <v>4101210</v>
          </cell>
          <cell r="B985" t="str">
            <v>COFINS s/rec.financeiras</v>
          </cell>
          <cell r="C985">
            <v>394519.36</v>
          </cell>
        </row>
        <row r="986">
          <cell r="A986">
            <v>4101233</v>
          </cell>
          <cell r="B986" t="str">
            <v>Crédito PIS - Financeiro</v>
          </cell>
          <cell r="C986">
            <v>-821869.05</v>
          </cell>
        </row>
        <row r="987">
          <cell r="A987">
            <v>4151101</v>
          </cell>
          <cell r="B987" t="str">
            <v>Reversão de juros sobre capital próprio</v>
          </cell>
          <cell r="C987">
            <v>-7000000</v>
          </cell>
        </row>
        <row r="988">
          <cell r="A988">
            <v>5211107</v>
          </cell>
          <cell r="B988" t="str">
            <v>Hedge</v>
          </cell>
          <cell r="C988">
            <v>28784928.98</v>
          </cell>
        </row>
        <row r="989">
          <cell r="A989" t="str">
            <v>Despesa Financeira</v>
          </cell>
          <cell r="C989">
            <v>53939422.960000001</v>
          </cell>
        </row>
        <row r="990">
          <cell r="A990" t="str">
            <v>Resultado Financeiro</v>
          </cell>
          <cell r="C990">
            <v>44401963.520000003</v>
          </cell>
        </row>
        <row r="992">
          <cell r="A992">
            <v>4012203</v>
          </cell>
          <cell r="B992" t="str">
            <v>Remuneração Variável Adm.</v>
          </cell>
          <cell r="C992">
            <v>8750000</v>
          </cell>
        </row>
        <row r="993">
          <cell r="A993" t="str">
            <v>PPR</v>
          </cell>
          <cell r="C993">
            <v>8750000</v>
          </cell>
        </row>
        <row r="995">
          <cell r="A995">
            <v>4170101</v>
          </cell>
          <cell r="B995" t="str">
            <v>Perda/Ganho Mútuo</v>
          </cell>
          <cell r="C995">
            <v>658.4</v>
          </cell>
        </row>
        <row r="996">
          <cell r="A996" t="str">
            <v>Resultado não Operacional</v>
          </cell>
          <cell r="C996">
            <v>658.4</v>
          </cell>
        </row>
        <row r="998">
          <cell r="A998" t="str">
            <v>Lucro/(prejuízo) antes de IR e CSL</v>
          </cell>
          <cell r="C998">
            <v>-36266904.859999999</v>
          </cell>
        </row>
        <row r="1000">
          <cell r="A1000">
            <v>4101202</v>
          </cell>
          <cell r="B1000" t="str">
            <v>IRPJ</v>
          </cell>
          <cell r="C1000">
            <v>340466.09</v>
          </cell>
        </row>
        <row r="1001">
          <cell r="A1001">
            <v>4101203</v>
          </cell>
          <cell r="B1001" t="str">
            <v>Contribuição social</v>
          </cell>
          <cell r="C1001">
            <v>99962.52</v>
          </cell>
        </row>
        <row r="1002">
          <cell r="A1002" t="str">
            <v>Imposto de Renda e Contribuição Social</v>
          </cell>
          <cell r="C1002">
            <v>440428.61</v>
          </cell>
        </row>
        <row r="1004">
          <cell r="A1004" t="str">
            <v>Lucro/(prejuízo) Líquido</v>
          </cell>
          <cell r="C1004">
            <v>-35826476.25</v>
          </cell>
        </row>
        <row r="1013">
          <cell r="A1013" t="str">
            <v>Texto.............................................</v>
          </cell>
        </row>
        <row r="1014">
          <cell r="A1014" t="str">
            <v>..................................................</v>
          </cell>
        </row>
        <row r="1016">
          <cell r="C1016">
            <v>35826476.25</v>
          </cell>
        </row>
        <row r="1023">
          <cell r="A1023" t="str">
            <v>Texto.............................................</v>
          </cell>
        </row>
        <row r="1024">
          <cell r="A1024" t="str">
            <v>..................................................</v>
          </cell>
        </row>
        <row r="1026">
          <cell r="A1026">
            <v>1110684</v>
          </cell>
          <cell r="B1026" t="str">
            <v>Unibanco - c.c.133.032-6 Transitória</v>
          </cell>
          <cell r="C1026">
            <v>396</v>
          </cell>
        </row>
        <row r="1027">
          <cell r="A1027">
            <v>1110685</v>
          </cell>
          <cell r="B1027" t="str">
            <v>Unibanco - c.c.133.041-7 Transitória</v>
          </cell>
          <cell r="C1027">
            <v>-6890.54</v>
          </cell>
        </row>
        <row r="1028">
          <cell r="A1028">
            <v>1110686</v>
          </cell>
          <cell r="B1028" t="str">
            <v>Unibanco - c.c.133.040-9 Transitória</v>
          </cell>
          <cell r="C1028">
            <v>47832.94</v>
          </cell>
        </row>
        <row r="1029">
          <cell r="A1029">
            <v>3021116</v>
          </cell>
          <cell r="B1029" t="str">
            <v>Quebra Diesel Locomotivas</v>
          </cell>
          <cell r="C1029">
            <v>791445.67</v>
          </cell>
        </row>
        <row r="1030">
          <cell r="A1030">
            <v>3021117</v>
          </cell>
          <cell r="B1030" t="str">
            <v>Crédito Pis - Diesel Ferroviário</v>
          </cell>
          <cell r="C1030">
            <v>-829638.12</v>
          </cell>
        </row>
        <row r="1031">
          <cell r="A1031">
            <v>3081115</v>
          </cell>
          <cell r="B1031" t="str">
            <v>Serviço Tratamento de Residuos</v>
          </cell>
          <cell r="C1031">
            <v>81305.8</v>
          </cell>
        </row>
        <row r="1032">
          <cell r="A1032">
            <v>3081116</v>
          </cell>
          <cell r="B1032" t="str">
            <v>Crédito PIS - Outros Administrativo</v>
          </cell>
          <cell r="C1032">
            <v>-266544.77</v>
          </cell>
        </row>
        <row r="1033">
          <cell r="A1033">
            <v>3121105</v>
          </cell>
          <cell r="B1033" t="str">
            <v>Crédito PIS - Depreciação</v>
          </cell>
          <cell r="C1033">
            <v>-157000.18</v>
          </cell>
        </row>
        <row r="1034">
          <cell r="A1034">
            <v>3121112</v>
          </cell>
          <cell r="B1034" t="str">
            <v>Seguro Contra terceiros - ferroviário</v>
          </cell>
          <cell r="C1034">
            <v>-926.33</v>
          </cell>
        </row>
        <row r="1035">
          <cell r="A1035">
            <v>4034102</v>
          </cell>
          <cell r="B1035" t="str">
            <v>Serv.Manut.p/Sistemas</v>
          </cell>
          <cell r="C1035">
            <v>2499.9899999999998</v>
          </cell>
        </row>
        <row r="1036">
          <cell r="A1036">
            <v>5411161</v>
          </cell>
          <cell r="B1036" t="str">
            <v>ICMS - Joinville</v>
          </cell>
          <cell r="C1036">
            <v>84.54</v>
          </cell>
        </row>
        <row r="1037">
          <cell r="C1037">
            <v>-337435</v>
          </cell>
        </row>
      </sheetData>
      <sheetData sheetId="10" refreshError="1">
        <row r="2">
          <cell r="A2">
            <v>1110101</v>
          </cell>
          <cell r="B2" t="str">
            <v>Caixa</v>
          </cell>
          <cell r="C2">
            <v>1000</v>
          </cell>
        </row>
        <row r="3">
          <cell r="A3">
            <v>1110102</v>
          </cell>
          <cell r="B3" t="str">
            <v>Caixa Moeda Estrangeira</v>
          </cell>
          <cell r="C3">
            <v>27344.15</v>
          </cell>
        </row>
        <row r="4">
          <cell r="A4">
            <v>1110104</v>
          </cell>
          <cell r="B4" t="str">
            <v>Caixa Pequeno</v>
          </cell>
          <cell r="C4">
            <v>111661.53</v>
          </cell>
        </row>
        <row r="5">
          <cell r="A5">
            <v>1110201</v>
          </cell>
          <cell r="B5" t="str">
            <v>B.Real Ag.1849 CC 3709063</v>
          </cell>
          <cell r="C5">
            <v>35455.769999999997</v>
          </cell>
        </row>
        <row r="6">
          <cell r="A6">
            <v>1110202</v>
          </cell>
          <cell r="B6" t="str">
            <v>B.Real Conta Cobrança</v>
          </cell>
          <cell r="C6">
            <v>1108002.47</v>
          </cell>
        </row>
        <row r="7">
          <cell r="A7">
            <v>1110203</v>
          </cell>
          <cell r="B7" t="str">
            <v>B.Brasil Ag.12440 CC 23006</v>
          </cell>
          <cell r="C7">
            <v>228009.24</v>
          </cell>
        </row>
        <row r="8">
          <cell r="A8">
            <v>1110206</v>
          </cell>
          <cell r="B8" t="str">
            <v>Cx.Econ.Fed. Ag.1000 CC 93-0</v>
          </cell>
          <cell r="C8">
            <v>28427.31</v>
          </cell>
        </row>
        <row r="9">
          <cell r="A9">
            <v>1110207</v>
          </cell>
          <cell r="B9" t="str">
            <v>Bradesco Ag049-3 CC184845-3</v>
          </cell>
          <cell r="C9">
            <v>874416.92</v>
          </cell>
        </row>
        <row r="10">
          <cell r="A10">
            <v>1110210</v>
          </cell>
          <cell r="B10" t="str">
            <v>HSBC-Bamerindus</v>
          </cell>
          <cell r="C10">
            <v>9444.84</v>
          </cell>
        </row>
        <row r="11">
          <cell r="A11">
            <v>1110211</v>
          </cell>
          <cell r="B11" t="str">
            <v>Unibanco Ag.0616 CC 820272-6</v>
          </cell>
          <cell r="C11">
            <v>5474.05</v>
          </cell>
        </row>
        <row r="12">
          <cell r="A12">
            <v>1110214</v>
          </cell>
          <cell r="B12" t="str">
            <v>B.Real Ag.0732 CC 2712991</v>
          </cell>
          <cell r="C12">
            <v>1076.42</v>
          </cell>
        </row>
        <row r="13">
          <cell r="A13">
            <v>1110216</v>
          </cell>
          <cell r="B13" t="str">
            <v>BBA Creditan.CC 25482-0</v>
          </cell>
          <cell r="C13">
            <v>128.86000000000001</v>
          </cell>
        </row>
        <row r="14">
          <cell r="A14">
            <v>1110217</v>
          </cell>
          <cell r="B14" t="str">
            <v>B.Safra CC 0009-8/118349-9 Ctba</v>
          </cell>
          <cell r="C14">
            <v>163822</v>
          </cell>
        </row>
        <row r="15">
          <cell r="A15">
            <v>1110223</v>
          </cell>
          <cell r="B15" t="str">
            <v>B.ABC Brasil Ag197 41001-0</v>
          </cell>
          <cell r="C15">
            <v>97574.99</v>
          </cell>
        </row>
        <row r="16">
          <cell r="A16">
            <v>1110224</v>
          </cell>
          <cell r="B16" t="str">
            <v>Unibanco Caução Ag.616 131765-3</v>
          </cell>
          <cell r="C16">
            <v>621326.42000000004</v>
          </cell>
        </row>
        <row r="17">
          <cell r="A17">
            <v>1110230</v>
          </cell>
          <cell r="B17" t="str">
            <v>Banco Fibra S.A.</v>
          </cell>
          <cell r="C17">
            <v>0.04</v>
          </cell>
        </row>
        <row r="18">
          <cell r="A18">
            <v>1110233</v>
          </cell>
          <cell r="B18" t="str">
            <v>Bco.Bilbao Viscaia Argentaria S/A-cc 01</v>
          </cell>
          <cell r="C18">
            <v>748.48</v>
          </cell>
        </row>
        <row r="19">
          <cell r="A19">
            <v>1110235</v>
          </cell>
          <cell r="B19" t="str">
            <v>Banco BNL do Brasil</v>
          </cell>
          <cell r="C19">
            <v>1328.63</v>
          </cell>
        </row>
        <row r="20">
          <cell r="A20">
            <v>1110239</v>
          </cell>
          <cell r="B20" t="str">
            <v>Banco Indl Coml S/A-BIC</v>
          </cell>
          <cell r="C20">
            <v>840.77</v>
          </cell>
        </row>
        <row r="21">
          <cell r="A21">
            <v>1110240</v>
          </cell>
          <cell r="B21" t="str">
            <v>Banco Itau S/A</v>
          </cell>
          <cell r="C21">
            <v>75.33</v>
          </cell>
        </row>
        <row r="22">
          <cell r="A22">
            <v>1110280</v>
          </cell>
          <cell r="B22" t="str">
            <v>Banco Votorantin - Ag. 001-9 C/C 100876</v>
          </cell>
          <cell r="C22">
            <v>308679.86</v>
          </cell>
        </row>
        <row r="23">
          <cell r="A23">
            <v>1110284</v>
          </cell>
          <cell r="B23" t="str">
            <v>Unibanco - c.c.133.032-6</v>
          </cell>
          <cell r="C23">
            <v>46450.91</v>
          </cell>
        </row>
        <row r="24">
          <cell r="A24">
            <v>1110285</v>
          </cell>
          <cell r="B24" t="str">
            <v>Unibanco - c.c.133.041-7</v>
          </cell>
          <cell r="C24">
            <v>851.48</v>
          </cell>
        </row>
        <row r="25">
          <cell r="A25">
            <v>1110286</v>
          </cell>
          <cell r="B25" t="str">
            <v>Unibanco - c.c.133.040-9</v>
          </cell>
          <cell r="C25">
            <v>1878424.99</v>
          </cell>
        </row>
        <row r="26">
          <cell r="A26">
            <v>1110287</v>
          </cell>
          <cell r="B26" t="str">
            <v>Unibanco - c.c.133.031-8</v>
          </cell>
          <cell r="C26">
            <v>3674.91</v>
          </cell>
        </row>
        <row r="27">
          <cell r="A27">
            <v>1110294</v>
          </cell>
          <cell r="B27" t="str">
            <v>Banco Santos - Ag. 001-9 Conta 11973-0</v>
          </cell>
          <cell r="C27">
            <v>818.91</v>
          </cell>
        </row>
        <row r="28">
          <cell r="A28">
            <v>1110301</v>
          </cell>
          <cell r="B28" t="str">
            <v>B.Real Apl.Fin.</v>
          </cell>
          <cell r="C28">
            <v>12243955.57</v>
          </cell>
        </row>
        <row r="29">
          <cell r="A29">
            <v>1110303</v>
          </cell>
          <cell r="B29" t="str">
            <v>B.Brasil Apl.Fin.</v>
          </cell>
          <cell r="C29">
            <v>9801804.0800000001</v>
          </cell>
        </row>
        <row r="30">
          <cell r="A30">
            <v>1110309</v>
          </cell>
          <cell r="B30" t="str">
            <v>Votorantim Ctum Apl.Fin.</v>
          </cell>
          <cell r="C30">
            <v>11669722.65</v>
          </cell>
        </row>
        <row r="31">
          <cell r="A31">
            <v>1110310</v>
          </cell>
          <cell r="B31" t="str">
            <v>Unibanco Apl.Fin.</v>
          </cell>
          <cell r="C31">
            <v>6580300.0700000003</v>
          </cell>
        </row>
        <row r="32">
          <cell r="A32">
            <v>1110318</v>
          </cell>
          <cell r="B32" t="str">
            <v>B.ABC Brasil Apl.Fin.</v>
          </cell>
          <cell r="C32">
            <v>2507290.6</v>
          </cell>
        </row>
        <row r="33">
          <cell r="A33">
            <v>1110319</v>
          </cell>
          <cell r="B33" t="str">
            <v>HSBC-Bam. Apl.Fin.</v>
          </cell>
          <cell r="C33">
            <v>10078662.76</v>
          </cell>
        </row>
        <row r="34">
          <cell r="A34">
            <v>1110324</v>
          </cell>
          <cell r="B34" t="str">
            <v>Fundo de Investimento Brascan S/A</v>
          </cell>
          <cell r="C34">
            <v>8959867.6199999992</v>
          </cell>
        </row>
        <row r="35">
          <cell r="A35">
            <v>1110327</v>
          </cell>
          <cell r="B35" t="str">
            <v>Banco unibanco caução BNDES - CC 131.78</v>
          </cell>
          <cell r="C35">
            <v>18563833.66</v>
          </cell>
        </row>
        <row r="36">
          <cell r="A36">
            <v>1110329</v>
          </cell>
          <cell r="B36" t="str">
            <v>Banco Fibra S/A - aplicação financeira</v>
          </cell>
          <cell r="C36">
            <v>11441728.24</v>
          </cell>
        </row>
        <row r="37">
          <cell r="A37">
            <v>1110330</v>
          </cell>
          <cell r="B37" t="str">
            <v>Banco Indl Coml S/A BicBanco -aplicação</v>
          </cell>
          <cell r="C37">
            <v>2118309.39</v>
          </cell>
        </row>
        <row r="38">
          <cell r="A38">
            <v>1110333</v>
          </cell>
          <cell r="B38" t="str">
            <v>Banco Pine S.A - Aplic Financeira</v>
          </cell>
          <cell r="C38">
            <v>933670.28</v>
          </cell>
        </row>
        <row r="39">
          <cell r="A39">
            <v>1110334</v>
          </cell>
          <cell r="B39" t="str">
            <v>Banco BNL do Brasil - Aplicação Finance</v>
          </cell>
          <cell r="C39">
            <v>11849168.42</v>
          </cell>
        </row>
        <row r="40">
          <cell r="A40">
            <v>1110335</v>
          </cell>
          <cell r="B40" t="str">
            <v>Banco Modal S/A - Aplicação Financeira</v>
          </cell>
          <cell r="C40">
            <v>13494684.720000001</v>
          </cell>
        </row>
        <row r="41">
          <cell r="A41">
            <v>1110336</v>
          </cell>
          <cell r="B41" t="str">
            <v>Banco Del Istmo Internacional Ltd. - Ap</v>
          </cell>
          <cell r="C41">
            <v>14088931.23</v>
          </cell>
        </row>
        <row r="42">
          <cell r="A42">
            <v>1110337</v>
          </cell>
          <cell r="B42" t="str">
            <v>Banco Santos - Aplicação Financeira</v>
          </cell>
          <cell r="C42">
            <v>7631400.2300000004</v>
          </cell>
        </row>
        <row r="43">
          <cell r="A43">
            <v>1110338</v>
          </cell>
          <cell r="B43" t="str">
            <v>Banco BMG - Aplicação Financeira</v>
          </cell>
          <cell r="C43">
            <v>2004149.17</v>
          </cell>
        </row>
        <row r="44">
          <cell r="A44">
            <v>1110339</v>
          </cell>
          <cell r="B44" t="str">
            <v>UTOR Investimentos</v>
          </cell>
          <cell r="C44">
            <v>14305761.130000001</v>
          </cell>
        </row>
        <row r="45">
          <cell r="A45">
            <v>1110340</v>
          </cell>
          <cell r="B45" t="str">
            <v>Pactual Aplicação Financeira</v>
          </cell>
          <cell r="C45">
            <v>3078628.78</v>
          </cell>
        </row>
        <row r="46">
          <cell r="A46">
            <v>1110341</v>
          </cell>
          <cell r="B46" t="str">
            <v>BMC - Aplicação Financeira</v>
          </cell>
          <cell r="C46">
            <v>501298.06</v>
          </cell>
        </row>
        <row r="47">
          <cell r="A47">
            <v>1110402</v>
          </cell>
          <cell r="B47" t="str">
            <v>Numerario em Transito</v>
          </cell>
          <cell r="C47">
            <v>1289488.47</v>
          </cell>
        </row>
        <row r="48">
          <cell r="A48">
            <v>1110601</v>
          </cell>
          <cell r="B48" t="str">
            <v>B.Real Transitória Ag.732 CC 37090636</v>
          </cell>
          <cell r="C48">
            <v>32405.040000000001</v>
          </cell>
        </row>
        <row r="49">
          <cell r="A49">
            <v>1110602</v>
          </cell>
          <cell r="B49" t="str">
            <v>B.Real Transit.C.Cobrança 1710120-2</v>
          </cell>
          <cell r="C49">
            <v>-533990.77</v>
          </cell>
        </row>
        <row r="50">
          <cell r="A50">
            <v>1110603</v>
          </cell>
          <cell r="B50" t="str">
            <v>B.Brasil Transitória Ag.12440 CC 230006</v>
          </cell>
          <cell r="C50">
            <v>-84531.53</v>
          </cell>
        </row>
        <row r="51">
          <cell r="A51">
            <v>1110607</v>
          </cell>
          <cell r="B51" t="str">
            <v>Bradesco Trans.Ag.0493 CC 184845-30</v>
          </cell>
          <cell r="C51">
            <v>348715.2</v>
          </cell>
        </row>
        <row r="52">
          <cell r="A52">
            <v>1110610</v>
          </cell>
          <cell r="B52" t="str">
            <v>HSBC-Bam.Transitória Ag.054 CC 13958-40</v>
          </cell>
          <cell r="C52">
            <v>-6298</v>
          </cell>
        </row>
        <row r="53">
          <cell r="A53">
            <v>1110611</v>
          </cell>
          <cell r="B53" t="str">
            <v>Unibanco Transitória  Ag.0525 CC 100361</v>
          </cell>
          <cell r="C53">
            <v>-99119.039999999994</v>
          </cell>
        </row>
        <row r="54">
          <cell r="A54">
            <v>1110617</v>
          </cell>
          <cell r="B54" t="str">
            <v>B.Safra Transitória CC 0009-8/118349-9/</v>
          </cell>
          <cell r="C54">
            <v>8571.4</v>
          </cell>
        </row>
        <row r="55">
          <cell r="A55">
            <v>1110630</v>
          </cell>
          <cell r="B55" t="str">
            <v>Banco Fibra S.A.-TRANSITORIA</v>
          </cell>
          <cell r="C55">
            <v>0</v>
          </cell>
        </row>
        <row r="56">
          <cell r="A56">
            <v>1110635</v>
          </cell>
          <cell r="B56" t="str">
            <v>Banco BNL do Brasil-TRANSITORIA</v>
          </cell>
          <cell r="C56">
            <v>0</v>
          </cell>
        </row>
        <row r="57">
          <cell r="A57">
            <v>1110640</v>
          </cell>
          <cell r="B57" t="str">
            <v>Banco Itau S/A ag 0548 cc 677574-TRANSI</v>
          </cell>
          <cell r="C57">
            <v>25561.23</v>
          </cell>
        </row>
        <row r="58">
          <cell r="A58">
            <v>1110644</v>
          </cell>
          <cell r="B58" t="str">
            <v>Banco Triangulo S/A cc 33892101-2</v>
          </cell>
          <cell r="C58">
            <v>548419.52</v>
          </cell>
        </row>
        <row r="59">
          <cell r="A59" t="str">
            <v>DISPONIBILIDADES</v>
          </cell>
          <cell r="C59">
            <v>168937447.46000001</v>
          </cell>
        </row>
        <row r="61">
          <cell r="A61">
            <v>1120101</v>
          </cell>
          <cell r="B61" t="str">
            <v>C.Receber-Cliente Nacional</v>
          </cell>
          <cell r="C61">
            <v>28341201.82</v>
          </cell>
        </row>
        <row r="62">
          <cell r="A62">
            <v>1120103</v>
          </cell>
          <cell r="B62" t="str">
            <v>C.Receber-Cliente Sucata</v>
          </cell>
          <cell r="C62">
            <v>1570661.23</v>
          </cell>
        </row>
        <row r="63">
          <cell r="A63">
            <v>1120107</v>
          </cell>
          <cell r="B63" t="str">
            <v>Antecipação de Faturamento</v>
          </cell>
          <cell r="C63">
            <v>427068.89</v>
          </cell>
        </row>
        <row r="64">
          <cell r="A64">
            <v>1120199</v>
          </cell>
          <cell r="B64" t="str">
            <v>Carga Clientes a Receber</v>
          </cell>
          <cell r="C64">
            <v>-278083.59000000003</v>
          </cell>
        </row>
        <row r="65">
          <cell r="A65">
            <v>1120211</v>
          </cell>
          <cell r="B65" t="str">
            <v>Cta.Rec.Mesopotâmico/BAP</v>
          </cell>
          <cell r="C65">
            <v>23249823.690000001</v>
          </cell>
        </row>
        <row r="66">
          <cell r="A66">
            <v>1120301</v>
          </cell>
          <cell r="B66" t="str">
            <v>Clientes Nac. Serviços</v>
          </cell>
          <cell r="C66">
            <v>-8618.2800000000007</v>
          </cell>
        </row>
        <row r="67">
          <cell r="A67">
            <v>1120401</v>
          </cell>
          <cell r="B67" t="str">
            <v>Aluguel Imóveis Pr</v>
          </cell>
          <cell r="C67">
            <v>0</v>
          </cell>
        </row>
        <row r="68">
          <cell r="A68">
            <v>1120402</v>
          </cell>
          <cell r="B68" t="str">
            <v>Aluguel Locomotivas</v>
          </cell>
          <cell r="C68">
            <v>298451.12</v>
          </cell>
        </row>
        <row r="69">
          <cell r="A69">
            <v>1120404</v>
          </cell>
          <cell r="B69" t="str">
            <v>Aluguel Imóveis RS</v>
          </cell>
          <cell r="C69">
            <v>1840</v>
          </cell>
        </row>
        <row r="70">
          <cell r="A70">
            <v>1120405</v>
          </cell>
          <cell r="B70" t="str">
            <v>Aluguel Imóveis SP</v>
          </cell>
          <cell r="C70">
            <v>2990</v>
          </cell>
        </row>
        <row r="71">
          <cell r="A71">
            <v>1120499</v>
          </cell>
          <cell r="B71" t="str">
            <v>Carga Alug/Arrend/Conc.</v>
          </cell>
          <cell r="C71">
            <v>84998.02</v>
          </cell>
        </row>
        <row r="72">
          <cell r="A72">
            <v>1120601</v>
          </cell>
          <cell r="B72" t="str">
            <v>Recebimentos (D+1)</v>
          </cell>
          <cell r="C72">
            <v>-1289488.47</v>
          </cell>
        </row>
        <row r="73">
          <cell r="A73">
            <v>1129901</v>
          </cell>
          <cell r="B73" t="str">
            <v>Provisão Para Devedores Duvidosos</v>
          </cell>
          <cell r="C73">
            <v>-377606.87</v>
          </cell>
        </row>
        <row r="74">
          <cell r="A74">
            <v>1139907</v>
          </cell>
          <cell r="B74" t="str">
            <v>Taxa de Administração Ferropar</v>
          </cell>
          <cell r="C74">
            <v>8683.7000000000007</v>
          </cell>
        </row>
        <row r="75">
          <cell r="A75" t="str">
            <v>Clientes</v>
          </cell>
          <cell r="C75">
            <v>52031921.259999998</v>
          </cell>
        </row>
        <row r="77">
          <cell r="A77">
            <v>1120203</v>
          </cell>
          <cell r="B77" t="str">
            <v>Cta.Rec. MRS Logística</v>
          </cell>
          <cell r="C77">
            <v>-183726.1</v>
          </cell>
        </row>
        <row r="78">
          <cell r="A78">
            <v>1120207</v>
          </cell>
          <cell r="B78" t="str">
            <v>Cta.Rec. FERROPAR</v>
          </cell>
          <cell r="C78">
            <v>14014869.640000001</v>
          </cell>
        </row>
        <row r="79">
          <cell r="A79">
            <v>1120210</v>
          </cell>
          <cell r="B79" t="str">
            <v>Cta.Rec. FERROBAN</v>
          </cell>
          <cell r="C79">
            <v>-131154.49</v>
          </cell>
        </row>
        <row r="80">
          <cell r="A80">
            <v>1120299</v>
          </cell>
          <cell r="B80" t="str">
            <v>Provisão P/ Devedores Duvidosos - Trafe</v>
          </cell>
          <cell r="C80">
            <v>-1255553.42</v>
          </cell>
        </row>
        <row r="81">
          <cell r="A81" t="str">
            <v>Trafego mútuo</v>
          </cell>
          <cell r="C81">
            <v>12444435.630000001</v>
          </cell>
        </row>
        <row r="83">
          <cell r="A83">
            <v>1130601</v>
          </cell>
          <cell r="B83" t="str">
            <v>Rede Ferroviária Federal S/A</v>
          </cell>
          <cell r="C83">
            <v>1102893.51</v>
          </cell>
        </row>
        <row r="84">
          <cell r="A84" t="str">
            <v>Contas a receber da RFFSA</v>
          </cell>
          <cell r="C84">
            <v>1102893.51</v>
          </cell>
        </row>
        <row r="86">
          <cell r="A86">
            <v>1150101</v>
          </cell>
          <cell r="B86" t="str">
            <v>Estoques</v>
          </cell>
          <cell r="C86">
            <v>11653428.92</v>
          </cell>
        </row>
        <row r="87">
          <cell r="A87">
            <v>1150103</v>
          </cell>
          <cell r="B87" t="str">
            <v>Materiais Em Poder De Terceiros</v>
          </cell>
          <cell r="C87">
            <v>208129.6</v>
          </cell>
        </row>
        <row r="88">
          <cell r="A88">
            <v>1150104</v>
          </cell>
          <cell r="B88" t="str">
            <v>Mat.Terc.em Poder da FSA</v>
          </cell>
          <cell r="C88">
            <v>210918.21</v>
          </cell>
        </row>
        <row r="89">
          <cell r="A89">
            <v>1150190</v>
          </cell>
          <cell r="B89" t="str">
            <v>Carga Estoque</v>
          </cell>
          <cell r="C89">
            <v>-68819.649999999994</v>
          </cell>
        </row>
        <row r="90">
          <cell r="A90">
            <v>1150192</v>
          </cell>
          <cell r="B90" t="str">
            <v>Carga Mat.Poder 3º</v>
          </cell>
          <cell r="C90">
            <v>91183.26</v>
          </cell>
        </row>
        <row r="91">
          <cell r="A91">
            <v>1150198</v>
          </cell>
          <cell r="B91" t="str">
            <v>EM/EF Consignação</v>
          </cell>
          <cell r="C91">
            <v>-153824.85999999999</v>
          </cell>
        </row>
        <row r="92">
          <cell r="A92">
            <v>1150199</v>
          </cell>
          <cell r="B92" t="str">
            <v>EM/EF Geral</v>
          </cell>
          <cell r="C92">
            <v>-181477.22</v>
          </cell>
        </row>
        <row r="93">
          <cell r="A93">
            <v>1150201</v>
          </cell>
          <cell r="B93" t="str">
            <v>Prod.Processo de Fabricação</v>
          </cell>
          <cell r="C93">
            <v>364618.67</v>
          </cell>
        </row>
        <row r="94">
          <cell r="A94">
            <v>1150303</v>
          </cell>
          <cell r="B94" t="str">
            <v>Trânsito Interno Materiais</v>
          </cell>
          <cell r="C94">
            <v>5090.7299999999996</v>
          </cell>
        </row>
        <row r="95">
          <cell r="A95" t="str">
            <v>Almoxarifado</v>
          </cell>
          <cell r="C95">
            <v>12129247.66</v>
          </cell>
        </row>
        <row r="97">
          <cell r="A97">
            <v>1150305</v>
          </cell>
          <cell r="B97" t="str">
            <v>Adiant.Fornecedor Exterior</v>
          </cell>
          <cell r="C97">
            <v>152589.51999999999</v>
          </cell>
        </row>
        <row r="98">
          <cell r="A98">
            <v>1150306</v>
          </cell>
          <cell r="B98" t="str">
            <v>Adiant.Despac.Aduaneiro</v>
          </cell>
          <cell r="C98">
            <v>106639.9</v>
          </cell>
        </row>
        <row r="99">
          <cell r="A99">
            <v>1150307</v>
          </cell>
          <cell r="B99" t="str">
            <v>Adiant. Siscomex</v>
          </cell>
          <cell r="C99">
            <v>37672.15</v>
          </cell>
        </row>
        <row r="100">
          <cell r="A100" t="str">
            <v>Importação em andamento</v>
          </cell>
          <cell r="C100">
            <v>296901.57</v>
          </cell>
        </row>
        <row r="102">
          <cell r="A102">
            <v>1160101</v>
          </cell>
          <cell r="B102" t="str">
            <v>Imposto de Renda a Recuperar</v>
          </cell>
          <cell r="C102">
            <v>3398327.14</v>
          </cell>
        </row>
        <row r="103">
          <cell r="A103">
            <v>1160102</v>
          </cell>
          <cell r="B103" t="str">
            <v>Contrib.Social a Recup.</v>
          </cell>
          <cell r="C103">
            <v>378.9</v>
          </cell>
        </row>
        <row r="104">
          <cell r="A104">
            <v>1160104</v>
          </cell>
          <cell r="B104" t="str">
            <v>PIS a Recuperar</v>
          </cell>
          <cell r="C104">
            <v>0.01</v>
          </cell>
        </row>
        <row r="105">
          <cell r="A105">
            <v>1160105</v>
          </cell>
          <cell r="B105" t="str">
            <v>COFINS a Recuperar</v>
          </cell>
          <cell r="C105">
            <v>1136.7</v>
          </cell>
        </row>
        <row r="106">
          <cell r="A106">
            <v>1160106</v>
          </cell>
          <cell r="B106" t="str">
            <v>INSS - RETENÇÃO SOBRE FATURAMENTO</v>
          </cell>
          <cell r="C106">
            <v>137382.37</v>
          </cell>
        </row>
        <row r="107">
          <cell r="A107">
            <v>1160108</v>
          </cell>
          <cell r="B107" t="str">
            <v>FGTS antecipado s/13º salário</v>
          </cell>
          <cell r="C107">
            <v>66395.34</v>
          </cell>
        </row>
        <row r="108">
          <cell r="A108">
            <v>1160109</v>
          </cell>
          <cell r="B108" t="str">
            <v>Imposto de Renda antecipado</v>
          </cell>
          <cell r="C108">
            <v>857253.52</v>
          </cell>
        </row>
        <row r="109">
          <cell r="A109">
            <v>1160112</v>
          </cell>
          <cell r="B109" t="str">
            <v>Imposto de Renda diferido</v>
          </cell>
          <cell r="C109">
            <v>7701301.5599999996</v>
          </cell>
        </row>
        <row r="110">
          <cell r="A110">
            <v>1160113</v>
          </cell>
          <cell r="B110" t="str">
            <v>Contr. Social Diferida</v>
          </cell>
          <cell r="C110">
            <v>2772468.56</v>
          </cell>
        </row>
        <row r="111">
          <cell r="A111">
            <v>1160115</v>
          </cell>
          <cell r="B111" t="str">
            <v>Contr. Social Paga Indevidamente</v>
          </cell>
          <cell r="C111">
            <v>825555.57</v>
          </cell>
        </row>
        <row r="112">
          <cell r="A112">
            <v>1160201</v>
          </cell>
          <cell r="B112" t="str">
            <v>ICMS A Recuperar - Paraná</v>
          </cell>
          <cell r="C112">
            <v>0</v>
          </cell>
        </row>
        <row r="113">
          <cell r="A113">
            <v>1160202</v>
          </cell>
          <cell r="B113" t="str">
            <v>ICMS A Recuperar - Santa Catarina</v>
          </cell>
          <cell r="C113">
            <v>432239.85</v>
          </cell>
        </row>
        <row r="114">
          <cell r="A114">
            <v>1160203</v>
          </cell>
          <cell r="B114" t="str">
            <v>ICMS A Recuperar - Rio Grande do Sul</v>
          </cell>
          <cell r="C114">
            <v>1396635.88</v>
          </cell>
        </row>
        <row r="115">
          <cell r="A115">
            <v>1160207</v>
          </cell>
          <cell r="B115" t="str">
            <v>ICMS a Recuperar - Geral</v>
          </cell>
          <cell r="C115">
            <v>-25000</v>
          </cell>
        </row>
        <row r="116">
          <cell r="A116">
            <v>1160210</v>
          </cell>
          <cell r="B116" t="str">
            <v>ICMS a Recuperar-Ativo Imobilizado RS</v>
          </cell>
          <cell r="C116">
            <v>125866.1</v>
          </cell>
        </row>
        <row r="117">
          <cell r="A117">
            <v>1160211</v>
          </cell>
          <cell r="B117" t="str">
            <v>ICMS a Recuperar-Ativo Imobilizado SP</v>
          </cell>
          <cell r="C117">
            <v>36847.06</v>
          </cell>
        </row>
        <row r="118">
          <cell r="A118" t="str">
            <v>Tributos a recuperar</v>
          </cell>
          <cell r="C118">
            <v>17726788.559999999</v>
          </cell>
        </row>
        <row r="120">
          <cell r="A120">
            <v>1130401</v>
          </cell>
          <cell r="B120" t="str">
            <v>Caução Liber.Cargas Terc.</v>
          </cell>
          <cell r="C120">
            <v>10700</v>
          </cell>
        </row>
        <row r="121">
          <cell r="A121">
            <v>1140101</v>
          </cell>
          <cell r="B121" t="str">
            <v>Adiantamento a maquinistas</v>
          </cell>
          <cell r="C121">
            <v>133738.04</v>
          </cell>
        </row>
        <row r="122">
          <cell r="A122">
            <v>1140102</v>
          </cell>
          <cell r="B122" t="str">
            <v>Adiantamento de Férias</v>
          </cell>
          <cell r="C122">
            <v>28067.53</v>
          </cell>
        </row>
        <row r="123">
          <cell r="A123">
            <v>1140103</v>
          </cell>
          <cell r="B123" t="str">
            <v>Adiantamento De 13º Salário</v>
          </cell>
          <cell r="C123">
            <v>721846.95</v>
          </cell>
        </row>
        <row r="124">
          <cell r="A124">
            <v>1140104</v>
          </cell>
          <cell r="B124" t="str">
            <v>Empréstimo A Funcionários</v>
          </cell>
          <cell r="C124">
            <v>-53267.07</v>
          </cell>
        </row>
        <row r="125">
          <cell r="A125">
            <v>1140105</v>
          </cell>
          <cell r="B125" t="str">
            <v>Adiantamento de Salários</v>
          </cell>
          <cell r="C125">
            <v>15225.62</v>
          </cell>
        </row>
        <row r="126">
          <cell r="A126">
            <v>1140106</v>
          </cell>
          <cell r="B126" t="str">
            <v>Insuficiência De Saldos</v>
          </cell>
          <cell r="C126">
            <v>71728</v>
          </cell>
        </row>
        <row r="127">
          <cell r="A127">
            <v>1140107</v>
          </cell>
          <cell r="B127" t="str">
            <v>Adiantamento PPR</v>
          </cell>
          <cell r="C127">
            <v>436008.99</v>
          </cell>
        </row>
        <row r="128">
          <cell r="A128">
            <v>1140108</v>
          </cell>
          <cell r="B128" t="str">
            <v>Fornecimento De Camisas</v>
          </cell>
          <cell r="C128">
            <v>172346.76</v>
          </cell>
        </row>
        <row r="129">
          <cell r="A129">
            <v>1140201</v>
          </cell>
          <cell r="B129" t="str">
            <v>Adto.de Viagens Nacionais</v>
          </cell>
          <cell r="C129">
            <v>15283.99</v>
          </cell>
        </row>
        <row r="130">
          <cell r="A130">
            <v>1140203</v>
          </cell>
          <cell r="B130" t="str">
            <v>Adiant. de Viagem</v>
          </cell>
          <cell r="C130">
            <v>16942.16</v>
          </cell>
        </row>
        <row r="131">
          <cell r="A131">
            <v>1140409</v>
          </cell>
          <cell r="B131" t="str">
            <v>Adiant. a Fornecedores</v>
          </cell>
          <cell r="C131">
            <v>71220008.719999999</v>
          </cell>
        </row>
        <row r="132">
          <cell r="A132">
            <v>1140412</v>
          </cell>
          <cell r="B132" t="str">
            <v>Antecipações Diversas</v>
          </cell>
          <cell r="C132">
            <v>131036.3</v>
          </cell>
        </row>
        <row r="133">
          <cell r="A133" t="str">
            <v>Antecipações diversas</v>
          </cell>
          <cell r="C133">
            <v>72919665.989999995</v>
          </cell>
        </row>
        <row r="135">
          <cell r="A135">
            <v>1170101</v>
          </cell>
          <cell r="B135" t="str">
            <v>Concessão RFFSA</v>
          </cell>
          <cell r="C135">
            <v>150333.35999999999</v>
          </cell>
        </row>
        <row r="136">
          <cell r="A136">
            <v>1170102</v>
          </cell>
          <cell r="B136" t="str">
            <v>Arrendamento de Bens da RFFSA</v>
          </cell>
          <cell r="C136">
            <v>2734400.04</v>
          </cell>
        </row>
        <row r="137">
          <cell r="A137">
            <v>1170201</v>
          </cell>
          <cell r="B137" t="str">
            <v>Prêmio De Seguro a Apropriar</v>
          </cell>
          <cell r="C137">
            <v>2631491.5099999998</v>
          </cell>
        </row>
        <row r="138">
          <cell r="A138">
            <v>1170302</v>
          </cell>
          <cell r="B138" t="str">
            <v>Despesas Com Captação BNDES</v>
          </cell>
          <cell r="C138">
            <v>76740.39</v>
          </cell>
        </row>
        <row r="139">
          <cell r="A139">
            <v>1170304</v>
          </cell>
          <cell r="B139" t="str">
            <v>Comissão de Flat- Importação</v>
          </cell>
          <cell r="C139">
            <v>2037740.84</v>
          </cell>
        </row>
        <row r="140">
          <cell r="A140">
            <v>1170305</v>
          </cell>
          <cell r="B140" t="str">
            <v>Enc.Financ.a Apropriar</v>
          </cell>
          <cell r="C140">
            <v>246733.55</v>
          </cell>
        </row>
        <row r="141">
          <cell r="A141">
            <v>1170309</v>
          </cell>
          <cell r="B141" t="str">
            <v>Despesa Captação BNDES</v>
          </cell>
          <cell r="C141">
            <v>2448395.09</v>
          </cell>
        </row>
        <row r="142">
          <cell r="A142">
            <v>1170310</v>
          </cell>
          <cell r="B142" t="str">
            <v>Pagamento antecipado de direito de pass</v>
          </cell>
          <cell r="C142">
            <v>2005324.5</v>
          </cell>
        </row>
        <row r="143">
          <cell r="A143">
            <v>1170311</v>
          </cell>
          <cell r="B143" t="str">
            <v>Pagamento antecipado aluguéis RFFSA</v>
          </cell>
          <cell r="C143">
            <v>61865.65</v>
          </cell>
        </row>
        <row r="144">
          <cell r="A144">
            <v>1170312</v>
          </cell>
          <cell r="B144" t="str">
            <v>Despesas antecipadas S A P</v>
          </cell>
          <cell r="C144">
            <v>170882.52</v>
          </cell>
        </row>
        <row r="145">
          <cell r="A145">
            <v>1170314</v>
          </cell>
          <cell r="B145" t="str">
            <v>Despesas antecipadas debêntures</v>
          </cell>
          <cell r="C145">
            <v>333889.08</v>
          </cell>
        </row>
        <row r="146">
          <cell r="A146">
            <v>1170315</v>
          </cell>
          <cell r="B146" t="str">
            <v>Despesas antecipadas emissão de debentu</v>
          </cell>
          <cell r="C146">
            <v>69305.5</v>
          </cell>
        </row>
        <row r="147">
          <cell r="A147">
            <v>1170326</v>
          </cell>
          <cell r="B147" t="str">
            <v>Despesas Antecipadas Combustiveis</v>
          </cell>
          <cell r="C147">
            <v>1108171.42</v>
          </cell>
        </row>
        <row r="148">
          <cell r="A148" t="str">
            <v>Despesas Pagas antecipadamente</v>
          </cell>
          <cell r="C148">
            <v>14075273.449999999</v>
          </cell>
        </row>
        <row r="150">
          <cell r="A150">
            <v>1139901</v>
          </cell>
          <cell r="B150" t="str">
            <v>Seguros a Receber</v>
          </cell>
          <cell r="C150">
            <v>175006.46</v>
          </cell>
        </row>
        <row r="151">
          <cell r="A151">
            <v>1139902</v>
          </cell>
          <cell r="B151" t="str">
            <v>Valores A Classificar</v>
          </cell>
          <cell r="C151">
            <v>-24689.200000000001</v>
          </cell>
        </row>
        <row r="152">
          <cell r="A152">
            <v>1139905</v>
          </cell>
          <cell r="B152" t="str">
            <v>Outros Valores A Receber</v>
          </cell>
          <cell r="C152">
            <v>157106.88</v>
          </cell>
        </row>
        <row r="153">
          <cell r="A153" t="str">
            <v>Outros</v>
          </cell>
          <cell r="C153">
            <v>307424.14</v>
          </cell>
        </row>
        <row r="155">
          <cell r="A155" t="str">
            <v>Circulante</v>
          </cell>
          <cell r="C155">
            <v>351971999.23000002</v>
          </cell>
        </row>
        <row r="157">
          <cell r="A157">
            <v>1240401</v>
          </cell>
          <cell r="B157" t="str">
            <v>INSS a recuperar</v>
          </cell>
          <cell r="C157">
            <v>672381.18</v>
          </cell>
        </row>
        <row r="158">
          <cell r="A158">
            <v>1240404</v>
          </cell>
          <cell r="B158" t="str">
            <v>ICMS a recuperar-Rio Grande do sul</v>
          </cell>
          <cell r="C158">
            <v>139146.81</v>
          </cell>
        </row>
        <row r="159">
          <cell r="A159">
            <v>1240405</v>
          </cell>
          <cell r="B159" t="str">
            <v>ICMS a recuperar-São Paulo</v>
          </cell>
          <cell r="C159">
            <v>42006.91</v>
          </cell>
        </row>
        <row r="160">
          <cell r="A160">
            <v>1240408</v>
          </cell>
          <cell r="B160" t="str">
            <v>Caução de ICMS - MS</v>
          </cell>
          <cell r="C160">
            <v>20000</v>
          </cell>
        </row>
        <row r="161">
          <cell r="A161" t="str">
            <v>Impostos longo prazo</v>
          </cell>
          <cell r="C161">
            <v>873534.9</v>
          </cell>
        </row>
        <row r="163">
          <cell r="A163">
            <v>1250104</v>
          </cell>
          <cell r="B163" t="str">
            <v>Controladora ALL S.A.</v>
          </cell>
          <cell r="C163">
            <v>17260824.640000001</v>
          </cell>
        </row>
        <row r="164">
          <cell r="A164">
            <v>1250204</v>
          </cell>
          <cell r="B164" t="str">
            <v>Mutúo ALL Intermodal S.A.</v>
          </cell>
          <cell r="C164">
            <v>663287.12</v>
          </cell>
        </row>
        <row r="165">
          <cell r="A165">
            <v>1250210</v>
          </cell>
          <cell r="B165" t="str">
            <v>Mutúo Caianda Participações S.A</v>
          </cell>
          <cell r="C165">
            <v>11784.61</v>
          </cell>
        </row>
        <row r="166">
          <cell r="A166">
            <v>1250302</v>
          </cell>
          <cell r="B166" t="str">
            <v>Coligada Ralph Inv. RLP</v>
          </cell>
          <cell r="C166">
            <v>786261.1</v>
          </cell>
        </row>
        <row r="167">
          <cell r="A167" t="str">
            <v>Mútuo controladores</v>
          </cell>
          <cell r="C167">
            <v>18722157.469999999</v>
          </cell>
        </row>
        <row r="169">
          <cell r="A169">
            <v>1240101</v>
          </cell>
          <cell r="B169" t="str">
            <v>Concessão RFFSA RLP</v>
          </cell>
          <cell r="C169">
            <v>3382500.6</v>
          </cell>
        </row>
        <row r="170">
          <cell r="A170">
            <v>1240102</v>
          </cell>
          <cell r="B170" t="str">
            <v>Arrendam.Bens RFFSA RLP</v>
          </cell>
          <cell r="C170">
            <v>61524006.100000001</v>
          </cell>
        </row>
        <row r="171">
          <cell r="A171">
            <v>1240103</v>
          </cell>
          <cell r="B171" t="str">
            <v>Pagamento antecipado aluguéis RFFSA</v>
          </cell>
          <cell r="C171">
            <v>1381666.24</v>
          </cell>
        </row>
        <row r="172">
          <cell r="A172">
            <v>1240308</v>
          </cell>
          <cell r="B172" t="str">
            <v>Pgto.Antec.Direito Pass.LP</v>
          </cell>
          <cell r="C172">
            <v>46523528.479999997</v>
          </cell>
        </row>
        <row r="173">
          <cell r="A173">
            <v>1240314</v>
          </cell>
          <cell r="B173" t="str">
            <v>Despesas antecipadas debêntures 1ª emis</v>
          </cell>
          <cell r="C173">
            <v>174631.25</v>
          </cell>
        </row>
        <row r="174">
          <cell r="A174">
            <v>1240315</v>
          </cell>
          <cell r="B174" t="str">
            <v>Despesas antecipadas debêntures 2ª emis</v>
          </cell>
          <cell r="C174">
            <v>80856.34</v>
          </cell>
        </row>
        <row r="175">
          <cell r="A175" t="str">
            <v>Despesas pagas antecipadamente</v>
          </cell>
          <cell r="C175">
            <v>113067189.01000001</v>
          </cell>
        </row>
        <row r="177">
          <cell r="A177">
            <v>1210101</v>
          </cell>
          <cell r="B177" t="str">
            <v>Dep.Judic.Ações Trabal.LP</v>
          </cell>
          <cell r="C177">
            <v>10241774.869999999</v>
          </cell>
        </row>
        <row r="178">
          <cell r="A178">
            <v>1210104</v>
          </cell>
          <cell r="B178" t="str">
            <v>Dep.Jud.PIS/COFINS LP</v>
          </cell>
          <cell r="C178">
            <v>2058714.47</v>
          </cell>
        </row>
        <row r="179">
          <cell r="A179">
            <v>1210106</v>
          </cell>
          <cell r="B179" t="str">
            <v>Dep.Judic. INSS</v>
          </cell>
          <cell r="C179">
            <v>3953613.95</v>
          </cell>
        </row>
        <row r="180">
          <cell r="A180">
            <v>1210109</v>
          </cell>
          <cell r="B180" t="str">
            <v>Penhora Judicial</v>
          </cell>
          <cell r="C180">
            <v>900386.13</v>
          </cell>
        </row>
        <row r="181">
          <cell r="A181" t="str">
            <v>Depósitos judiciais</v>
          </cell>
          <cell r="C181">
            <v>17154489.420000002</v>
          </cell>
        </row>
        <row r="183">
          <cell r="A183" t="str">
            <v>Realizável a longo prazo</v>
          </cell>
          <cell r="C183">
            <v>149817370.80000001</v>
          </cell>
        </row>
        <row r="185">
          <cell r="A185">
            <v>1321101</v>
          </cell>
          <cell r="B185" t="str">
            <v>Locomotivas Benfeitorias</v>
          </cell>
          <cell r="C185">
            <v>144557156.22</v>
          </cell>
        </row>
        <row r="186">
          <cell r="A186">
            <v>1321102</v>
          </cell>
          <cell r="B186" t="str">
            <v>Vagões Benfeitorias</v>
          </cell>
          <cell r="C186">
            <v>39613312.909999996</v>
          </cell>
        </row>
        <row r="187">
          <cell r="A187">
            <v>1321121</v>
          </cell>
          <cell r="B187" t="str">
            <v>Depr.Locomotivas Benfeit.</v>
          </cell>
          <cell r="C187">
            <v>-45991085.509999998</v>
          </cell>
        </row>
        <row r="188">
          <cell r="A188">
            <v>1321122</v>
          </cell>
          <cell r="B188" t="str">
            <v>Deprec.Vagões Benfeitorias</v>
          </cell>
          <cell r="C188">
            <v>-10478746.210000001</v>
          </cell>
        </row>
        <row r="189">
          <cell r="A189">
            <v>1321202</v>
          </cell>
          <cell r="B189" t="str">
            <v>Infra Estrutura Benfeitorias</v>
          </cell>
          <cell r="C189">
            <v>9591427.9600000009</v>
          </cell>
        </row>
        <row r="190">
          <cell r="A190">
            <v>1321203</v>
          </cell>
          <cell r="B190" t="str">
            <v>Super Estrutura Benfeitorias</v>
          </cell>
          <cell r="C190">
            <v>122040967.39</v>
          </cell>
        </row>
        <row r="191">
          <cell r="A191">
            <v>1321204</v>
          </cell>
          <cell r="B191" t="str">
            <v>Obras de Arte Benfeitorias</v>
          </cell>
          <cell r="C191">
            <v>592854.34</v>
          </cell>
        </row>
        <row r="192">
          <cell r="A192">
            <v>1321301</v>
          </cell>
          <cell r="B192" t="str">
            <v>Instalações Fixas Benfeitorias</v>
          </cell>
          <cell r="C192">
            <v>612584.95999999996</v>
          </cell>
        </row>
        <row r="193">
          <cell r="A193">
            <v>1321302</v>
          </cell>
          <cell r="B193" t="str">
            <v>Instal.Fixas En.Elét.Benf.</v>
          </cell>
          <cell r="C193">
            <v>383690.84</v>
          </cell>
        </row>
        <row r="194">
          <cell r="A194">
            <v>1321303</v>
          </cell>
          <cell r="B194" t="str">
            <v>Sinaliz.Telecom.Benfeit.</v>
          </cell>
          <cell r="C194">
            <v>751606.83</v>
          </cell>
        </row>
        <row r="195">
          <cell r="A195">
            <v>1321304</v>
          </cell>
          <cell r="B195" t="str">
            <v>Edif.Dependencias Benfeit.</v>
          </cell>
          <cell r="C195">
            <v>6363350.8600000003</v>
          </cell>
        </row>
        <row r="196">
          <cell r="A196">
            <v>1321322</v>
          </cell>
          <cell r="B196" t="str">
            <v>Deprec.Infra Estrut.Benf.</v>
          </cell>
          <cell r="C196">
            <v>-1386888.95</v>
          </cell>
        </row>
        <row r="197">
          <cell r="A197">
            <v>1321323</v>
          </cell>
          <cell r="B197" t="str">
            <v>Deprec.Super Estrut.Benf.</v>
          </cell>
          <cell r="C197">
            <v>-15110947.810000001</v>
          </cell>
        </row>
        <row r="198">
          <cell r="A198">
            <v>1321324</v>
          </cell>
          <cell r="B198" t="str">
            <v>Deprec.Instal.Fixas Benf.</v>
          </cell>
          <cell r="C198">
            <v>-69339.179999999993</v>
          </cell>
        </row>
        <row r="199">
          <cell r="A199">
            <v>1321325</v>
          </cell>
          <cell r="B199" t="str">
            <v>Deprec.Inst.En.Elét.Benf.</v>
          </cell>
          <cell r="C199">
            <v>-65932.19</v>
          </cell>
        </row>
        <row r="200">
          <cell r="A200">
            <v>1321326</v>
          </cell>
          <cell r="B200" t="str">
            <v>Deprec.Sinal.Telecom.Benf.</v>
          </cell>
          <cell r="C200">
            <v>-142285.42000000001</v>
          </cell>
        </row>
        <row r="201">
          <cell r="A201">
            <v>1321327</v>
          </cell>
          <cell r="B201" t="str">
            <v>Deprec.Edif.Depend.Benf.</v>
          </cell>
          <cell r="C201">
            <v>-410091.31</v>
          </cell>
        </row>
        <row r="202">
          <cell r="A202">
            <v>1321328</v>
          </cell>
          <cell r="B202" t="str">
            <v>Deprec.Obras Arte Benf.</v>
          </cell>
          <cell r="C202">
            <v>-44599.09</v>
          </cell>
        </row>
        <row r="203">
          <cell r="A203">
            <v>1322101</v>
          </cell>
          <cell r="B203" t="str">
            <v>Projetos em Andamento</v>
          </cell>
          <cell r="C203">
            <v>47569742.149999999</v>
          </cell>
        </row>
        <row r="204">
          <cell r="A204">
            <v>1323101</v>
          </cell>
          <cell r="B204" t="str">
            <v>Locomotivas Próprio</v>
          </cell>
          <cell r="C204">
            <v>60931934.340000004</v>
          </cell>
        </row>
        <row r="205">
          <cell r="A205">
            <v>1323102</v>
          </cell>
          <cell r="B205" t="str">
            <v>Vagões Próprio</v>
          </cell>
          <cell r="C205">
            <v>1134265.45</v>
          </cell>
        </row>
        <row r="206">
          <cell r="A206">
            <v>1323121</v>
          </cell>
          <cell r="B206" t="str">
            <v>Deprec.Locomotivas Próp.</v>
          </cell>
          <cell r="C206">
            <v>-16631110.140000001</v>
          </cell>
        </row>
        <row r="207">
          <cell r="A207">
            <v>1323122</v>
          </cell>
          <cell r="B207" t="str">
            <v>Deprec.de Vagões Próprio</v>
          </cell>
          <cell r="C207">
            <v>-339124.74</v>
          </cell>
        </row>
        <row r="208">
          <cell r="A208">
            <v>1323203</v>
          </cell>
          <cell r="B208" t="str">
            <v>Super Estrutura Próprio</v>
          </cell>
          <cell r="C208">
            <v>3.67</v>
          </cell>
        </row>
        <row r="209">
          <cell r="A209">
            <v>1323208</v>
          </cell>
          <cell r="B209" t="str">
            <v>Edif.Dependencias Próprio</v>
          </cell>
          <cell r="C209">
            <v>4408620.6500000004</v>
          </cell>
        </row>
        <row r="210">
          <cell r="A210">
            <v>1323222</v>
          </cell>
          <cell r="B210" t="str">
            <v>Deprec.Infra Estrut.Próp.</v>
          </cell>
          <cell r="C210">
            <v>13.47</v>
          </cell>
        </row>
        <row r="211">
          <cell r="A211">
            <v>1323223</v>
          </cell>
          <cell r="B211" t="str">
            <v>Deprec.Super Estrut.Próp.</v>
          </cell>
          <cell r="C211">
            <v>-0.06</v>
          </cell>
        </row>
        <row r="212">
          <cell r="A212">
            <v>1323227</v>
          </cell>
          <cell r="B212" t="str">
            <v>Deprec.Edif.Depend.Próprio</v>
          </cell>
          <cell r="C212">
            <v>-327169.17</v>
          </cell>
        </row>
        <row r="213">
          <cell r="A213">
            <v>1324101</v>
          </cell>
          <cell r="B213" t="str">
            <v>Equip.Ferramentas Oficina</v>
          </cell>
          <cell r="C213">
            <v>1759453.66</v>
          </cell>
        </row>
        <row r="214">
          <cell r="A214">
            <v>1324102</v>
          </cell>
          <cell r="B214" t="str">
            <v>Equip.Ferram.Manut.Via Permanente</v>
          </cell>
          <cell r="C214">
            <v>3532177.83</v>
          </cell>
        </row>
        <row r="215">
          <cell r="A215">
            <v>1324103</v>
          </cell>
          <cell r="B215" t="str">
            <v>Equip.Movim.Carga Materiais</v>
          </cell>
          <cell r="C215">
            <v>1125997.92</v>
          </cell>
        </row>
        <row r="216">
          <cell r="A216">
            <v>1324104</v>
          </cell>
          <cell r="B216" t="str">
            <v>Equip.Aparelhos Telecom.</v>
          </cell>
          <cell r="C216">
            <v>5766172.7699999996</v>
          </cell>
        </row>
        <row r="217">
          <cell r="A217">
            <v>1324105</v>
          </cell>
          <cell r="B217" t="str">
            <v>Equip.Aparelhos Sinaliz.</v>
          </cell>
          <cell r="C217">
            <v>712281.61</v>
          </cell>
        </row>
        <row r="218">
          <cell r="A218">
            <v>1324106</v>
          </cell>
          <cell r="B218" t="str">
            <v>Equip.Técnicos Científicos</v>
          </cell>
          <cell r="C218">
            <v>609292.24</v>
          </cell>
        </row>
        <row r="219">
          <cell r="A219">
            <v>1324107</v>
          </cell>
          <cell r="B219" t="str">
            <v>Equip.Rodantes Auxiliares</v>
          </cell>
          <cell r="C219">
            <v>165359.82999999999</v>
          </cell>
        </row>
        <row r="220">
          <cell r="A220">
            <v>1324108</v>
          </cell>
          <cell r="B220" t="str">
            <v>Equip.Processamento Dados</v>
          </cell>
          <cell r="C220">
            <v>8565114.1500000004</v>
          </cell>
        </row>
        <row r="221">
          <cell r="A221">
            <v>1324121</v>
          </cell>
          <cell r="B221" t="str">
            <v>Deprec.Equip.Ferram.Ofic.</v>
          </cell>
          <cell r="C221">
            <v>-522353.27</v>
          </cell>
        </row>
        <row r="222">
          <cell r="A222">
            <v>1324122</v>
          </cell>
          <cell r="B222" t="str">
            <v>Dep.Eq.Ferr.Man.Via Perm.</v>
          </cell>
          <cell r="C222">
            <v>-1508567.18</v>
          </cell>
        </row>
        <row r="223">
          <cell r="A223">
            <v>1324123</v>
          </cell>
          <cell r="B223" t="str">
            <v>Deprec.Eq.Movim.Carga Mat.</v>
          </cell>
          <cell r="C223">
            <v>-201340.77</v>
          </cell>
        </row>
        <row r="224">
          <cell r="A224">
            <v>1324124</v>
          </cell>
          <cell r="B224" t="str">
            <v>Deprec.Eq.Apar.Telecomun.</v>
          </cell>
          <cell r="C224">
            <v>-2386744.75</v>
          </cell>
        </row>
        <row r="225">
          <cell r="A225">
            <v>1324125</v>
          </cell>
          <cell r="B225" t="str">
            <v>Deprec.Equip.Apar.Sinal.</v>
          </cell>
          <cell r="C225">
            <v>-291420.69</v>
          </cell>
        </row>
        <row r="226">
          <cell r="A226">
            <v>1324126</v>
          </cell>
          <cell r="B226" t="str">
            <v>Deprec.Equip.Téc.Científ.</v>
          </cell>
          <cell r="C226">
            <v>-132012.25</v>
          </cell>
        </row>
        <row r="227">
          <cell r="A227">
            <v>1324127</v>
          </cell>
          <cell r="B227" t="str">
            <v>Deprec.Equip.Rodantes Aux.</v>
          </cell>
          <cell r="C227">
            <v>-48457.81</v>
          </cell>
        </row>
        <row r="228">
          <cell r="A228">
            <v>1324128</v>
          </cell>
          <cell r="B228" t="str">
            <v>Deprec.Eq.Processam.Dados</v>
          </cell>
          <cell r="C228">
            <v>-2062525.07</v>
          </cell>
        </row>
        <row r="229">
          <cell r="A229">
            <v>1325101</v>
          </cell>
          <cell r="B229" t="str">
            <v>Terrenos</v>
          </cell>
          <cell r="C229">
            <v>623976.51</v>
          </cell>
        </row>
        <row r="230">
          <cell r="A230">
            <v>1325102</v>
          </cell>
          <cell r="B230" t="str">
            <v>Móveis e Utensílios</v>
          </cell>
          <cell r="C230">
            <v>2929607.13</v>
          </cell>
        </row>
        <row r="231">
          <cell r="A231">
            <v>1325103</v>
          </cell>
          <cell r="B231" t="str">
            <v>Máquinas de Escritório</v>
          </cell>
          <cell r="C231">
            <v>833.9</v>
          </cell>
        </row>
        <row r="232">
          <cell r="A232">
            <v>1325104</v>
          </cell>
          <cell r="B232" t="str">
            <v>Veículos Rodoviários</v>
          </cell>
          <cell r="C232">
            <v>41927.33</v>
          </cell>
        </row>
        <row r="233">
          <cell r="A233">
            <v>1325107</v>
          </cell>
          <cell r="B233" t="str">
            <v>Aeronave - própria</v>
          </cell>
          <cell r="C233">
            <v>1673469.31</v>
          </cell>
        </row>
        <row r="234">
          <cell r="A234">
            <v>1325122</v>
          </cell>
          <cell r="B234" t="str">
            <v>Deprec.Móveis e Utensílios</v>
          </cell>
          <cell r="C234">
            <v>-2578599.88</v>
          </cell>
        </row>
        <row r="235">
          <cell r="A235">
            <v>1325123</v>
          </cell>
          <cell r="B235" t="str">
            <v>Deprec.Máquinas Escritório</v>
          </cell>
          <cell r="C235">
            <v>-375.25</v>
          </cell>
        </row>
        <row r="236">
          <cell r="A236">
            <v>1325124</v>
          </cell>
          <cell r="B236" t="str">
            <v>Deprec.Veíc.Rodoviários</v>
          </cell>
          <cell r="C236">
            <v>-41927.33</v>
          </cell>
        </row>
        <row r="237">
          <cell r="A237">
            <v>1325127</v>
          </cell>
          <cell r="B237" t="str">
            <v>Deprec. Aeronave - própria</v>
          </cell>
          <cell r="C237">
            <v>-320748.28000000003</v>
          </cell>
        </row>
        <row r="238">
          <cell r="A238">
            <v>1326201</v>
          </cell>
          <cell r="B238" t="str">
            <v>Direito de Uso Telefone</v>
          </cell>
          <cell r="C238">
            <v>5000</v>
          </cell>
        </row>
        <row r="239">
          <cell r="A239">
            <v>1326202</v>
          </cell>
          <cell r="B239" t="str">
            <v>Sistemas Aplicat.-Software</v>
          </cell>
          <cell r="C239">
            <v>7294567.0700000003</v>
          </cell>
        </row>
        <row r="240">
          <cell r="A240">
            <v>1326203</v>
          </cell>
          <cell r="B240" t="str">
            <v>Marcas e Patentes</v>
          </cell>
          <cell r="C240">
            <v>1647</v>
          </cell>
        </row>
        <row r="241">
          <cell r="A241">
            <v>1326212</v>
          </cell>
          <cell r="B241" t="str">
            <v>Amort.Sistemas Aplicativos</v>
          </cell>
          <cell r="C241">
            <v>-4207885.96</v>
          </cell>
        </row>
        <row r="242">
          <cell r="A242">
            <v>1329102</v>
          </cell>
          <cell r="B242" t="str">
            <v>Vagões Benf.Ferroban</v>
          </cell>
          <cell r="C242">
            <v>722129.98</v>
          </cell>
        </row>
        <row r="243">
          <cell r="A243">
            <v>1329122</v>
          </cell>
          <cell r="B243" t="str">
            <v>Depr.Vagões.Benf.Ferroban</v>
          </cell>
          <cell r="C243">
            <v>-252143.19</v>
          </cell>
        </row>
        <row r="244">
          <cell r="A244">
            <v>1329203</v>
          </cell>
          <cell r="B244" t="str">
            <v>Super Estr.Benf.Ferroban</v>
          </cell>
          <cell r="C244">
            <v>956869.26</v>
          </cell>
        </row>
        <row r="245">
          <cell r="A245">
            <v>1329303</v>
          </cell>
          <cell r="B245" t="str">
            <v>Sinal.Telec.Benf.Ferroban</v>
          </cell>
          <cell r="C245">
            <v>18515.18</v>
          </cell>
        </row>
        <row r="246">
          <cell r="A246">
            <v>1329323</v>
          </cell>
          <cell r="B246" t="str">
            <v>Dep.Sup.Estr.Benf.Ferroban</v>
          </cell>
          <cell r="C246">
            <v>-140316.91</v>
          </cell>
        </row>
        <row r="247">
          <cell r="A247">
            <v>1329326</v>
          </cell>
          <cell r="B247" t="str">
            <v>Dep.Sin.Tele.Benf.Ferroban</v>
          </cell>
          <cell r="C247">
            <v>-12343.46</v>
          </cell>
        </row>
        <row r="248">
          <cell r="A248" t="str">
            <v>Bens de uso construção e reforma</v>
          </cell>
          <cell r="C248">
            <v>369350842.88999999</v>
          </cell>
        </row>
        <row r="249">
          <cell r="A249">
            <v>1327103</v>
          </cell>
          <cell r="B249" t="str">
            <v>Almoxarif.Inversão Fixa</v>
          </cell>
          <cell r="C249">
            <v>6807239.5700000003</v>
          </cell>
        </row>
        <row r="250">
          <cell r="A250">
            <v>1327199</v>
          </cell>
          <cell r="B250" t="str">
            <v>EM/EF Investimentos</v>
          </cell>
          <cell r="C250">
            <v>-195588.24</v>
          </cell>
        </row>
        <row r="251">
          <cell r="A251" t="str">
            <v>Almoxarifado de inversão fixa</v>
          </cell>
          <cell r="C251">
            <v>6611651.3300000001</v>
          </cell>
        </row>
        <row r="252">
          <cell r="A252" t="str">
            <v>Imobilizado</v>
          </cell>
          <cell r="C252">
            <v>375962494.22000003</v>
          </cell>
        </row>
        <row r="254">
          <cell r="A254">
            <v>1331101</v>
          </cell>
          <cell r="B254" t="str">
            <v>Despesas de Transição</v>
          </cell>
          <cell r="C254">
            <v>1764986.45</v>
          </cell>
        </row>
        <row r="255">
          <cell r="A255">
            <v>1331102</v>
          </cell>
          <cell r="B255" t="str">
            <v>Sistema de Orçamento</v>
          </cell>
          <cell r="C255">
            <v>474152.02</v>
          </cell>
        </row>
        <row r="256">
          <cell r="A256">
            <v>1331105</v>
          </cell>
          <cell r="B256" t="str">
            <v>Arrendendamento a Diferir</v>
          </cell>
          <cell r="C256">
            <v>23496372.620000001</v>
          </cell>
        </row>
        <row r="257">
          <cell r="A257">
            <v>1331106</v>
          </cell>
          <cell r="B257" t="str">
            <v>Concessão a Diferir</v>
          </cell>
          <cell r="C257">
            <v>1240386.19</v>
          </cell>
        </row>
        <row r="258">
          <cell r="A258">
            <v>1331110</v>
          </cell>
          <cell r="B258" t="str">
            <v>Amort.Despesas Transição</v>
          </cell>
          <cell r="C258">
            <v>-1764986.45</v>
          </cell>
        </row>
        <row r="259">
          <cell r="A259">
            <v>1331111</v>
          </cell>
          <cell r="B259" t="str">
            <v>Amort.Sistema de Orçamento</v>
          </cell>
          <cell r="C259">
            <v>-474152.02</v>
          </cell>
        </row>
        <row r="260">
          <cell r="A260">
            <v>1331123</v>
          </cell>
          <cell r="B260" t="str">
            <v>Amortização Arrendamento</v>
          </cell>
          <cell r="C260">
            <v>-1556051.2</v>
          </cell>
        </row>
        <row r="261">
          <cell r="A261">
            <v>1331124</v>
          </cell>
          <cell r="B261" t="str">
            <v>Amortização Concessão</v>
          </cell>
          <cell r="C261">
            <v>-82144.800000000003</v>
          </cell>
        </row>
        <row r="262">
          <cell r="A262">
            <v>1332101</v>
          </cell>
          <cell r="B262" t="str">
            <v>Gastos c/Estudos e Proj.</v>
          </cell>
          <cell r="C262">
            <v>5408881.25</v>
          </cell>
        </row>
        <row r="263">
          <cell r="A263">
            <v>1332102</v>
          </cell>
          <cell r="B263" t="str">
            <v>TEVECON</v>
          </cell>
          <cell r="C263">
            <v>115342.93</v>
          </cell>
        </row>
        <row r="264">
          <cell r="A264">
            <v>1332110</v>
          </cell>
          <cell r="B264" t="str">
            <v>Amort.Gastos c/Estudos/Proj.</v>
          </cell>
          <cell r="C264">
            <v>-4087334.65</v>
          </cell>
        </row>
        <row r="265">
          <cell r="A265">
            <v>1332111</v>
          </cell>
          <cell r="B265" t="str">
            <v>Amortização TEVECON</v>
          </cell>
          <cell r="C265">
            <v>-115342.93</v>
          </cell>
        </row>
        <row r="266">
          <cell r="A266" t="str">
            <v>Diferido</v>
          </cell>
          <cell r="C266">
            <v>24420109.41</v>
          </cell>
        </row>
        <row r="268">
          <cell r="A268" t="str">
            <v>Permanente</v>
          </cell>
          <cell r="C268">
            <v>400382603.63</v>
          </cell>
        </row>
        <row r="270">
          <cell r="A270" t="str">
            <v>ATIVO</v>
          </cell>
          <cell r="C270">
            <v>902171973.65999997</v>
          </cell>
        </row>
        <row r="279">
          <cell r="A279" t="str">
            <v>Texto.............................................</v>
          </cell>
        </row>
        <row r="280">
          <cell r="A280" t="str">
            <v>..................................................</v>
          </cell>
        </row>
        <row r="282">
          <cell r="A282">
            <v>2111101</v>
          </cell>
          <cell r="B282" t="str">
            <v>Fornecedor Materiais Nac.</v>
          </cell>
          <cell r="C282">
            <v>-5939244.4500000002</v>
          </cell>
        </row>
        <row r="283">
          <cell r="A283">
            <v>2111102</v>
          </cell>
          <cell r="B283" t="str">
            <v>Fornec.Materiais Consig.</v>
          </cell>
          <cell r="C283">
            <v>-608.1</v>
          </cell>
        </row>
        <row r="284">
          <cell r="A284">
            <v>2111103</v>
          </cell>
          <cell r="B284" t="str">
            <v>Fornecedor Serviços Nac.</v>
          </cell>
          <cell r="C284">
            <v>-15850548.189999999</v>
          </cell>
        </row>
        <row r="285">
          <cell r="A285">
            <v>2111106</v>
          </cell>
          <cell r="B285" t="str">
            <v>Funcionários</v>
          </cell>
          <cell r="C285">
            <v>-16711.23</v>
          </cell>
        </row>
        <row r="286">
          <cell r="A286">
            <v>2111108</v>
          </cell>
          <cell r="B286" t="str">
            <v>Fornecedor Utilities</v>
          </cell>
          <cell r="C286">
            <v>-84517.88</v>
          </cell>
        </row>
        <row r="287">
          <cell r="A287">
            <v>2111109</v>
          </cell>
          <cell r="B287" t="str">
            <v>Fornecedor de Combustíveis</v>
          </cell>
          <cell r="C287">
            <v>-37051337.649999999</v>
          </cell>
        </row>
        <row r="288">
          <cell r="A288">
            <v>2111110</v>
          </cell>
          <cell r="B288" t="str">
            <v>Fornecedor Impostos</v>
          </cell>
          <cell r="C288">
            <v>-1279857.99</v>
          </cell>
        </row>
        <row r="289">
          <cell r="A289">
            <v>2111111</v>
          </cell>
          <cell r="B289" t="str">
            <v>Bancos</v>
          </cell>
          <cell r="C289">
            <v>-18957.41</v>
          </cell>
        </row>
        <row r="290">
          <cell r="A290">
            <v>2111112</v>
          </cell>
          <cell r="B290" t="str">
            <v>Fornecedor Ferrovias</v>
          </cell>
          <cell r="C290">
            <v>-57617.760000000002</v>
          </cell>
        </row>
        <row r="291">
          <cell r="A291">
            <v>2111113</v>
          </cell>
          <cell r="B291" t="str">
            <v>Tit. Caixa. Peq. UPs</v>
          </cell>
          <cell r="C291">
            <v>2869.79</v>
          </cell>
        </row>
        <row r="292">
          <cell r="A292">
            <v>2111114</v>
          </cell>
          <cell r="B292" t="str">
            <v>Forn.Ressarc.Avarias</v>
          </cell>
          <cell r="C292">
            <v>-154712.51999999999</v>
          </cell>
        </row>
        <row r="293">
          <cell r="A293">
            <v>2111115</v>
          </cell>
          <cell r="B293" t="str">
            <v>Forn.Transf.entre Centros</v>
          </cell>
          <cell r="C293">
            <v>940.5</v>
          </cell>
        </row>
        <row r="294">
          <cell r="A294">
            <v>2111116</v>
          </cell>
          <cell r="B294" t="str">
            <v>Fornecedores Caminhoneiros</v>
          </cell>
          <cell r="C294">
            <v>313321.74</v>
          </cell>
        </row>
        <row r="295">
          <cell r="A295">
            <v>2111190</v>
          </cell>
          <cell r="B295" t="str">
            <v>Carga Forn.Mat.</v>
          </cell>
          <cell r="C295">
            <v>-1960185.01</v>
          </cell>
        </row>
        <row r="296">
          <cell r="A296">
            <v>2111191</v>
          </cell>
          <cell r="B296" t="str">
            <v>Carga Forn.Serviço</v>
          </cell>
          <cell r="C296">
            <v>-823994.63</v>
          </cell>
        </row>
        <row r="297">
          <cell r="A297">
            <v>2111193</v>
          </cell>
          <cell r="B297" t="str">
            <v>Outros valores a pagar</v>
          </cell>
          <cell r="C297">
            <v>-1686646.75</v>
          </cell>
        </row>
        <row r="298">
          <cell r="A298">
            <v>2111201</v>
          </cell>
          <cell r="B298" t="str">
            <v>Fornecedor Materiais Ext.</v>
          </cell>
          <cell r="C298">
            <v>-637917.56000000006</v>
          </cell>
        </row>
        <row r="299">
          <cell r="A299">
            <v>2111202</v>
          </cell>
          <cell r="B299" t="str">
            <v>Fornecedor Serviços Ext.</v>
          </cell>
          <cell r="C299">
            <v>-2500</v>
          </cell>
        </row>
        <row r="300">
          <cell r="A300" t="str">
            <v>Fornecedores</v>
          </cell>
          <cell r="C300">
            <v>-65248225.100000001</v>
          </cell>
        </row>
        <row r="302">
          <cell r="A302">
            <v>2121301</v>
          </cell>
          <cell r="B302" t="str">
            <v>Empréstimo BNDES</v>
          </cell>
          <cell r="C302">
            <v>-22485182.77</v>
          </cell>
        </row>
        <row r="303">
          <cell r="A303" t="str">
            <v>BNDES</v>
          </cell>
          <cell r="C303">
            <v>-22485182.77</v>
          </cell>
        </row>
        <row r="305">
          <cell r="A305">
            <v>2122102</v>
          </cell>
          <cell r="B305" t="str">
            <v>Debêntures 1ª emissão- 1ª série CP</v>
          </cell>
          <cell r="C305">
            <v>-5160710.01</v>
          </cell>
        </row>
        <row r="306">
          <cell r="A306" t="str">
            <v>Debêntures</v>
          </cell>
          <cell r="C306">
            <v>-5160710.01</v>
          </cell>
        </row>
        <row r="308">
          <cell r="A308">
            <v>2121101</v>
          </cell>
          <cell r="B308" t="str">
            <v>Financ.Capital Giro Nac.</v>
          </cell>
          <cell r="C308">
            <v>-4296296.26</v>
          </cell>
        </row>
        <row r="309">
          <cell r="A309">
            <v>2122101</v>
          </cell>
          <cell r="B309" t="str">
            <v>Empr.Cap.Giro Moeda Est.</v>
          </cell>
          <cell r="C309">
            <v>-27298443.579999998</v>
          </cell>
        </row>
        <row r="310">
          <cell r="A310">
            <v>2122104</v>
          </cell>
          <cell r="B310" t="str">
            <v>Operação de Compror</v>
          </cell>
          <cell r="C310">
            <v>-10533723.130000001</v>
          </cell>
        </row>
        <row r="311">
          <cell r="A311">
            <v>2122301</v>
          </cell>
          <cell r="B311" t="str">
            <v>Resolução 63</v>
          </cell>
          <cell r="C311">
            <v>-3434909.91</v>
          </cell>
        </row>
        <row r="312">
          <cell r="A312" t="str">
            <v>Capital de giro</v>
          </cell>
          <cell r="C312">
            <v>-45563372.880000003</v>
          </cell>
        </row>
        <row r="314">
          <cell r="A314">
            <v>2122201</v>
          </cell>
          <cell r="B314" t="str">
            <v>Financiamentos a Importação</v>
          </cell>
          <cell r="C314">
            <v>0</v>
          </cell>
        </row>
        <row r="315">
          <cell r="A315" t="str">
            <v>Financiamento a importação</v>
          </cell>
          <cell r="C315">
            <v>0</v>
          </cell>
        </row>
        <row r="317">
          <cell r="A317">
            <v>2122202</v>
          </cell>
          <cell r="B317" t="str">
            <v>Financ.locomotivas CP</v>
          </cell>
          <cell r="C317">
            <v>-7958297.5599999996</v>
          </cell>
        </row>
        <row r="318">
          <cell r="A318" t="str">
            <v>financiamento de locomotivas</v>
          </cell>
          <cell r="C318">
            <v>-7958297.5599999996</v>
          </cell>
        </row>
        <row r="320">
          <cell r="A320">
            <v>2131101</v>
          </cell>
          <cell r="B320" t="str">
            <v>Arrendamento Malha Sul</v>
          </cell>
          <cell r="C320">
            <v>-36021769.18</v>
          </cell>
        </row>
        <row r="321">
          <cell r="A321">
            <v>2131102</v>
          </cell>
          <cell r="B321" t="str">
            <v>Arrend.Conc.Malha Paulista</v>
          </cell>
          <cell r="C321">
            <v>-5006919.76</v>
          </cell>
        </row>
        <row r="322">
          <cell r="A322">
            <v>2132101</v>
          </cell>
          <cell r="B322" t="str">
            <v>Concessão Malha Sul</v>
          </cell>
          <cell r="C322">
            <v>-1911694.45</v>
          </cell>
        </row>
        <row r="323">
          <cell r="A323">
            <v>2132102</v>
          </cell>
          <cell r="B323" t="str">
            <v>Concessão Malha Paulista</v>
          </cell>
          <cell r="C323">
            <v>-250345.99</v>
          </cell>
        </row>
        <row r="324">
          <cell r="A324" t="str">
            <v>Arrendamento a pagar</v>
          </cell>
          <cell r="C324">
            <v>-43190729.380000003</v>
          </cell>
        </row>
        <row r="326">
          <cell r="A326">
            <v>2122105</v>
          </cell>
          <cell r="B326" t="str">
            <v>Hedge a pagar</v>
          </cell>
          <cell r="C326">
            <v>-23443109</v>
          </cell>
        </row>
        <row r="327">
          <cell r="A327" t="str">
            <v>Hedge</v>
          </cell>
          <cell r="C327">
            <v>-23443109</v>
          </cell>
        </row>
        <row r="329">
          <cell r="A329">
            <v>2161101</v>
          </cell>
          <cell r="B329" t="str">
            <v>Salários a Pagar</v>
          </cell>
          <cell r="C329">
            <v>669437.85</v>
          </cell>
        </row>
        <row r="330">
          <cell r="A330">
            <v>2161102</v>
          </cell>
          <cell r="B330" t="str">
            <v>Banco de horas a pagar</v>
          </cell>
          <cell r="C330">
            <v>-131480.41</v>
          </cell>
        </row>
        <row r="331">
          <cell r="A331">
            <v>2162101</v>
          </cell>
          <cell r="B331" t="str">
            <v>INSS</v>
          </cell>
          <cell r="C331">
            <v>-661815.93000000005</v>
          </cell>
        </row>
        <row r="332">
          <cell r="A332">
            <v>2162102</v>
          </cell>
          <cell r="B332" t="str">
            <v>Senai</v>
          </cell>
          <cell r="C332">
            <v>-25721.11</v>
          </cell>
        </row>
        <row r="333">
          <cell r="A333">
            <v>2162103</v>
          </cell>
          <cell r="B333" t="str">
            <v>Salario Educação</v>
          </cell>
          <cell r="C333">
            <v>8740.32</v>
          </cell>
        </row>
        <row r="334">
          <cell r="A334">
            <v>2162104</v>
          </cell>
          <cell r="B334" t="str">
            <v>FGTS a Recolher</v>
          </cell>
          <cell r="C334">
            <v>-750356.27</v>
          </cell>
        </row>
        <row r="335">
          <cell r="A335">
            <v>2162106</v>
          </cell>
          <cell r="B335" t="str">
            <v>Liminar FGTS</v>
          </cell>
          <cell r="C335">
            <v>-53510.26</v>
          </cell>
        </row>
        <row r="336">
          <cell r="A336">
            <v>2163102</v>
          </cell>
          <cell r="B336" t="str">
            <v>Contrib. Sindical</v>
          </cell>
          <cell r="C336">
            <v>-7365.27</v>
          </cell>
        </row>
        <row r="337">
          <cell r="A337">
            <v>2163103</v>
          </cell>
          <cell r="B337" t="str">
            <v>Cta.Pg.REFER</v>
          </cell>
          <cell r="C337">
            <v>18516.919999999998</v>
          </cell>
        </row>
        <row r="338">
          <cell r="A338">
            <v>2163104</v>
          </cell>
          <cell r="B338" t="str">
            <v>Pensão Alimentícia</v>
          </cell>
          <cell r="C338">
            <v>5444.66</v>
          </cell>
        </row>
        <row r="339">
          <cell r="A339">
            <v>2163105</v>
          </cell>
          <cell r="B339" t="str">
            <v>Sindifer</v>
          </cell>
          <cell r="C339">
            <v>33600.53</v>
          </cell>
        </row>
        <row r="340">
          <cell r="A340">
            <v>2163106</v>
          </cell>
          <cell r="B340" t="str">
            <v>Assistência Odontológica</v>
          </cell>
          <cell r="C340">
            <v>8767.82</v>
          </cell>
        </row>
        <row r="341">
          <cell r="A341">
            <v>2171209</v>
          </cell>
          <cell r="B341" t="str">
            <v>Parcelamento INSS/SAT</v>
          </cell>
          <cell r="C341">
            <v>-1839329.27</v>
          </cell>
        </row>
        <row r="342">
          <cell r="A342">
            <v>2261203</v>
          </cell>
          <cell r="B342" t="str">
            <v>Parcelamento INSS/SAT</v>
          </cell>
          <cell r="C342">
            <v>-3948901.54</v>
          </cell>
        </row>
        <row r="343">
          <cell r="A343" t="str">
            <v>Salários e encargos sociais</v>
          </cell>
          <cell r="C343">
            <v>-6673971.96</v>
          </cell>
        </row>
        <row r="345">
          <cell r="A345">
            <v>2171101</v>
          </cell>
          <cell r="B345" t="str">
            <v>IRRF - Empregados</v>
          </cell>
          <cell r="C345">
            <v>-242203.64</v>
          </cell>
        </row>
        <row r="346">
          <cell r="A346">
            <v>2171102</v>
          </cell>
          <cell r="B346" t="str">
            <v>IRRF - Terceiros</v>
          </cell>
          <cell r="C346">
            <v>-11075.46</v>
          </cell>
        </row>
        <row r="347">
          <cell r="A347">
            <v>2171201</v>
          </cell>
          <cell r="B347" t="str">
            <v>PIS-Prog.Int.Social</v>
          </cell>
          <cell r="C347">
            <v>-2803763.4</v>
          </cell>
        </row>
        <row r="348">
          <cell r="A348">
            <v>2171202</v>
          </cell>
          <cell r="B348" t="str">
            <v>Cofins</v>
          </cell>
          <cell r="C348">
            <v>-7960383.9000000004</v>
          </cell>
        </row>
        <row r="349">
          <cell r="A349">
            <v>2171203</v>
          </cell>
          <cell r="B349" t="str">
            <v>Imposto S/Serviço</v>
          </cell>
          <cell r="C349">
            <v>-30069.78</v>
          </cell>
        </row>
        <row r="350">
          <cell r="A350">
            <v>2171204</v>
          </cell>
          <cell r="B350" t="str">
            <v>Cofins-Diferença Base Calculo</v>
          </cell>
          <cell r="C350">
            <v>-2136113.7200000002</v>
          </cell>
        </row>
        <row r="351">
          <cell r="A351">
            <v>2171206</v>
          </cell>
          <cell r="B351" t="str">
            <v>PIS-parcelamento</v>
          </cell>
          <cell r="C351">
            <v>0</v>
          </cell>
        </row>
        <row r="352">
          <cell r="A352">
            <v>2171208</v>
          </cell>
          <cell r="B352" t="str">
            <v>Fundaf</v>
          </cell>
          <cell r="C352">
            <v>-9728.89</v>
          </cell>
        </row>
        <row r="353">
          <cell r="A353">
            <v>2171301</v>
          </cell>
          <cell r="B353" t="str">
            <v>ICMS - Parana</v>
          </cell>
          <cell r="C353">
            <v>-397272.15</v>
          </cell>
        </row>
        <row r="354">
          <cell r="A354">
            <v>2171302</v>
          </cell>
          <cell r="B354" t="str">
            <v>ICMS - Santa Catarina</v>
          </cell>
          <cell r="C354">
            <v>0</v>
          </cell>
        </row>
        <row r="355">
          <cell r="A355">
            <v>2171304</v>
          </cell>
          <cell r="B355" t="str">
            <v>ICMS - São Paulo</v>
          </cell>
          <cell r="C355">
            <v>-294889.68</v>
          </cell>
        </row>
        <row r="356">
          <cell r="A356">
            <v>2171306</v>
          </cell>
          <cell r="B356" t="str">
            <v>ICMS - Minas Gerais</v>
          </cell>
          <cell r="C356">
            <v>0</v>
          </cell>
        </row>
        <row r="357">
          <cell r="A357">
            <v>2171503</v>
          </cell>
          <cell r="B357" t="str">
            <v>Taxas e Serviços</v>
          </cell>
          <cell r="C357">
            <v>40000</v>
          </cell>
        </row>
        <row r="358">
          <cell r="A358">
            <v>2171504</v>
          </cell>
          <cell r="B358" t="str">
            <v>ISS - RETENÇAÕ TERCEIROS</v>
          </cell>
          <cell r="C358">
            <v>-508.23</v>
          </cell>
        </row>
        <row r="359">
          <cell r="A359">
            <v>2171505</v>
          </cell>
          <cell r="B359" t="str">
            <v>INSS</v>
          </cell>
          <cell r="C359">
            <v>-464076.74</v>
          </cell>
        </row>
        <row r="360">
          <cell r="A360">
            <v>2171507</v>
          </cell>
          <cell r="B360" t="str">
            <v>INSS - retenção s/ cooperativas</v>
          </cell>
          <cell r="C360">
            <v>-836111.73</v>
          </cell>
        </row>
        <row r="361">
          <cell r="A361">
            <v>2171508</v>
          </cell>
          <cell r="B361" t="str">
            <v>SEST/SENAT - Retido caminhoneiros</v>
          </cell>
          <cell r="C361">
            <v>-20826.830000000002</v>
          </cell>
        </row>
        <row r="362">
          <cell r="A362" t="str">
            <v>Impostos</v>
          </cell>
          <cell r="C362">
            <v>-15167024.15</v>
          </cell>
        </row>
        <row r="364">
          <cell r="A364">
            <v>2184101</v>
          </cell>
          <cell r="B364" t="str">
            <v>Obrigações c/Concessionaria</v>
          </cell>
          <cell r="C364">
            <v>-1359301.61</v>
          </cell>
        </row>
        <row r="365">
          <cell r="A365" t="str">
            <v>Obrigações com a RFFSA</v>
          </cell>
          <cell r="C365">
            <v>-1359301.61</v>
          </cell>
        </row>
        <row r="367">
          <cell r="A367">
            <v>2164101</v>
          </cell>
          <cell r="B367" t="str">
            <v>13 Salario</v>
          </cell>
          <cell r="C367">
            <v>-2691614.03</v>
          </cell>
        </row>
        <row r="368">
          <cell r="A368">
            <v>2164102</v>
          </cell>
          <cell r="B368" t="str">
            <v>Ferias</v>
          </cell>
          <cell r="C368">
            <v>-5765657.8200000003</v>
          </cell>
        </row>
        <row r="369">
          <cell r="A369" t="str">
            <v>Provisões de férias e 13º salário</v>
          </cell>
          <cell r="C369">
            <v>-8457271.8499999996</v>
          </cell>
        </row>
        <row r="371">
          <cell r="A371">
            <v>2183602</v>
          </cell>
          <cell r="B371" t="str">
            <v>Prov.p/Remun. Variavel</v>
          </cell>
          <cell r="C371">
            <v>-10268081.16</v>
          </cell>
        </row>
        <row r="372">
          <cell r="A372" t="str">
            <v>Provisão para remuneração variável</v>
          </cell>
          <cell r="C372">
            <v>-10268081.16</v>
          </cell>
        </row>
        <row r="374">
          <cell r="A374">
            <v>2151103</v>
          </cell>
          <cell r="B374" t="str">
            <v>Part.Pg. MRS Logistica</v>
          </cell>
          <cell r="C374">
            <v>246200.25</v>
          </cell>
        </row>
        <row r="375">
          <cell r="A375">
            <v>2151106</v>
          </cell>
          <cell r="B375" t="str">
            <v>Part.Pg. FCA</v>
          </cell>
          <cell r="C375">
            <v>-1830</v>
          </cell>
        </row>
        <row r="376">
          <cell r="A376">
            <v>2151107</v>
          </cell>
          <cell r="B376" t="str">
            <v>Part.Pg. Ferropar</v>
          </cell>
          <cell r="C376">
            <v>-1590908.59</v>
          </cell>
        </row>
        <row r="377">
          <cell r="A377">
            <v>2151109</v>
          </cell>
          <cell r="B377" t="str">
            <v>Part.Pg.Mesopotâmico/BAP</v>
          </cell>
          <cell r="C377">
            <v>-20735800.030000001</v>
          </cell>
        </row>
        <row r="378">
          <cell r="A378">
            <v>2151110</v>
          </cell>
          <cell r="B378" t="str">
            <v>Part.Pg. Ferroban</v>
          </cell>
          <cell r="C378">
            <v>-276055.63</v>
          </cell>
        </row>
        <row r="379">
          <cell r="A379">
            <v>2151112</v>
          </cell>
          <cell r="B379" t="str">
            <v>Partilha a pagar AFE</v>
          </cell>
          <cell r="C379">
            <v>164066.48000000001</v>
          </cell>
        </row>
        <row r="380">
          <cell r="A380">
            <v>2171509</v>
          </cell>
          <cell r="B380" t="str">
            <v>Retenção Repom</v>
          </cell>
          <cell r="C380">
            <v>361812.34</v>
          </cell>
        </row>
        <row r="381">
          <cell r="A381">
            <v>2181108</v>
          </cell>
          <cell r="B381" t="str">
            <v>Cargil Agrícola-Adiantam.</v>
          </cell>
          <cell r="C381">
            <v>-1961433.62</v>
          </cell>
        </row>
        <row r="382">
          <cell r="A382">
            <v>2181109</v>
          </cell>
          <cell r="B382" t="str">
            <v>Agipliquigas - Adiantam.</v>
          </cell>
          <cell r="C382">
            <v>-38407.199999999997</v>
          </cell>
        </row>
        <row r="383">
          <cell r="A383">
            <v>2181110</v>
          </cell>
          <cell r="B383" t="str">
            <v>Seguradoras - Adiantamento</v>
          </cell>
          <cell r="C383">
            <v>-8339.8700000000008</v>
          </cell>
        </row>
        <row r="384">
          <cell r="A384">
            <v>2181118</v>
          </cell>
          <cell r="B384" t="str">
            <v>Refin.Óleos Brasil-Adto.</v>
          </cell>
          <cell r="C384">
            <v>-7643.89</v>
          </cell>
        </row>
        <row r="385">
          <cell r="A385">
            <v>2181120</v>
          </cell>
          <cell r="B385" t="str">
            <v>Coinbra S/A - Adiantamento</v>
          </cell>
          <cell r="C385">
            <v>-1734111.86</v>
          </cell>
        </row>
        <row r="386">
          <cell r="A386">
            <v>2181125</v>
          </cell>
          <cell r="B386" t="str">
            <v>Adiantamento de Clientes</v>
          </cell>
          <cell r="C386">
            <v>-163613.53</v>
          </cell>
        </row>
        <row r="387">
          <cell r="A387">
            <v>2181136</v>
          </cell>
          <cell r="B387" t="str">
            <v>Crédito- Unimed</v>
          </cell>
          <cell r="C387">
            <v>81182.17</v>
          </cell>
        </row>
        <row r="388">
          <cell r="A388">
            <v>2181137</v>
          </cell>
          <cell r="B388" t="str">
            <v>Adto. Camargo Correa S/A</v>
          </cell>
          <cell r="C388">
            <v>-335689.18</v>
          </cell>
        </row>
        <row r="389">
          <cell r="A389">
            <v>2181143</v>
          </cell>
          <cell r="B389" t="str">
            <v>Cimento Ribeirão-VG oii 6000673</v>
          </cell>
          <cell r="C389">
            <v>11856.45</v>
          </cell>
        </row>
        <row r="390">
          <cell r="A390">
            <v>2181146</v>
          </cell>
          <cell r="B390" t="str">
            <v>Adto. Bunge Alimentos</v>
          </cell>
          <cell r="C390">
            <v>-6012096.3899999997</v>
          </cell>
        </row>
        <row r="391">
          <cell r="A391">
            <v>2181147</v>
          </cell>
          <cell r="B391" t="str">
            <v>Adto. ADM do Brasil Ltda.</v>
          </cell>
          <cell r="C391">
            <v>-1226073.24</v>
          </cell>
        </row>
        <row r="392">
          <cell r="A392">
            <v>2181148</v>
          </cell>
          <cell r="B392" t="str">
            <v>Adto.Term.Maritimo Luiz Fogliatto S/A</v>
          </cell>
          <cell r="C392">
            <v>-179678.96</v>
          </cell>
        </row>
        <row r="393">
          <cell r="A393">
            <v>2181150</v>
          </cell>
          <cell r="B393" t="str">
            <v>Adiantamento de Clientes - Recon</v>
          </cell>
          <cell r="C393">
            <v>-11095.63</v>
          </cell>
        </row>
        <row r="394">
          <cell r="A394">
            <v>2181151</v>
          </cell>
          <cell r="B394" t="str">
            <v>Adiantamento de Cliente - AVIPAL</v>
          </cell>
          <cell r="C394">
            <v>-416888.16</v>
          </cell>
        </row>
        <row r="395">
          <cell r="A395">
            <v>2182101</v>
          </cell>
          <cell r="B395" t="str">
            <v>Seguros a pagar</v>
          </cell>
          <cell r="C395">
            <v>-135849.60000000001</v>
          </cell>
        </row>
        <row r="396">
          <cell r="A396">
            <v>2183501</v>
          </cell>
          <cell r="B396" t="str">
            <v>Prov.Franquia Acid.a Pg.</v>
          </cell>
          <cell r="C396">
            <v>-2900843.82</v>
          </cell>
        </row>
        <row r="397">
          <cell r="A397">
            <v>2187105</v>
          </cell>
          <cell r="B397" t="str">
            <v>Outros</v>
          </cell>
          <cell r="C397">
            <v>-1188141.42</v>
          </cell>
        </row>
        <row r="398">
          <cell r="A398" t="str">
            <v>Outros</v>
          </cell>
          <cell r="C398">
            <v>-38059382.93</v>
          </cell>
        </row>
        <row r="400">
          <cell r="A400" t="str">
            <v>Circulante</v>
          </cell>
          <cell r="C400">
            <v>-293034660.36000001</v>
          </cell>
        </row>
        <row r="402">
          <cell r="A402">
            <v>2211101</v>
          </cell>
          <cell r="B402" t="str">
            <v>Fornec. Materiais Nac.LP</v>
          </cell>
          <cell r="C402">
            <v>-420</v>
          </cell>
        </row>
        <row r="403">
          <cell r="A403" t="str">
            <v>Fornecedores</v>
          </cell>
          <cell r="C403">
            <v>-420</v>
          </cell>
        </row>
        <row r="405">
          <cell r="A405">
            <v>2221301</v>
          </cell>
          <cell r="B405" t="str">
            <v>Emprést.BNDES  LP</v>
          </cell>
          <cell r="C405">
            <v>-147842169.78999999</v>
          </cell>
        </row>
        <row r="406">
          <cell r="A406" t="str">
            <v>BNDES</v>
          </cell>
          <cell r="C406">
            <v>-147842169.78999999</v>
          </cell>
        </row>
        <row r="408">
          <cell r="A408">
            <v>2221302</v>
          </cell>
          <cell r="B408" t="str">
            <v>Debentures 1ª emissão - 1ª série LP</v>
          </cell>
          <cell r="C408">
            <v>-37948206.270000003</v>
          </cell>
        </row>
        <row r="409">
          <cell r="A409" t="str">
            <v>Debêntures</v>
          </cell>
          <cell r="C409">
            <v>-37948206.270000003</v>
          </cell>
        </row>
        <row r="411">
          <cell r="A411">
            <v>2221101</v>
          </cell>
          <cell r="B411" t="str">
            <v>Emprest.Cap.Giro Ext. LP</v>
          </cell>
          <cell r="C411">
            <v>-71229500</v>
          </cell>
        </row>
        <row r="412">
          <cell r="A412">
            <v>2221103</v>
          </cell>
          <cell r="B412" t="str">
            <v>Emprest.Cap.Giro Nac. LP</v>
          </cell>
          <cell r="C412">
            <v>-55000000</v>
          </cell>
        </row>
        <row r="413">
          <cell r="A413" t="str">
            <v>Capital de giro</v>
          </cell>
          <cell r="C413">
            <v>-126229500</v>
          </cell>
        </row>
        <row r="415">
          <cell r="A415">
            <v>2221603</v>
          </cell>
          <cell r="B415" t="str">
            <v>Fin.Locomotiva Af.Sul LP</v>
          </cell>
          <cell r="C415">
            <v>-20363880.5</v>
          </cell>
        </row>
        <row r="416">
          <cell r="A416" t="str">
            <v>Financiamento de lococomotivas</v>
          </cell>
          <cell r="C416">
            <v>-20363880.5</v>
          </cell>
        </row>
        <row r="418">
          <cell r="A418">
            <v>2231104</v>
          </cell>
          <cell r="B418" t="str">
            <v>Arrend. a Pagar RFFSA LP</v>
          </cell>
          <cell r="C418">
            <v>-11841894.9</v>
          </cell>
        </row>
        <row r="419">
          <cell r="A419">
            <v>2231105</v>
          </cell>
          <cell r="B419" t="str">
            <v>Arrend.Pagar Ferroban LP</v>
          </cell>
          <cell r="C419">
            <v>-3606174.33</v>
          </cell>
        </row>
        <row r="420">
          <cell r="A420">
            <v>2232203</v>
          </cell>
          <cell r="B420" t="str">
            <v>Concessão Pagar RFFSA LP</v>
          </cell>
          <cell r="C420">
            <v>-623257.63</v>
          </cell>
        </row>
        <row r="421">
          <cell r="A421">
            <v>2232204</v>
          </cell>
          <cell r="B421" t="str">
            <v>Conc.a Pagar Ferroban LP</v>
          </cell>
          <cell r="C421">
            <v>-180308.76</v>
          </cell>
        </row>
        <row r="422">
          <cell r="A422" t="str">
            <v>Arrendamento a pagar</v>
          </cell>
          <cell r="C422">
            <v>-16251635.619999999</v>
          </cell>
        </row>
        <row r="424">
          <cell r="A424">
            <v>2251101</v>
          </cell>
          <cell r="B424" t="str">
            <v>Provisões Ações Trabal.LP</v>
          </cell>
          <cell r="C424">
            <v>-8307249.7800000003</v>
          </cell>
        </row>
        <row r="425">
          <cell r="A425" t="str">
            <v>Provisão para contingencias trabalhistas</v>
          </cell>
          <cell r="C425">
            <v>-8307249.7800000003</v>
          </cell>
        </row>
        <row r="427">
          <cell r="A427" t="str">
            <v>Exigível a longo prazo</v>
          </cell>
          <cell r="C427">
            <v>-356943061.95999998</v>
          </cell>
        </row>
        <row r="429">
          <cell r="A429">
            <v>2311102</v>
          </cell>
          <cell r="B429" t="str">
            <v>Receita Direito passagem</v>
          </cell>
          <cell r="C429">
            <v>-8899371.0999999996</v>
          </cell>
        </row>
        <row r="430">
          <cell r="C430">
            <v>-8899371.0999999996</v>
          </cell>
        </row>
        <row r="431">
          <cell r="A431">
            <v>2411101</v>
          </cell>
          <cell r="B431" t="str">
            <v>Capital Social Subscrito</v>
          </cell>
          <cell r="C431">
            <v>-239537553.77000001</v>
          </cell>
        </row>
        <row r="432">
          <cell r="A432" t="str">
            <v>Capital social</v>
          </cell>
          <cell r="C432">
            <v>-239537553.77000001</v>
          </cell>
        </row>
        <row r="434">
          <cell r="A434">
            <v>2431101</v>
          </cell>
          <cell r="B434" t="str">
            <v>Lucro/Prej.Exerc.Anteriores</v>
          </cell>
          <cell r="C434">
            <v>41216595.119999997</v>
          </cell>
        </row>
        <row r="435">
          <cell r="A435" t="str">
            <v>Prejuízo acumulado</v>
          </cell>
          <cell r="C435">
            <v>41216595.119999997</v>
          </cell>
        </row>
        <row r="437">
          <cell r="A437">
            <v>2431102</v>
          </cell>
          <cell r="B437" t="str">
            <v>Juros sobre capital próprio</v>
          </cell>
          <cell r="C437">
            <v>7000000</v>
          </cell>
        </row>
        <row r="438">
          <cell r="A438" t="str">
            <v>Juros sobre capital próprio</v>
          </cell>
          <cell r="C438">
            <v>7000000</v>
          </cell>
        </row>
        <row r="440">
          <cell r="A440" t="str">
            <v>Patrimônio líquido</v>
          </cell>
          <cell r="C440">
            <v>-191320958.65000001</v>
          </cell>
        </row>
        <row r="442">
          <cell r="A442" t="str">
            <v>Passivo</v>
          </cell>
          <cell r="C442">
            <v>-850198052.07000005</v>
          </cell>
        </row>
        <row r="451">
          <cell r="A451" t="str">
            <v>Texto.............................................</v>
          </cell>
        </row>
        <row r="452">
          <cell r="A452" t="str">
            <v>..................................................</v>
          </cell>
        </row>
        <row r="454">
          <cell r="C454">
            <v>-51973921.590000004</v>
          </cell>
        </row>
        <row r="461">
          <cell r="A461" t="str">
            <v>Texto.............................................</v>
          </cell>
        </row>
        <row r="462">
          <cell r="A462" t="str">
            <v>..................................................</v>
          </cell>
        </row>
        <row r="464">
          <cell r="A464">
            <v>5111101</v>
          </cell>
          <cell r="B464" t="str">
            <v>Receita Transporte Ferrov.</v>
          </cell>
          <cell r="C464">
            <v>-348560060.41000003</v>
          </cell>
        </row>
        <row r="465">
          <cell r="A465">
            <v>5111102</v>
          </cell>
          <cell r="B465" t="str">
            <v>Rec. Malha Paulista</v>
          </cell>
          <cell r="C465">
            <v>-7736730.25</v>
          </cell>
        </row>
        <row r="466">
          <cell r="A466">
            <v>5111103</v>
          </cell>
          <cell r="B466" t="str">
            <v>Receita ferroviárias acessórias</v>
          </cell>
          <cell r="C466">
            <v>-28110580.82</v>
          </cell>
        </row>
        <row r="467">
          <cell r="A467">
            <v>5111104</v>
          </cell>
          <cell r="B467" t="str">
            <v>Rec.Ferrov.p/UNPI</v>
          </cell>
          <cell r="C467">
            <v>-9110518.8100000005</v>
          </cell>
        </row>
        <row r="468">
          <cell r="A468">
            <v>5111105</v>
          </cell>
          <cell r="B468" t="str">
            <v>Rec.Ferrov.Malh Paulista p/UNPI</v>
          </cell>
          <cell r="C468">
            <v>-558070.05000000005</v>
          </cell>
        </row>
        <row r="469">
          <cell r="A469">
            <v>5111106</v>
          </cell>
          <cell r="B469" t="str">
            <v>Rec.Ferrov.Acess.p/UNPI</v>
          </cell>
          <cell r="C469">
            <v>-1278526.7</v>
          </cell>
        </row>
        <row r="470">
          <cell r="A470">
            <v>5112103</v>
          </cell>
          <cell r="B470" t="str">
            <v>MRS-Logística Part.Rec.</v>
          </cell>
          <cell r="C470">
            <v>-847537.88</v>
          </cell>
        </row>
        <row r="471">
          <cell r="A471">
            <v>5112106</v>
          </cell>
          <cell r="B471" t="str">
            <v>Ferropar Part.Rec.</v>
          </cell>
          <cell r="C471">
            <v>-14915220.789999999</v>
          </cell>
        </row>
        <row r="472">
          <cell r="A472">
            <v>5112110</v>
          </cell>
          <cell r="B472" t="str">
            <v>Mesopotâmico/BAP Part.Rec.</v>
          </cell>
          <cell r="C472">
            <v>-4644835.6100000003</v>
          </cell>
        </row>
        <row r="473">
          <cell r="A473">
            <v>5112111</v>
          </cell>
          <cell r="B473" t="str">
            <v>Ferroban Part.Rec.</v>
          </cell>
          <cell r="C473">
            <v>-17531.830000000002</v>
          </cell>
        </row>
        <row r="474">
          <cell r="A474">
            <v>5113103</v>
          </cell>
          <cell r="B474" t="str">
            <v>MRS-Logística Part.Pg.</v>
          </cell>
          <cell r="C474">
            <v>72170</v>
          </cell>
        </row>
        <row r="475">
          <cell r="A475">
            <v>5113105</v>
          </cell>
          <cell r="B475" t="str">
            <v>FCA Part.Pg.</v>
          </cell>
          <cell r="C475">
            <v>13980.37</v>
          </cell>
        </row>
        <row r="476">
          <cell r="A476">
            <v>5113106</v>
          </cell>
          <cell r="B476" t="str">
            <v>FERROPAR Part.Pg.</v>
          </cell>
          <cell r="C476">
            <v>1184696.49</v>
          </cell>
        </row>
        <row r="477">
          <cell r="A477">
            <v>5113110</v>
          </cell>
          <cell r="B477" t="str">
            <v>Mesopotanea Part.Pg.</v>
          </cell>
          <cell r="C477">
            <v>9011604.6199999992</v>
          </cell>
        </row>
        <row r="478">
          <cell r="A478">
            <v>5113111</v>
          </cell>
          <cell r="B478" t="str">
            <v>Ferroban Part.Pg.</v>
          </cell>
          <cell r="C478">
            <v>679859.01</v>
          </cell>
        </row>
        <row r="479">
          <cell r="A479">
            <v>5113117</v>
          </cell>
          <cell r="B479" t="str">
            <v>AFE-partilha a pagar</v>
          </cell>
          <cell r="C479">
            <v>409311.02</v>
          </cell>
        </row>
        <row r="480">
          <cell r="A480">
            <v>5114101</v>
          </cell>
          <cell r="B480" t="str">
            <v>Desconto de Frete</v>
          </cell>
          <cell r="C480">
            <v>2220285.15</v>
          </cell>
        </row>
        <row r="481">
          <cell r="A481" t="str">
            <v>Receita Ferroviária</v>
          </cell>
          <cell r="C481">
            <v>-402187706.49000001</v>
          </cell>
        </row>
        <row r="482">
          <cell r="A482">
            <v>5114304</v>
          </cell>
          <cell r="B482" t="str">
            <v>Desconto de Frete - Terceiros</v>
          </cell>
          <cell r="C482">
            <v>2235.06</v>
          </cell>
        </row>
        <row r="483">
          <cell r="A483">
            <v>5114305</v>
          </cell>
          <cell r="B483" t="str">
            <v>Cancelamento de Frete - Terceiros</v>
          </cell>
          <cell r="C483">
            <v>44404.06</v>
          </cell>
        </row>
        <row r="484">
          <cell r="A484">
            <v>5118101</v>
          </cell>
          <cell r="B484" t="str">
            <v>Transporte Rodoviário - Terceiros</v>
          </cell>
          <cell r="C484">
            <v>-0.01</v>
          </cell>
        </row>
        <row r="485">
          <cell r="A485">
            <v>5118104</v>
          </cell>
          <cell r="B485" t="str">
            <v>Transp. Rod. Ponta</v>
          </cell>
          <cell r="C485">
            <v>-42946889.609999999</v>
          </cell>
        </row>
        <row r="486">
          <cell r="A486" t="str">
            <v>Receita Rodoviária</v>
          </cell>
          <cell r="C486">
            <v>-42900250.5</v>
          </cell>
        </row>
        <row r="487">
          <cell r="A487">
            <v>5116101</v>
          </cell>
          <cell r="B487" t="str">
            <v>Taxas Transp.Ferroviários</v>
          </cell>
          <cell r="C487">
            <v>-18727.8</v>
          </cell>
        </row>
        <row r="488">
          <cell r="A488">
            <v>5117103</v>
          </cell>
          <cell r="B488" t="str">
            <v>Limpeza de Vagões</v>
          </cell>
          <cell r="C488">
            <v>-26755.68</v>
          </cell>
        </row>
        <row r="489">
          <cell r="A489">
            <v>5117104</v>
          </cell>
          <cell r="B489" t="str">
            <v>Enlonamento</v>
          </cell>
          <cell r="C489">
            <v>-426291.54</v>
          </cell>
        </row>
        <row r="490">
          <cell r="A490">
            <v>5117105</v>
          </cell>
          <cell r="B490" t="str">
            <v>Transbordo</v>
          </cell>
          <cell r="C490">
            <v>-4044461.86</v>
          </cell>
        </row>
        <row r="491">
          <cell r="A491">
            <v>5117106</v>
          </cell>
          <cell r="B491" t="str">
            <v>Carga e descarga</v>
          </cell>
          <cell r="C491">
            <v>-42474.73</v>
          </cell>
        </row>
        <row r="492">
          <cell r="A492">
            <v>5117109</v>
          </cell>
          <cell r="B492" t="str">
            <v>Custo adm.+marg Intermodal</v>
          </cell>
          <cell r="C492">
            <v>29415.65</v>
          </cell>
        </row>
        <row r="493">
          <cell r="A493">
            <v>5117119</v>
          </cell>
          <cell r="B493" t="str">
            <v>Custo equipto.-Unit</v>
          </cell>
          <cell r="C493">
            <v>-833819.39</v>
          </cell>
        </row>
        <row r="494">
          <cell r="A494">
            <v>5117124</v>
          </cell>
          <cell r="B494" t="str">
            <v>Operação terminais UNIT - Joinville</v>
          </cell>
          <cell r="C494">
            <v>-205231.25</v>
          </cell>
        </row>
        <row r="495">
          <cell r="A495">
            <v>5117125</v>
          </cell>
          <cell r="B495" t="str">
            <v>Operação terminais UNIT - Diretor Pesta</v>
          </cell>
          <cell r="C495">
            <v>-550769.23</v>
          </cell>
        </row>
        <row r="496">
          <cell r="A496">
            <v>5117126</v>
          </cell>
          <cell r="B496" t="str">
            <v>Operação terminais UNIT - Tatuí</v>
          </cell>
          <cell r="C496">
            <v>-1748392.26</v>
          </cell>
        </row>
        <row r="497">
          <cell r="A497">
            <v>5117127</v>
          </cell>
          <cell r="B497" t="str">
            <v>Operação terminais UNIT - Livramento</v>
          </cell>
          <cell r="C497">
            <v>-104094.28</v>
          </cell>
        </row>
        <row r="498">
          <cell r="A498">
            <v>5117128</v>
          </cell>
          <cell r="B498" t="str">
            <v>Operação terminais UNIT - Uruguaiana</v>
          </cell>
          <cell r="C498">
            <v>-2768021.91</v>
          </cell>
        </row>
        <row r="499">
          <cell r="A499">
            <v>5117129</v>
          </cell>
          <cell r="B499" t="str">
            <v>Rec. Log. Terminal Araucárias</v>
          </cell>
          <cell r="C499">
            <v>-124939.25</v>
          </cell>
        </row>
        <row r="500">
          <cell r="A500">
            <v>5124108</v>
          </cell>
          <cell r="B500" t="str">
            <v>Comissões s/Seguros</v>
          </cell>
          <cell r="C500">
            <v>-2960675.62</v>
          </cell>
        </row>
        <row r="501">
          <cell r="A501">
            <v>5124111</v>
          </cell>
          <cell r="B501" t="str">
            <v>Comissões s/seguros p/UNPI</v>
          </cell>
          <cell r="C501">
            <v>-262536.31</v>
          </cell>
        </row>
        <row r="502">
          <cell r="A502" t="str">
            <v>Receita de Logística</v>
          </cell>
          <cell r="C502">
            <v>-14087775.460000001</v>
          </cell>
        </row>
        <row r="503">
          <cell r="A503">
            <v>5114201</v>
          </cell>
          <cell r="B503" t="str">
            <v>Deduções Outras Receitas</v>
          </cell>
          <cell r="C503">
            <v>1094186.5</v>
          </cell>
        </row>
        <row r="504">
          <cell r="A504">
            <v>5114202</v>
          </cell>
          <cell r="B504" t="str">
            <v>Cancelamentos Out.Receitas</v>
          </cell>
          <cell r="C504">
            <v>108915.97</v>
          </cell>
        </row>
        <row r="505">
          <cell r="A505">
            <v>5116103</v>
          </cell>
          <cell r="B505" t="str">
            <v>Taxa Adm.Operac.Ferropar</v>
          </cell>
          <cell r="C505">
            <v>-99652.62</v>
          </cell>
        </row>
        <row r="506">
          <cell r="A506">
            <v>5117101</v>
          </cell>
          <cell r="B506" t="str">
            <v>Estadias</v>
          </cell>
          <cell r="C506">
            <v>-86437.71</v>
          </cell>
        </row>
        <row r="507">
          <cell r="A507">
            <v>5121101</v>
          </cell>
          <cell r="B507" t="str">
            <v>Rec.Patrim.Linhas Férreas</v>
          </cell>
          <cell r="C507">
            <v>-31786.27</v>
          </cell>
        </row>
        <row r="508">
          <cell r="A508">
            <v>5122102</v>
          </cell>
          <cell r="B508" t="str">
            <v>Rec.Public.e Propaganda</v>
          </cell>
          <cell r="C508">
            <v>-18915</v>
          </cell>
        </row>
        <row r="509">
          <cell r="A509">
            <v>5122103</v>
          </cell>
          <cell r="B509" t="str">
            <v>Alugueis Locomot. Vagões</v>
          </cell>
          <cell r="C509">
            <v>-947114.6</v>
          </cell>
        </row>
        <row r="510">
          <cell r="A510">
            <v>5122104</v>
          </cell>
          <cell r="B510" t="str">
            <v>Recup.Desp.Imóvel Alugado</v>
          </cell>
          <cell r="C510">
            <v>-104866.42</v>
          </cell>
        </row>
        <row r="511">
          <cell r="A511">
            <v>5122105</v>
          </cell>
          <cell r="B511" t="str">
            <v>Área Domínio - Fibra Ótica</v>
          </cell>
          <cell r="C511">
            <v>-251572.32</v>
          </cell>
        </row>
        <row r="512">
          <cell r="A512">
            <v>5123101</v>
          </cell>
          <cell r="B512" t="str">
            <v>Venda Inservíveis Sucatas</v>
          </cell>
          <cell r="C512">
            <v>-1048349.96</v>
          </cell>
        </row>
        <row r="513">
          <cell r="A513">
            <v>5123102</v>
          </cell>
          <cell r="B513" t="str">
            <v>Venda Mat. Estocados</v>
          </cell>
          <cell r="C513">
            <v>-326468.36</v>
          </cell>
        </row>
        <row r="514">
          <cell r="A514">
            <v>5124103</v>
          </cell>
          <cell r="B514" t="str">
            <v>Receitas Eventuais</v>
          </cell>
          <cell r="C514">
            <v>-82261.289999999994</v>
          </cell>
        </row>
        <row r="515">
          <cell r="A515">
            <v>5124104</v>
          </cell>
          <cell r="B515" t="str">
            <v>Receitas a Classificar</v>
          </cell>
          <cell r="C515">
            <v>-44317.86</v>
          </cell>
        </row>
        <row r="516">
          <cell r="A516" t="str">
            <v>Outras Receitas</v>
          </cell>
          <cell r="C516">
            <v>-1838639.94</v>
          </cell>
        </row>
        <row r="517">
          <cell r="A517" t="str">
            <v>Receita Bruta Total</v>
          </cell>
          <cell r="C517">
            <v>-461014372.38999999</v>
          </cell>
        </row>
        <row r="518">
          <cell r="A518">
            <v>5411102</v>
          </cell>
          <cell r="B518" t="str">
            <v>PIS</v>
          </cell>
          <cell r="C518">
            <v>6697441.8799999999</v>
          </cell>
        </row>
        <row r="519">
          <cell r="A519">
            <v>5411103</v>
          </cell>
          <cell r="B519" t="str">
            <v>COFINS</v>
          </cell>
          <cell r="C519">
            <v>12117822.85</v>
          </cell>
        </row>
        <row r="520">
          <cell r="A520">
            <v>5411104</v>
          </cell>
          <cell r="B520" t="str">
            <v>Imposto s/ serviço</v>
          </cell>
          <cell r="C520">
            <v>44714.81</v>
          </cell>
        </row>
        <row r="521">
          <cell r="A521">
            <v>5411123</v>
          </cell>
          <cell r="B521" t="str">
            <v>PIS s/ponta rodoviaria</v>
          </cell>
          <cell r="C521">
            <v>688012.28</v>
          </cell>
        </row>
        <row r="522">
          <cell r="A522">
            <v>5411124</v>
          </cell>
          <cell r="B522" t="str">
            <v>PIS s/novos negócios</v>
          </cell>
          <cell r="C522">
            <v>3836.49</v>
          </cell>
        </row>
        <row r="523">
          <cell r="A523">
            <v>5411125</v>
          </cell>
          <cell r="B523" t="str">
            <v>COFINS s/ponta rodoviaria</v>
          </cell>
          <cell r="C523">
            <v>1276815.18</v>
          </cell>
        </row>
        <row r="524">
          <cell r="A524">
            <v>5411126</v>
          </cell>
          <cell r="B524" t="str">
            <v>COFINS s/novos negócios</v>
          </cell>
          <cell r="C524">
            <v>7547.2</v>
          </cell>
        </row>
        <row r="525">
          <cell r="A525">
            <v>5411127</v>
          </cell>
          <cell r="B525" t="str">
            <v>Imposto s/ serviço - Sobre logística</v>
          </cell>
          <cell r="C525">
            <v>4.6100000000000003</v>
          </cell>
        </row>
        <row r="526">
          <cell r="A526">
            <v>5411128</v>
          </cell>
          <cell r="B526" t="str">
            <v>COFINS s/logística</v>
          </cell>
          <cell r="C526">
            <v>164133.47</v>
          </cell>
        </row>
        <row r="527">
          <cell r="A527">
            <v>5411129</v>
          </cell>
          <cell r="B527" t="str">
            <v>PIS s/logística</v>
          </cell>
          <cell r="C527">
            <v>86619.88</v>
          </cell>
        </row>
        <row r="528">
          <cell r="A528">
            <v>5411167</v>
          </cell>
          <cell r="B528" t="str">
            <v>PIS-Joinville</v>
          </cell>
          <cell r="C528">
            <v>3256.13</v>
          </cell>
        </row>
        <row r="529">
          <cell r="A529">
            <v>5411168</v>
          </cell>
          <cell r="B529" t="str">
            <v>PIS-Diretor Pestana</v>
          </cell>
          <cell r="C529">
            <v>8531.42</v>
          </cell>
        </row>
        <row r="530">
          <cell r="A530">
            <v>5411169</v>
          </cell>
          <cell r="B530" t="str">
            <v>PIS-Tatuí</v>
          </cell>
          <cell r="C530">
            <v>45617.52</v>
          </cell>
        </row>
        <row r="531">
          <cell r="A531">
            <v>5411170</v>
          </cell>
          <cell r="B531" t="str">
            <v>PIS-Livramento</v>
          </cell>
          <cell r="C531">
            <v>1472.1</v>
          </cell>
        </row>
        <row r="532">
          <cell r="A532">
            <v>5411171</v>
          </cell>
          <cell r="B532" t="str">
            <v>PIS-Uruguaiana</v>
          </cell>
          <cell r="C532">
            <v>43100.21</v>
          </cell>
        </row>
        <row r="533">
          <cell r="A533">
            <v>5411172</v>
          </cell>
          <cell r="B533" t="str">
            <v>PIS-Araucária</v>
          </cell>
          <cell r="C533">
            <v>1928.05</v>
          </cell>
        </row>
        <row r="534">
          <cell r="A534">
            <v>5411173</v>
          </cell>
          <cell r="B534" t="str">
            <v>COFINS-Joinville</v>
          </cell>
          <cell r="C534">
            <v>6156.94</v>
          </cell>
        </row>
        <row r="535">
          <cell r="A535">
            <v>5411174</v>
          </cell>
          <cell r="B535" t="str">
            <v>COFINS-Diretor Pestana</v>
          </cell>
          <cell r="C535">
            <v>16452.04</v>
          </cell>
        </row>
        <row r="536">
          <cell r="A536">
            <v>5411175</v>
          </cell>
          <cell r="B536" t="str">
            <v>COFINS-Tatuí</v>
          </cell>
          <cell r="C536">
            <v>86593.44</v>
          </cell>
        </row>
        <row r="537">
          <cell r="A537">
            <v>5411176</v>
          </cell>
          <cell r="B537" t="str">
            <v>COFINS-Livramento</v>
          </cell>
          <cell r="C537">
            <v>3122.83</v>
          </cell>
        </row>
        <row r="538">
          <cell r="A538">
            <v>5411177</v>
          </cell>
          <cell r="B538" t="str">
            <v>COFINS-Uruguaiana</v>
          </cell>
          <cell r="C538">
            <v>82731.649999999994</v>
          </cell>
        </row>
        <row r="539">
          <cell r="A539">
            <v>5411178</v>
          </cell>
          <cell r="B539" t="str">
            <v>COFINS-Araucária</v>
          </cell>
          <cell r="C539">
            <v>3748.18</v>
          </cell>
        </row>
        <row r="540">
          <cell r="A540" t="str">
            <v>PIS/COFINS/ISS/INSS</v>
          </cell>
          <cell r="C540">
            <v>21389659.16</v>
          </cell>
        </row>
        <row r="541">
          <cell r="A541">
            <v>5125110</v>
          </cell>
          <cell r="B541" t="str">
            <v>ICMS s/ Outras Receitas</v>
          </cell>
          <cell r="C541">
            <v>152622.49</v>
          </cell>
        </row>
        <row r="542">
          <cell r="A542">
            <v>5411106</v>
          </cell>
          <cell r="B542" t="str">
            <v>ICMS s/seguro agricultura</v>
          </cell>
          <cell r="C542">
            <v>72451.33</v>
          </cell>
        </row>
        <row r="543">
          <cell r="A543">
            <v>5411108</v>
          </cell>
          <cell r="B543" t="str">
            <v>ICMS s/seguro indústria</v>
          </cell>
          <cell r="C543">
            <v>34401.9</v>
          </cell>
        </row>
        <row r="544">
          <cell r="A544">
            <v>5411110</v>
          </cell>
          <cell r="B544" t="str">
            <v>ICMS s/seguro Sul</v>
          </cell>
          <cell r="C544">
            <v>15079.29</v>
          </cell>
        </row>
        <row r="545">
          <cell r="A545">
            <v>5411111</v>
          </cell>
          <cell r="B545" t="str">
            <v>ICMS s/frete agricultura</v>
          </cell>
          <cell r="C545">
            <v>4978127.04</v>
          </cell>
        </row>
        <row r="546">
          <cell r="A546">
            <v>5411112</v>
          </cell>
          <cell r="B546" t="str">
            <v>ICMS s/frete energia</v>
          </cell>
          <cell r="C546">
            <v>7449604.5999999996</v>
          </cell>
        </row>
        <row r="547">
          <cell r="A547">
            <v>5411113</v>
          </cell>
          <cell r="B547" t="str">
            <v>ICMS s/frete industrialização</v>
          </cell>
          <cell r="C547">
            <v>3450066.01</v>
          </cell>
        </row>
        <row r="548">
          <cell r="A548">
            <v>5411115</v>
          </cell>
          <cell r="B548" t="str">
            <v>ICMS s/frete Sul</v>
          </cell>
          <cell r="C548">
            <v>2031454</v>
          </cell>
        </row>
        <row r="549">
          <cell r="A549">
            <v>5411117</v>
          </cell>
          <cell r="B549" t="str">
            <v>ICMS s/ sucata</v>
          </cell>
          <cell r="C549">
            <v>41881.65</v>
          </cell>
        </row>
        <row r="550">
          <cell r="A550">
            <v>5411118</v>
          </cell>
          <cell r="B550" t="str">
            <v>ICMS s/ponta rodoviaria - UNGN</v>
          </cell>
          <cell r="C550">
            <v>2225558.5699999998</v>
          </cell>
        </row>
        <row r="551">
          <cell r="A551">
            <v>5411131</v>
          </cell>
          <cell r="B551" t="str">
            <v>ICMS s/logistica</v>
          </cell>
          <cell r="C551">
            <v>283707.12</v>
          </cell>
        </row>
        <row r="552">
          <cell r="A552">
            <v>5411132</v>
          </cell>
          <cell r="B552" t="str">
            <v>ICMS s/seguros-Centro-Oeste</v>
          </cell>
          <cell r="C552">
            <v>41426.28</v>
          </cell>
        </row>
        <row r="553">
          <cell r="A553">
            <v>5411133</v>
          </cell>
          <cell r="B553" t="str">
            <v>ICMS s/frete Centro-Oeste</v>
          </cell>
          <cell r="C553">
            <v>3515073.85</v>
          </cell>
        </row>
        <row r="554">
          <cell r="A554">
            <v>5411134</v>
          </cell>
          <cell r="B554" t="str">
            <v>ICMS s/seguros p/UNPI</v>
          </cell>
          <cell r="C554">
            <v>1835.22</v>
          </cell>
        </row>
        <row r="555">
          <cell r="A555">
            <v>5411135</v>
          </cell>
          <cell r="B555" t="str">
            <v>ICMS s/frete p/UNPI</v>
          </cell>
          <cell r="C555">
            <v>60044.18</v>
          </cell>
        </row>
        <row r="556">
          <cell r="A556">
            <v>5411136</v>
          </cell>
          <cell r="B556" t="str">
            <v>ICMS s/logistica-Unit</v>
          </cell>
          <cell r="C556">
            <v>12695.48</v>
          </cell>
        </row>
        <row r="557">
          <cell r="A557">
            <v>5411141</v>
          </cell>
          <cell r="B557" t="str">
            <v>Estorno Crédito ICMS</v>
          </cell>
          <cell r="C557">
            <v>548902.1</v>
          </cell>
        </row>
        <row r="558">
          <cell r="A558">
            <v>5411162</v>
          </cell>
          <cell r="B558" t="str">
            <v>ICMS-Diretor Pestana</v>
          </cell>
          <cell r="C558">
            <v>25228.75</v>
          </cell>
        </row>
        <row r="559">
          <cell r="A559">
            <v>5411163</v>
          </cell>
          <cell r="B559" t="str">
            <v>ICMS-Tatuí</v>
          </cell>
          <cell r="C559">
            <v>25105.919999999998</v>
          </cell>
        </row>
        <row r="560">
          <cell r="A560">
            <v>5411164</v>
          </cell>
          <cell r="B560" t="str">
            <v>ICMS-Livramento</v>
          </cell>
          <cell r="C560">
            <v>4083.42</v>
          </cell>
        </row>
        <row r="561">
          <cell r="A561">
            <v>5411165</v>
          </cell>
          <cell r="B561" t="str">
            <v>ICMS-Uruguaiana</v>
          </cell>
          <cell r="C561">
            <v>1157.3499999999999</v>
          </cell>
        </row>
        <row r="562">
          <cell r="A562">
            <v>5411166</v>
          </cell>
          <cell r="B562" t="str">
            <v>ICMS-Araucária</v>
          </cell>
          <cell r="C562">
            <v>12816.84</v>
          </cell>
        </row>
        <row r="563">
          <cell r="A563" t="str">
            <v>ICMS</v>
          </cell>
          <cell r="C563">
            <v>24983323.390000001</v>
          </cell>
        </row>
        <row r="564">
          <cell r="A564" t="str">
            <v>Impostos s/ Vendas</v>
          </cell>
          <cell r="C564">
            <v>46372982.549999997</v>
          </cell>
        </row>
        <row r="565">
          <cell r="A565" t="str">
            <v>Receita operacional líquida</v>
          </cell>
          <cell r="C565">
            <v>-414641389.83999997</v>
          </cell>
        </row>
        <row r="566">
          <cell r="A566">
            <v>3021101</v>
          </cell>
          <cell r="B566" t="str">
            <v>Diesel Locomotiva</v>
          </cell>
          <cell r="C566">
            <v>93918601.390000001</v>
          </cell>
        </row>
        <row r="567">
          <cell r="A567">
            <v>3021102</v>
          </cell>
          <cell r="B567" t="str">
            <v>Fretes c/ Diesel Locomotivas</v>
          </cell>
          <cell r="C567">
            <v>71096.490000000005</v>
          </cell>
        </row>
        <row r="568">
          <cell r="A568">
            <v>3021103</v>
          </cell>
          <cell r="B568" t="str">
            <v>Lubrificante Locomotivas</v>
          </cell>
          <cell r="C568">
            <v>3093752.36</v>
          </cell>
        </row>
        <row r="569">
          <cell r="A569">
            <v>3021105</v>
          </cell>
          <cell r="B569" t="str">
            <v>Areia</v>
          </cell>
          <cell r="C569">
            <v>400418.68</v>
          </cell>
        </row>
        <row r="570">
          <cell r="A570" t="str">
            <v>Combustível</v>
          </cell>
          <cell r="C570">
            <v>97483868.920000002</v>
          </cell>
        </row>
        <row r="571">
          <cell r="A571">
            <v>3131106</v>
          </cell>
          <cell r="B571" t="str">
            <v>Limpeza de vagões</v>
          </cell>
          <cell r="C571">
            <v>520766.47</v>
          </cell>
        </row>
        <row r="572">
          <cell r="A572">
            <v>3131110</v>
          </cell>
          <cell r="B572" t="str">
            <v>Fechamento de vagões</v>
          </cell>
          <cell r="C572">
            <v>110215.14</v>
          </cell>
        </row>
        <row r="573">
          <cell r="A573">
            <v>3131132</v>
          </cell>
          <cell r="B573" t="str">
            <v>Vedação de vagões</v>
          </cell>
          <cell r="C573">
            <v>191066.58</v>
          </cell>
        </row>
        <row r="574">
          <cell r="A574">
            <v>3131137</v>
          </cell>
          <cell r="B574" t="str">
            <v>Enlonamento Ferroviário</v>
          </cell>
          <cell r="C574">
            <v>1266724.74</v>
          </cell>
        </row>
        <row r="575">
          <cell r="A575">
            <v>3131138</v>
          </cell>
          <cell r="B575" t="str">
            <v>Carga e descarga Ferroviária</v>
          </cell>
          <cell r="C575">
            <v>632746.07999999996</v>
          </cell>
        </row>
        <row r="576">
          <cell r="A576">
            <v>3131139</v>
          </cell>
          <cell r="B576" t="str">
            <v>Lacres Ferroviários</v>
          </cell>
          <cell r="C576">
            <v>9283.7199999999993</v>
          </cell>
        </row>
        <row r="577">
          <cell r="A577">
            <v>4131106</v>
          </cell>
          <cell r="B577" t="str">
            <v>Limpeza de vagões</v>
          </cell>
          <cell r="C577">
            <v>235.2</v>
          </cell>
        </row>
        <row r="578">
          <cell r="A578" t="str">
            <v>Enlonamento/Pesagem</v>
          </cell>
          <cell r="C578">
            <v>2731037.93</v>
          </cell>
        </row>
        <row r="579">
          <cell r="A579">
            <v>4131127</v>
          </cell>
          <cell r="B579" t="str">
            <v>Serviços de desenbaraço</v>
          </cell>
          <cell r="C579">
            <v>0</v>
          </cell>
        </row>
        <row r="580">
          <cell r="A580" t="str">
            <v>Desemb. de Mercadorias</v>
          </cell>
          <cell r="C580">
            <v>0</v>
          </cell>
        </row>
        <row r="581">
          <cell r="A581">
            <v>3061105</v>
          </cell>
          <cell r="B581" t="str">
            <v>Aluguel Locomotivas</v>
          </cell>
          <cell r="C581">
            <v>2651.45</v>
          </cell>
        </row>
        <row r="582">
          <cell r="A582">
            <v>3061108</v>
          </cell>
          <cell r="B582" t="str">
            <v>Aluguel Container</v>
          </cell>
          <cell r="C582">
            <v>1549866.62</v>
          </cell>
        </row>
        <row r="583">
          <cell r="A583">
            <v>3061112</v>
          </cell>
          <cell r="B583" t="str">
            <v>Locação de Vagões</v>
          </cell>
          <cell r="C583">
            <v>172401.28</v>
          </cell>
        </row>
        <row r="584">
          <cell r="A584">
            <v>4071105</v>
          </cell>
          <cell r="B584" t="str">
            <v>Aluguel Container</v>
          </cell>
          <cell r="C584">
            <v>243761.13</v>
          </cell>
        </row>
        <row r="585">
          <cell r="A585" t="str">
            <v>Aluguel de Material Rodante</v>
          </cell>
          <cell r="C585">
            <v>1968680.48</v>
          </cell>
        </row>
        <row r="586">
          <cell r="A586">
            <v>4180101</v>
          </cell>
          <cell r="B586" t="str">
            <v>Crédito Pis - Custo</v>
          </cell>
          <cell r="C586">
            <v>-771115.11</v>
          </cell>
        </row>
        <row r="587">
          <cell r="A587" t="str">
            <v>Crédito PIS</v>
          </cell>
          <cell r="C587">
            <v>-771115.11</v>
          </cell>
        </row>
        <row r="588">
          <cell r="A588" t="str">
            <v>Custos Ferroviários variáveis</v>
          </cell>
          <cell r="C588">
            <v>101412472.22</v>
          </cell>
        </row>
        <row r="589">
          <cell r="A589">
            <v>3015101</v>
          </cell>
          <cell r="B589" t="str">
            <v>Salários - Motoristas/Ajudantes</v>
          </cell>
          <cell r="C589">
            <v>86024.79</v>
          </cell>
        </row>
        <row r="590">
          <cell r="A590">
            <v>3015201</v>
          </cell>
          <cell r="B590" t="str">
            <v>Adic. Sal. Mot. Ajudantes</v>
          </cell>
          <cell r="C590">
            <v>2496.08</v>
          </cell>
        </row>
        <row r="591">
          <cell r="A591">
            <v>3015301</v>
          </cell>
          <cell r="B591" t="str">
            <v>INSS Mot/Ajudantes</v>
          </cell>
          <cell r="C591">
            <v>18094.37</v>
          </cell>
        </row>
        <row r="592">
          <cell r="A592">
            <v>3015302</v>
          </cell>
          <cell r="B592" t="str">
            <v>FGTS Motoristas/Ajud</v>
          </cell>
          <cell r="C592">
            <v>5230.9799999999996</v>
          </cell>
        </row>
        <row r="593">
          <cell r="A593">
            <v>3015304</v>
          </cell>
          <cell r="B593" t="str">
            <v>Senai Mot/Ajudantes</v>
          </cell>
          <cell r="C593">
            <v>1070.28</v>
          </cell>
        </row>
        <row r="594">
          <cell r="A594">
            <v>3015401</v>
          </cell>
          <cell r="B594" t="str">
            <v>HE Motoristas/Ajudanres</v>
          </cell>
          <cell r="C594">
            <v>-3955.02</v>
          </cell>
        </row>
        <row r="595">
          <cell r="A595">
            <v>3015402</v>
          </cell>
          <cell r="B595" t="str">
            <v>Adicional Noturno - Motoristas</v>
          </cell>
          <cell r="C595">
            <v>532.49</v>
          </cell>
        </row>
        <row r="596">
          <cell r="A596">
            <v>3015501</v>
          </cell>
          <cell r="B596" t="str">
            <v>Aviso Previo Recisão CTR Motoristas</v>
          </cell>
          <cell r="C596">
            <v>11662.34</v>
          </cell>
        </row>
        <row r="597">
          <cell r="A597">
            <v>3015701</v>
          </cell>
          <cell r="B597" t="str">
            <v>Férias Motoristas/Ajudantes</v>
          </cell>
          <cell r="C597">
            <v>15445.55</v>
          </cell>
        </row>
        <row r="598">
          <cell r="A598">
            <v>3015702</v>
          </cell>
          <cell r="B598" t="str">
            <v>13º Salário Motoristas/Ajudantes</v>
          </cell>
          <cell r="C598">
            <v>10589.03</v>
          </cell>
        </row>
        <row r="599">
          <cell r="A599">
            <v>3015801</v>
          </cell>
          <cell r="B599" t="str">
            <v>Ticket Alim. Motoristas/Ajudantes</v>
          </cell>
          <cell r="C599">
            <v>11368.37</v>
          </cell>
        </row>
        <row r="600">
          <cell r="A600">
            <v>3015802</v>
          </cell>
          <cell r="B600" t="str">
            <v>Vale Transp. Motoristas/Ajudantes</v>
          </cell>
          <cell r="C600">
            <v>791.84</v>
          </cell>
        </row>
        <row r="601">
          <cell r="A601">
            <v>3015803</v>
          </cell>
          <cell r="B601" t="str">
            <v>Ass. Médica Motoristas/Ajudantes</v>
          </cell>
          <cell r="C601">
            <v>544.78</v>
          </cell>
        </row>
        <row r="602">
          <cell r="A602">
            <v>3015804</v>
          </cell>
          <cell r="B602" t="str">
            <v>Seguro de Vida Motoristas/Ajudantes</v>
          </cell>
          <cell r="C602">
            <v>263.83999999999997</v>
          </cell>
        </row>
        <row r="603">
          <cell r="A603">
            <v>3015806</v>
          </cell>
          <cell r="B603" t="str">
            <v>Outros Motoristas/Ajudantes</v>
          </cell>
          <cell r="C603">
            <v>1962.03</v>
          </cell>
        </row>
        <row r="604">
          <cell r="A604" t="str">
            <v>Motoristas e Ajudantes</v>
          </cell>
          <cell r="C604">
            <v>162121.75</v>
          </cell>
        </row>
        <row r="605">
          <cell r="A605">
            <v>3131136</v>
          </cell>
          <cell r="B605" t="str">
            <v>Fretes agregados</v>
          </cell>
          <cell r="C605">
            <v>65.89</v>
          </cell>
        </row>
        <row r="606">
          <cell r="A606" t="str">
            <v>Agregados</v>
          </cell>
          <cell r="C606">
            <v>65.89</v>
          </cell>
        </row>
        <row r="607">
          <cell r="A607">
            <v>3131102</v>
          </cell>
          <cell r="B607" t="str">
            <v>Fretes com Terceiros</v>
          </cell>
          <cell r="C607">
            <v>429082.38</v>
          </cell>
        </row>
        <row r="608">
          <cell r="A608">
            <v>3131121</v>
          </cell>
          <cell r="B608" t="str">
            <v>Frete Ponta Rodoviaria</v>
          </cell>
          <cell r="C608">
            <v>47902888.380000003</v>
          </cell>
        </row>
        <row r="609">
          <cell r="A609">
            <v>3131142</v>
          </cell>
          <cell r="B609" t="str">
            <v>Transbordo Rodoviario</v>
          </cell>
          <cell r="C609">
            <v>45868.43</v>
          </cell>
        </row>
        <row r="610">
          <cell r="A610">
            <v>4131102</v>
          </cell>
          <cell r="B610" t="str">
            <v>Frete com terceiros</v>
          </cell>
          <cell r="C610">
            <v>8772.57</v>
          </cell>
        </row>
        <row r="611">
          <cell r="A611" t="str">
            <v>Terceiros</v>
          </cell>
          <cell r="C611">
            <v>48386611.759999998</v>
          </cell>
        </row>
        <row r="612">
          <cell r="A612">
            <v>3131105</v>
          </cell>
          <cell r="B612" t="str">
            <v>Enlonamento-Rodoviário</v>
          </cell>
          <cell r="C612">
            <v>8328.36</v>
          </cell>
        </row>
        <row r="613">
          <cell r="A613">
            <v>3131128</v>
          </cell>
          <cell r="B613" t="str">
            <v>Lacres Rodoviários</v>
          </cell>
          <cell r="C613">
            <v>320.83</v>
          </cell>
        </row>
        <row r="614">
          <cell r="A614">
            <v>3131130</v>
          </cell>
          <cell r="B614" t="str">
            <v>Carga e descarga</v>
          </cell>
          <cell r="C614">
            <v>9242.5</v>
          </cell>
        </row>
        <row r="615">
          <cell r="A615" t="str">
            <v>Enlonamento de Caminhão</v>
          </cell>
          <cell r="C615">
            <v>17891.689999999999</v>
          </cell>
        </row>
        <row r="616">
          <cell r="A616">
            <v>3131122</v>
          </cell>
          <cell r="B616" t="str">
            <v>Pedágio Freteiros</v>
          </cell>
          <cell r="C616">
            <v>12566.8</v>
          </cell>
        </row>
        <row r="617">
          <cell r="A617">
            <v>3131134</v>
          </cell>
          <cell r="B617" t="str">
            <v>Estacionamento</v>
          </cell>
          <cell r="C617">
            <v>8146.24</v>
          </cell>
        </row>
        <row r="618">
          <cell r="A618">
            <v>4131122</v>
          </cell>
          <cell r="B618" t="str">
            <v>Pedágio Freteiros</v>
          </cell>
          <cell r="C618">
            <v>315870.59999999998</v>
          </cell>
        </row>
        <row r="619">
          <cell r="A619" t="str">
            <v>Estacionamento/pedágio</v>
          </cell>
          <cell r="C619">
            <v>336583.64</v>
          </cell>
        </row>
        <row r="620">
          <cell r="A620">
            <v>3061107</v>
          </cell>
          <cell r="B620" t="str">
            <v>Aluguel Road Railer</v>
          </cell>
          <cell r="C620">
            <v>608001.49</v>
          </cell>
        </row>
        <row r="621">
          <cell r="A621" t="str">
            <v>Aluguel material rodante</v>
          </cell>
          <cell r="C621">
            <v>608001.49</v>
          </cell>
        </row>
        <row r="622">
          <cell r="A622">
            <v>3091401</v>
          </cell>
          <cell r="B622" t="str">
            <v>Gerenciamento de riscos</v>
          </cell>
          <cell r="C622">
            <v>28110.5</v>
          </cell>
        </row>
        <row r="623">
          <cell r="A623" t="str">
            <v>Gerenciamento de riscos</v>
          </cell>
          <cell r="C623">
            <v>28110.5</v>
          </cell>
        </row>
        <row r="624">
          <cell r="A624">
            <v>3131114</v>
          </cell>
          <cell r="B624" t="str">
            <v>Armazenagem</v>
          </cell>
          <cell r="C624">
            <v>151327.82</v>
          </cell>
        </row>
        <row r="625">
          <cell r="A625" t="str">
            <v>Estadia de Caminhões</v>
          </cell>
          <cell r="C625">
            <v>151327.82</v>
          </cell>
        </row>
        <row r="626">
          <cell r="A626">
            <v>3101121</v>
          </cell>
          <cell r="B626" t="str">
            <v>Taxas Variáveis</v>
          </cell>
          <cell r="C626">
            <v>83.1</v>
          </cell>
        </row>
        <row r="627">
          <cell r="A627" t="str">
            <v>Taxa Adm. Arg.</v>
          </cell>
          <cell r="C627">
            <v>83.1</v>
          </cell>
        </row>
        <row r="628">
          <cell r="A628">
            <v>3091104</v>
          </cell>
          <cell r="B628" t="str">
            <v>RCF - Seguros com terceiros</v>
          </cell>
          <cell r="C628">
            <v>36674.379999999997</v>
          </cell>
        </row>
        <row r="629">
          <cell r="A629">
            <v>3101230</v>
          </cell>
          <cell r="B629" t="str">
            <v>DEPVAT - Licenc. seg. Obrigatório - Veí</v>
          </cell>
          <cell r="C629">
            <v>75.69</v>
          </cell>
        </row>
        <row r="630">
          <cell r="A630">
            <v>3101231</v>
          </cell>
          <cell r="B630" t="str">
            <v>IPVA  - Caminhões</v>
          </cell>
          <cell r="C630">
            <v>125.81</v>
          </cell>
        </row>
        <row r="631">
          <cell r="A631">
            <v>4101230</v>
          </cell>
          <cell r="B631" t="str">
            <v>DEPVAT/Licenciamento/Seguro Obrigatório</v>
          </cell>
          <cell r="C631">
            <v>1.2</v>
          </cell>
        </row>
        <row r="632">
          <cell r="A632" t="str">
            <v>IPVA Caminhões</v>
          </cell>
          <cell r="C632">
            <v>36877.08</v>
          </cell>
        </row>
        <row r="633">
          <cell r="A633">
            <v>3131127</v>
          </cell>
          <cell r="B633" t="str">
            <v>Serviço de desembaraço</v>
          </cell>
          <cell r="C633">
            <v>15718.16</v>
          </cell>
        </row>
        <row r="634">
          <cell r="A634" t="str">
            <v>Desembaraço de Mercadorias</v>
          </cell>
          <cell r="C634">
            <v>15718.16</v>
          </cell>
        </row>
        <row r="635">
          <cell r="A635">
            <v>3111105</v>
          </cell>
          <cell r="B635" t="str">
            <v>Vendas de Salvados - PPO</v>
          </cell>
          <cell r="C635">
            <v>-355075.81</v>
          </cell>
        </row>
        <row r="636">
          <cell r="C636">
            <v>-355075.81</v>
          </cell>
        </row>
        <row r="637">
          <cell r="A637">
            <v>3021301</v>
          </cell>
          <cell r="B637" t="str">
            <v>Combustiveis e equipamentos para termin</v>
          </cell>
          <cell r="C637">
            <v>99556.02</v>
          </cell>
        </row>
        <row r="638">
          <cell r="A638">
            <v>3021302</v>
          </cell>
          <cell r="B638" t="str">
            <v>Lubrif. Equip. Terminal</v>
          </cell>
          <cell r="C638">
            <v>1393.5</v>
          </cell>
        </row>
        <row r="639">
          <cell r="A639" t="str">
            <v>Combustíveis Terminais</v>
          </cell>
          <cell r="C639">
            <v>100949.52</v>
          </cell>
        </row>
        <row r="640">
          <cell r="A640">
            <v>3061109</v>
          </cell>
          <cell r="B640" t="str">
            <v>Locação de Armazéns</v>
          </cell>
          <cell r="C640">
            <v>449880.95</v>
          </cell>
        </row>
        <row r="641">
          <cell r="A641">
            <v>3131124</v>
          </cell>
          <cell r="B641" t="str">
            <v>Armazenagem no destino</v>
          </cell>
          <cell r="C641">
            <v>131524.04</v>
          </cell>
        </row>
        <row r="642">
          <cell r="A642" t="str">
            <v>Armazenagem e Aluguéis</v>
          </cell>
          <cell r="C642">
            <v>581404.99</v>
          </cell>
        </row>
        <row r="643">
          <cell r="A643">
            <v>3091101</v>
          </cell>
          <cell r="B643" t="str">
            <v>Ativos - Prêmios</v>
          </cell>
          <cell r="C643">
            <v>32859.24</v>
          </cell>
        </row>
        <row r="644">
          <cell r="A644">
            <v>3091201</v>
          </cell>
          <cell r="B644" t="str">
            <v>Transportes Cargas-Prêmio</v>
          </cell>
          <cell r="C644">
            <v>1438582.64</v>
          </cell>
        </row>
        <row r="645">
          <cell r="A645">
            <v>3091202</v>
          </cell>
          <cell r="B645" t="str">
            <v>Carga nacional</v>
          </cell>
          <cell r="C645">
            <v>16932.5</v>
          </cell>
        </row>
        <row r="646">
          <cell r="A646" t="str">
            <v>Seguro de Carga</v>
          </cell>
          <cell r="C646">
            <v>1488374.38</v>
          </cell>
        </row>
        <row r="647">
          <cell r="A647">
            <v>3101120</v>
          </cell>
          <cell r="B647" t="str">
            <v>Taxas Fundaf</v>
          </cell>
          <cell r="C647">
            <v>67703.509999999995</v>
          </cell>
        </row>
        <row r="648">
          <cell r="A648" t="str">
            <v>Taxas Fundaf</v>
          </cell>
          <cell r="C648">
            <v>67703.509999999995</v>
          </cell>
        </row>
        <row r="649">
          <cell r="A649">
            <v>3131104</v>
          </cell>
          <cell r="B649" t="str">
            <v>Transbordo ferroviário</v>
          </cell>
          <cell r="C649">
            <v>5982129.6100000003</v>
          </cell>
        </row>
        <row r="650">
          <cell r="A650">
            <v>3131111</v>
          </cell>
          <cell r="B650" t="str">
            <v>Pesagem de vagões</v>
          </cell>
          <cell r="C650">
            <v>27981.41</v>
          </cell>
        </row>
        <row r="651">
          <cell r="A651">
            <v>4131104</v>
          </cell>
          <cell r="B651" t="str">
            <v>Transbordo</v>
          </cell>
          <cell r="C651">
            <v>100</v>
          </cell>
        </row>
        <row r="652">
          <cell r="A652">
            <v>4131112</v>
          </cell>
          <cell r="B652" t="str">
            <v>Agenciam.cargas comissões</v>
          </cell>
          <cell r="C652">
            <v>63737.99</v>
          </cell>
        </row>
        <row r="653">
          <cell r="A653" t="str">
            <v>Transbordo</v>
          </cell>
          <cell r="C653">
            <v>6073949.0099999998</v>
          </cell>
        </row>
        <row r="654">
          <cell r="A654">
            <v>3036104</v>
          </cell>
          <cell r="B654" t="str">
            <v>Pç Manut. Maquinas e Terminais Logístic</v>
          </cell>
          <cell r="C654">
            <v>119245.58</v>
          </cell>
        </row>
        <row r="655">
          <cell r="A655">
            <v>3036105</v>
          </cell>
          <cell r="B655" t="str">
            <v>Serv. Manut. Maquinas e Terminais Logís</v>
          </cell>
          <cell r="C655">
            <v>147890.60999999999</v>
          </cell>
        </row>
        <row r="656">
          <cell r="A656">
            <v>3036106</v>
          </cell>
          <cell r="B656" t="str">
            <v>Fretes Manut. Maquinas e Terminais Logí</v>
          </cell>
          <cell r="C656">
            <v>36527.74</v>
          </cell>
        </row>
        <row r="657">
          <cell r="A657">
            <v>3036107</v>
          </cell>
          <cell r="B657" t="str">
            <v>Peças e Maut. Containers</v>
          </cell>
          <cell r="C657">
            <v>1103.56</v>
          </cell>
        </row>
        <row r="658">
          <cell r="A658">
            <v>3036108</v>
          </cell>
          <cell r="B658" t="str">
            <v>Serv. Manut de Containers</v>
          </cell>
          <cell r="C658">
            <v>3960</v>
          </cell>
        </row>
        <row r="659">
          <cell r="A659">
            <v>3036110</v>
          </cell>
          <cell r="B659" t="str">
            <v>Pç Manut. de Lonas</v>
          </cell>
          <cell r="C659">
            <v>240</v>
          </cell>
        </row>
        <row r="660">
          <cell r="A660">
            <v>3036112</v>
          </cell>
          <cell r="B660" t="str">
            <v>Fretes Manut. de Lonas</v>
          </cell>
          <cell r="C660">
            <v>17.5</v>
          </cell>
        </row>
        <row r="661">
          <cell r="A661">
            <v>3037107</v>
          </cell>
          <cell r="B661" t="str">
            <v>Fretes Manut. Road Railers</v>
          </cell>
          <cell r="C661">
            <v>1700</v>
          </cell>
        </row>
        <row r="662">
          <cell r="A662" t="str">
            <v>Manutenção Máquinas</v>
          </cell>
          <cell r="C662">
            <v>310684.99</v>
          </cell>
        </row>
        <row r="663">
          <cell r="A663">
            <v>3131112</v>
          </cell>
          <cell r="B663" t="str">
            <v>Agenciamento cargas/comissões</v>
          </cell>
          <cell r="C663">
            <v>49040.66</v>
          </cell>
        </row>
        <row r="664">
          <cell r="A664">
            <v>3131120</v>
          </cell>
          <cell r="B664" t="str">
            <v>Outros Modais</v>
          </cell>
          <cell r="C664">
            <v>12003.7</v>
          </cell>
        </row>
        <row r="665">
          <cell r="A665" t="str">
            <v>Outros Modais</v>
          </cell>
          <cell r="C665">
            <v>61044.36</v>
          </cell>
        </row>
        <row r="666">
          <cell r="A666">
            <v>3131103</v>
          </cell>
          <cell r="B666" t="str">
            <v>Coleta e entrega</v>
          </cell>
          <cell r="C666">
            <v>3351.88</v>
          </cell>
        </row>
        <row r="667">
          <cell r="A667" t="str">
            <v>Coleta e Entrega</v>
          </cell>
          <cell r="C667">
            <v>3351.88</v>
          </cell>
        </row>
        <row r="668">
          <cell r="A668" t="str">
            <v>Custos de Logística Variáveis</v>
          </cell>
          <cell r="C668">
            <v>8687462.6400000006</v>
          </cell>
        </row>
        <row r="669">
          <cell r="A669" t="str">
            <v>outros</v>
          </cell>
          <cell r="C669">
            <v>9526980.3100000005</v>
          </cell>
        </row>
        <row r="670">
          <cell r="A670" t="str">
            <v>Custos Rodoviários Variáveis</v>
          </cell>
          <cell r="C670">
            <v>58075779.710000001</v>
          </cell>
        </row>
        <row r="671">
          <cell r="A671" t="str">
            <v>Custos dos Serviços Prestados Variáveis</v>
          </cell>
          <cell r="C671">
            <v>159488251.93000001</v>
          </cell>
        </row>
        <row r="672">
          <cell r="A672" t="str">
            <v>Margem de Contribuição</v>
          </cell>
          <cell r="C672">
            <v>-255153137.91</v>
          </cell>
        </row>
        <row r="673">
          <cell r="A673">
            <v>3014101</v>
          </cell>
          <cell r="B673" t="str">
            <v>Salários Temp.</v>
          </cell>
          <cell r="C673">
            <v>766.67</v>
          </cell>
        </row>
        <row r="674">
          <cell r="A674">
            <v>3014301</v>
          </cell>
          <cell r="B674" t="str">
            <v>INSS Temp.</v>
          </cell>
          <cell r="C674">
            <v>1473026.72</v>
          </cell>
        </row>
        <row r="675">
          <cell r="A675">
            <v>3014802</v>
          </cell>
          <cell r="B675" t="str">
            <v>Vale Transporte Temp.</v>
          </cell>
          <cell r="C675">
            <v>195.9</v>
          </cell>
        </row>
        <row r="676">
          <cell r="A676">
            <v>3014803</v>
          </cell>
          <cell r="B676" t="str">
            <v>Ass.Méd.-UNI./PLANS.Temp.</v>
          </cell>
          <cell r="C676">
            <v>934.04</v>
          </cell>
        </row>
        <row r="677">
          <cell r="A677">
            <v>3014806</v>
          </cell>
          <cell r="B677" t="str">
            <v>Outros Temp.</v>
          </cell>
          <cell r="C677">
            <v>2575.09</v>
          </cell>
        </row>
        <row r="678">
          <cell r="A678">
            <v>4011101</v>
          </cell>
          <cell r="B678" t="str">
            <v>Salários Vendas</v>
          </cell>
          <cell r="C678">
            <v>1945649.1</v>
          </cell>
        </row>
        <row r="679">
          <cell r="A679">
            <v>4011201</v>
          </cell>
          <cell r="B679" t="str">
            <v>Adic.de Salários Vendas</v>
          </cell>
          <cell r="C679">
            <v>51209.69</v>
          </cell>
        </row>
        <row r="680">
          <cell r="A680">
            <v>4011204</v>
          </cell>
          <cell r="B680" t="str">
            <v>Adicional noturno - Vendas</v>
          </cell>
          <cell r="C680">
            <v>1702.16</v>
          </cell>
        </row>
        <row r="681">
          <cell r="A681">
            <v>4011301</v>
          </cell>
          <cell r="B681" t="str">
            <v>INSS Vendas</v>
          </cell>
          <cell r="C681">
            <v>480020.53</v>
          </cell>
        </row>
        <row r="682">
          <cell r="A682">
            <v>4011302</v>
          </cell>
          <cell r="B682" t="str">
            <v>FGTS Vendas</v>
          </cell>
          <cell r="C682">
            <v>148315.9</v>
          </cell>
        </row>
        <row r="683">
          <cell r="A683">
            <v>4011304</v>
          </cell>
          <cell r="B683" t="str">
            <v>SENAI Vendas</v>
          </cell>
          <cell r="C683">
            <v>24848.74</v>
          </cell>
        </row>
        <row r="684">
          <cell r="A684">
            <v>4011401</v>
          </cell>
          <cell r="B684" t="str">
            <v>Horas Extras Vendas</v>
          </cell>
          <cell r="C684">
            <v>1699.39</v>
          </cell>
        </row>
        <row r="685">
          <cell r="A685">
            <v>4011501</v>
          </cell>
          <cell r="B685" t="str">
            <v>Av.Prev.Resc.Contr.Vendas</v>
          </cell>
          <cell r="C685">
            <v>163124.99</v>
          </cell>
        </row>
        <row r="686">
          <cell r="A686">
            <v>4011701</v>
          </cell>
          <cell r="B686" t="str">
            <v>Férias Vendas</v>
          </cell>
          <cell r="C686">
            <v>358752.11</v>
          </cell>
        </row>
        <row r="687">
          <cell r="A687">
            <v>4011702</v>
          </cell>
          <cell r="B687" t="str">
            <v>13º Salário Vendas</v>
          </cell>
          <cell r="C687">
            <v>241594.96</v>
          </cell>
        </row>
        <row r="688">
          <cell r="A688">
            <v>4011801</v>
          </cell>
          <cell r="B688" t="str">
            <v>Ticket Alimentação Vendas</v>
          </cell>
          <cell r="C688">
            <v>98850.64</v>
          </cell>
        </row>
        <row r="689">
          <cell r="A689">
            <v>4011802</v>
          </cell>
          <cell r="B689" t="str">
            <v>Vale Transporte Vendas</v>
          </cell>
          <cell r="C689">
            <v>8394.9500000000007</v>
          </cell>
        </row>
        <row r="690">
          <cell r="A690">
            <v>4011803</v>
          </cell>
          <cell r="B690" t="str">
            <v>Ass.Méd.-UNI./PLANS.Vendas</v>
          </cell>
          <cell r="C690">
            <v>2777.99</v>
          </cell>
        </row>
        <row r="691">
          <cell r="A691">
            <v>4011804</v>
          </cell>
          <cell r="B691" t="str">
            <v>Seguro de Vida Vendas</v>
          </cell>
          <cell r="C691">
            <v>4834.91</v>
          </cell>
        </row>
        <row r="692">
          <cell r="A692">
            <v>4011806</v>
          </cell>
          <cell r="B692" t="str">
            <v>Outros Vendas</v>
          </cell>
          <cell r="C692">
            <v>-4024.62</v>
          </cell>
        </row>
        <row r="693">
          <cell r="A693">
            <v>4011901</v>
          </cell>
          <cell r="B693" t="str">
            <v>Contrat./Transf.Vendas</v>
          </cell>
          <cell r="C693">
            <v>5914.95</v>
          </cell>
        </row>
        <row r="694">
          <cell r="A694">
            <v>4012101</v>
          </cell>
          <cell r="B694" t="str">
            <v>Salários Adm.</v>
          </cell>
          <cell r="C694">
            <v>3121561.85</v>
          </cell>
        </row>
        <row r="695">
          <cell r="A695">
            <v>4012201</v>
          </cell>
          <cell r="B695" t="str">
            <v>Adic.de salários Adm.</v>
          </cell>
          <cell r="C695">
            <v>46368.5</v>
          </cell>
        </row>
        <row r="696">
          <cell r="A696">
            <v>4012204</v>
          </cell>
          <cell r="B696" t="str">
            <v>Adicional noturno - Adm.</v>
          </cell>
          <cell r="C696">
            <v>3428.83</v>
          </cell>
        </row>
        <row r="697">
          <cell r="A697">
            <v>4012301</v>
          </cell>
          <cell r="B697" t="str">
            <v>INSS Adm.</v>
          </cell>
          <cell r="C697">
            <v>1088287.17</v>
          </cell>
        </row>
        <row r="698">
          <cell r="A698">
            <v>4012302</v>
          </cell>
          <cell r="B698" t="str">
            <v>FGTS Adm.</v>
          </cell>
          <cell r="C698">
            <v>349407.25</v>
          </cell>
        </row>
        <row r="699">
          <cell r="A699">
            <v>4012303</v>
          </cell>
          <cell r="B699" t="str">
            <v>REFER/Pl.Prev.Priv.Adm.</v>
          </cell>
          <cell r="C699">
            <v>2594.08</v>
          </cell>
        </row>
        <row r="700">
          <cell r="A700">
            <v>4012304</v>
          </cell>
          <cell r="B700" t="str">
            <v>SENAI Adm.</v>
          </cell>
          <cell r="C700">
            <v>38588.980000000003</v>
          </cell>
        </row>
        <row r="701">
          <cell r="A701">
            <v>4012305</v>
          </cell>
          <cell r="B701" t="str">
            <v>Contribuição Patronal Adm.</v>
          </cell>
          <cell r="C701">
            <v>2607.46</v>
          </cell>
        </row>
        <row r="702">
          <cell r="A702">
            <v>4012401</v>
          </cell>
          <cell r="B702" t="str">
            <v>Horas Extras Adm.</v>
          </cell>
          <cell r="C702">
            <v>917.96</v>
          </cell>
        </row>
        <row r="703">
          <cell r="A703">
            <v>4012501</v>
          </cell>
          <cell r="B703" t="str">
            <v>Av.Prev.Resc.Contrat.Adm.</v>
          </cell>
          <cell r="C703">
            <v>68765.33</v>
          </cell>
        </row>
        <row r="704">
          <cell r="A704">
            <v>4012601</v>
          </cell>
          <cell r="B704" t="str">
            <v>Honorários Diretoria Adm.</v>
          </cell>
          <cell r="C704">
            <v>1906036</v>
          </cell>
        </row>
        <row r="705">
          <cell r="A705">
            <v>4012701</v>
          </cell>
          <cell r="B705" t="str">
            <v>Férias Adm.</v>
          </cell>
          <cell r="C705">
            <v>559466.23</v>
          </cell>
        </row>
        <row r="706">
          <cell r="A706">
            <v>4012702</v>
          </cell>
          <cell r="B706" t="str">
            <v>13º Salário Adm.</v>
          </cell>
          <cell r="C706">
            <v>364447.22</v>
          </cell>
        </row>
        <row r="707">
          <cell r="A707">
            <v>4012801</v>
          </cell>
          <cell r="B707" t="str">
            <v>Ticket Alimentação Adm.</v>
          </cell>
          <cell r="C707">
            <v>212101.95</v>
          </cell>
        </row>
        <row r="708">
          <cell r="A708">
            <v>4012802</v>
          </cell>
          <cell r="B708" t="str">
            <v>Vale Transporte Adm.</v>
          </cell>
          <cell r="C708">
            <v>20487.95</v>
          </cell>
        </row>
        <row r="709">
          <cell r="A709">
            <v>4012803</v>
          </cell>
          <cell r="B709" t="str">
            <v>Ass.Méd.-UNI./PLANS.Adm.</v>
          </cell>
          <cell r="C709">
            <v>8350.14</v>
          </cell>
        </row>
        <row r="710">
          <cell r="A710">
            <v>4012804</v>
          </cell>
          <cell r="B710" t="str">
            <v>Seguro de Vida Adm.</v>
          </cell>
          <cell r="C710">
            <v>9039.9599999999991</v>
          </cell>
        </row>
        <row r="711">
          <cell r="A711">
            <v>4012805</v>
          </cell>
          <cell r="B711" t="str">
            <v>Brindes Adm.</v>
          </cell>
          <cell r="C711">
            <v>250</v>
          </cell>
        </row>
        <row r="712">
          <cell r="A712">
            <v>4012806</v>
          </cell>
          <cell r="B712" t="str">
            <v>Outros Adm.</v>
          </cell>
          <cell r="C712">
            <v>-87.85</v>
          </cell>
        </row>
        <row r="713">
          <cell r="A713">
            <v>4012901</v>
          </cell>
          <cell r="B713" t="str">
            <v>Contrat./Transf.Adm.</v>
          </cell>
          <cell r="C713">
            <v>70187.899999999994</v>
          </cell>
        </row>
        <row r="714">
          <cell r="A714">
            <v>4013304</v>
          </cell>
          <cell r="B714" t="str">
            <v>SENAI Terc.</v>
          </cell>
          <cell r="C714">
            <v>7200.25</v>
          </cell>
        </row>
        <row r="715">
          <cell r="A715">
            <v>4013802</v>
          </cell>
          <cell r="B715" t="str">
            <v>Vale Transporte Terc.</v>
          </cell>
          <cell r="C715">
            <v>148.5</v>
          </cell>
        </row>
        <row r="716">
          <cell r="A716">
            <v>4013806</v>
          </cell>
          <cell r="B716" t="str">
            <v>Outros Terc.</v>
          </cell>
          <cell r="C716">
            <v>909.12</v>
          </cell>
        </row>
        <row r="717">
          <cell r="A717">
            <v>4013901</v>
          </cell>
          <cell r="B717" t="str">
            <v>Contrat./Transfer.Terc.</v>
          </cell>
          <cell r="C717">
            <v>4361.58</v>
          </cell>
        </row>
        <row r="718">
          <cell r="A718">
            <v>4014802</v>
          </cell>
          <cell r="B718" t="str">
            <v>Vale Transporte Q.Estável</v>
          </cell>
          <cell r="C718">
            <v>75</v>
          </cell>
        </row>
        <row r="719">
          <cell r="A719">
            <v>4014806</v>
          </cell>
          <cell r="B719" t="str">
            <v>Outros Quadro Estável</v>
          </cell>
          <cell r="C719">
            <v>124.9</v>
          </cell>
        </row>
        <row r="720">
          <cell r="A720">
            <v>4014901</v>
          </cell>
          <cell r="B720" t="str">
            <v>Contr./Transf.Q.Estável</v>
          </cell>
          <cell r="C720">
            <v>137.5</v>
          </cell>
        </row>
        <row r="721">
          <cell r="A721" t="str">
            <v>Pessoal</v>
          </cell>
          <cell r="C721">
            <v>12896928.57</v>
          </cell>
        </row>
        <row r="722">
          <cell r="A722">
            <v>3011101</v>
          </cell>
          <cell r="B722" t="str">
            <v>Salários Equipagem</v>
          </cell>
          <cell r="C722">
            <v>3483119.87</v>
          </cell>
        </row>
        <row r="723">
          <cell r="A723">
            <v>3011201</v>
          </cell>
          <cell r="B723" t="str">
            <v>Adic.Salários Equipagem</v>
          </cell>
          <cell r="C723">
            <v>1074253.52</v>
          </cell>
        </row>
        <row r="724">
          <cell r="A724">
            <v>3011204</v>
          </cell>
          <cell r="B724" t="str">
            <v>Adicional noturno -Equipagem</v>
          </cell>
          <cell r="C724">
            <v>303235.65000000002</v>
          </cell>
        </row>
        <row r="725">
          <cell r="A725">
            <v>3011301</v>
          </cell>
          <cell r="B725" t="str">
            <v>INSS Equipagem</v>
          </cell>
          <cell r="C725">
            <v>1553219.82</v>
          </cell>
        </row>
        <row r="726">
          <cell r="A726">
            <v>3011302</v>
          </cell>
          <cell r="B726" t="str">
            <v>FGTS Equipagem</v>
          </cell>
          <cell r="C726">
            <v>506612.09</v>
          </cell>
        </row>
        <row r="727">
          <cell r="A727">
            <v>3011303</v>
          </cell>
          <cell r="B727" t="str">
            <v>REFER/Pl.Pr.Priv.Equipagem</v>
          </cell>
          <cell r="C727">
            <v>3109.23</v>
          </cell>
        </row>
        <row r="728">
          <cell r="A728">
            <v>3011304</v>
          </cell>
          <cell r="B728" t="str">
            <v>SENAI Equipagem</v>
          </cell>
          <cell r="C728">
            <v>79488.19</v>
          </cell>
        </row>
        <row r="729">
          <cell r="A729">
            <v>3011401</v>
          </cell>
          <cell r="B729" t="str">
            <v>Horas Extras Equipagem</v>
          </cell>
          <cell r="C729">
            <v>1107326.81</v>
          </cell>
        </row>
        <row r="730">
          <cell r="A730">
            <v>3011501</v>
          </cell>
          <cell r="B730" t="str">
            <v>Av.Prev.Resc.Contr.Equip.</v>
          </cell>
          <cell r="C730">
            <v>115983.35</v>
          </cell>
        </row>
        <row r="731">
          <cell r="A731">
            <v>3011701</v>
          </cell>
          <cell r="B731" t="str">
            <v>Férias Equipagem</v>
          </cell>
          <cell r="C731">
            <v>1041664.71</v>
          </cell>
        </row>
        <row r="732">
          <cell r="A732">
            <v>3011702</v>
          </cell>
          <cell r="B732" t="str">
            <v>13 Salário Equipagem</v>
          </cell>
          <cell r="C732">
            <v>731421.59</v>
          </cell>
        </row>
        <row r="733">
          <cell r="A733">
            <v>3011801</v>
          </cell>
          <cell r="B733" t="str">
            <v>Ticket Alimentação Equipagem</v>
          </cell>
          <cell r="C733">
            <v>922354.6</v>
          </cell>
        </row>
        <row r="734">
          <cell r="A734">
            <v>3011802</v>
          </cell>
          <cell r="B734" t="str">
            <v>Vale Transporte Equipagem</v>
          </cell>
          <cell r="C734">
            <v>95457.43</v>
          </cell>
        </row>
        <row r="735">
          <cell r="A735">
            <v>3011803</v>
          </cell>
          <cell r="B735" t="str">
            <v>Ass.Méd.-UNI./PLANS.Equip.</v>
          </cell>
          <cell r="C735">
            <v>263394.34000000003</v>
          </cell>
        </row>
        <row r="736">
          <cell r="A736">
            <v>3011804</v>
          </cell>
          <cell r="B736" t="str">
            <v>Seguro de Vida Equipagem</v>
          </cell>
          <cell r="C736">
            <v>14868.37</v>
          </cell>
        </row>
        <row r="737">
          <cell r="A737">
            <v>3011806</v>
          </cell>
          <cell r="B737" t="str">
            <v>Outros Equipagem</v>
          </cell>
          <cell r="C737">
            <v>-15.27</v>
          </cell>
        </row>
        <row r="738">
          <cell r="A738">
            <v>3011901</v>
          </cell>
          <cell r="B738" t="str">
            <v>Contr./Transfer.Equipagem</v>
          </cell>
          <cell r="C738">
            <v>5228.25</v>
          </cell>
        </row>
        <row r="739">
          <cell r="A739">
            <v>3012101</v>
          </cell>
          <cell r="B739" t="str">
            <v>Salários Operacional</v>
          </cell>
          <cell r="C739">
            <v>8655511.3499999996</v>
          </cell>
        </row>
        <row r="740">
          <cell r="A740">
            <v>3012201</v>
          </cell>
          <cell r="B740" t="str">
            <v>Adic.Salários Operacional</v>
          </cell>
          <cell r="C740">
            <v>868690.02</v>
          </cell>
        </row>
        <row r="741">
          <cell r="A741">
            <v>3012204</v>
          </cell>
          <cell r="B741" t="str">
            <v>Adicional noturno - Operacional</v>
          </cell>
          <cell r="C741">
            <v>99541.97</v>
          </cell>
        </row>
        <row r="742">
          <cell r="A742">
            <v>3012301</v>
          </cell>
          <cell r="B742" t="str">
            <v>INSS Operacional</v>
          </cell>
          <cell r="C742">
            <v>2458264.06</v>
          </cell>
        </row>
        <row r="743">
          <cell r="A743">
            <v>3012302</v>
          </cell>
          <cell r="B743" t="str">
            <v>FGTS Operacional</v>
          </cell>
          <cell r="C743">
            <v>793490.64</v>
          </cell>
        </row>
        <row r="744">
          <cell r="A744">
            <v>3012303</v>
          </cell>
          <cell r="B744" t="str">
            <v>REFER/Pl.Pr.Priv.Operac.</v>
          </cell>
          <cell r="C744">
            <v>24048.61</v>
          </cell>
        </row>
        <row r="745">
          <cell r="A745">
            <v>3012304</v>
          </cell>
          <cell r="B745" t="str">
            <v>SENAI Operacional</v>
          </cell>
          <cell r="C745">
            <v>128009.91</v>
          </cell>
        </row>
        <row r="746">
          <cell r="A746">
            <v>3012305</v>
          </cell>
          <cell r="B746" t="str">
            <v>Contrib.Patronal Operac.</v>
          </cell>
          <cell r="C746">
            <v>39180</v>
          </cell>
        </row>
        <row r="747">
          <cell r="A747">
            <v>3012401</v>
          </cell>
          <cell r="B747" t="str">
            <v>Horas Extras Operacional</v>
          </cell>
          <cell r="C747">
            <v>428005.2</v>
          </cell>
        </row>
        <row r="748">
          <cell r="A748">
            <v>3012501</v>
          </cell>
          <cell r="B748" t="str">
            <v>Av.Prev.Resc.Contr.Operac.</v>
          </cell>
          <cell r="C748">
            <v>268947.93</v>
          </cell>
        </row>
        <row r="749">
          <cell r="A749">
            <v>3012701</v>
          </cell>
          <cell r="B749" t="str">
            <v>Férias Operacional</v>
          </cell>
          <cell r="C749">
            <v>1714125.3</v>
          </cell>
        </row>
        <row r="750">
          <cell r="A750">
            <v>3012702</v>
          </cell>
          <cell r="B750" t="str">
            <v>13 Salário Operacional</v>
          </cell>
          <cell r="C750">
            <v>1194663.2</v>
          </cell>
        </row>
        <row r="751">
          <cell r="A751">
            <v>3012801</v>
          </cell>
          <cell r="B751" t="str">
            <v>Ticket Alimentação Operacional</v>
          </cell>
          <cell r="C751">
            <v>1107062.08</v>
          </cell>
        </row>
        <row r="752">
          <cell r="A752">
            <v>3012802</v>
          </cell>
          <cell r="B752" t="str">
            <v>Vale Transporte Operacional</v>
          </cell>
          <cell r="C752">
            <v>131872.85</v>
          </cell>
        </row>
        <row r="753">
          <cell r="A753">
            <v>3012803</v>
          </cell>
          <cell r="B753" t="str">
            <v>Ass.Méd.-UNI./PLANS.Operac.</v>
          </cell>
          <cell r="C753">
            <v>188709.22</v>
          </cell>
        </row>
        <row r="754">
          <cell r="A754">
            <v>3012804</v>
          </cell>
          <cell r="B754" t="str">
            <v>Seguro de Vida Operacional</v>
          </cell>
          <cell r="C754">
            <v>27796.15</v>
          </cell>
        </row>
        <row r="755">
          <cell r="A755">
            <v>3012805</v>
          </cell>
          <cell r="B755" t="str">
            <v>Brindes Operacional</v>
          </cell>
          <cell r="C755">
            <v>5021.58</v>
          </cell>
        </row>
        <row r="756">
          <cell r="A756">
            <v>3012806</v>
          </cell>
          <cell r="B756" t="str">
            <v>Outros Operacional</v>
          </cell>
          <cell r="C756">
            <v>-1912.83</v>
          </cell>
        </row>
        <row r="757">
          <cell r="A757">
            <v>3012901</v>
          </cell>
          <cell r="B757" t="str">
            <v>Contr./Transf.Operacional</v>
          </cell>
          <cell r="C757">
            <v>71264.990000000005</v>
          </cell>
        </row>
        <row r="758">
          <cell r="A758">
            <v>3013101</v>
          </cell>
          <cell r="B758" t="str">
            <v>Salários Pátio</v>
          </cell>
          <cell r="C758">
            <v>1784294.98</v>
          </cell>
        </row>
        <row r="759">
          <cell r="A759">
            <v>3013201</v>
          </cell>
          <cell r="B759" t="str">
            <v>Adic.de Salários Pátio</v>
          </cell>
          <cell r="C759">
            <v>552675.17000000004</v>
          </cell>
        </row>
        <row r="760">
          <cell r="A760">
            <v>3013204</v>
          </cell>
          <cell r="B760" t="str">
            <v>Adicional noturno - Pátio</v>
          </cell>
          <cell r="C760">
            <v>124183.16</v>
          </cell>
        </row>
        <row r="761">
          <cell r="A761">
            <v>3013301</v>
          </cell>
          <cell r="B761" t="str">
            <v>INSS Pátio</v>
          </cell>
          <cell r="C761">
            <v>669643.26</v>
          </cell>
        </row>
        <row r="762">
          <cell r="A762">
            <v>3013302</v>
          </cell>
          <cell r="B762" t="str">
            <v>FGTS Pátio</v>
          </cell>
          <cell r="C762">
            <v>217677.25</v>
          </cell>
        </row>
        <row r="763">
          <cell r="A763">
            <v>3013303</v>
          </cell>
          <cell r="B763" t="str">
            <v>REFER/Pl.Prev.Priv.Pátio</v>
          </cell>
          <cell r="C763">
            <v>418.73</v>
          </cell>
        </row>
        <row r="764">
          <cell r="A764">
            <v>3013304</v>
          </cell>
          <cell r="B764" t="str">
            <v>SENAI Pátio</v>
          </cell>
          <cell r="C764">
            <v>33608.81</v>
          </cell>
        </row>
        <row r="765">
          <cell r="A765">
            <v>3013401</v>
          </cell>
          <cell r="B765" t="str">
            <v>Horas Extras Pátio</v>
          </cell>
          <cell r="C765">
            <v>128804.41</v>
          </cell>
        </row>
        <row r="766">
          <cell r="A766">
            <v>3013501</v>
          </cell>
          <cell r="B766" t="str">
            <v>Av.Prev.Resc.Contrat.Pátio</v>
          </cell>
          <cell r="C766">
            <v>58409.62</v>
          </cell>
        </row>
        <row r="767">
          <cell r="A767">
            <v>3013701</v>
          </cell>
          <cell r="B767" t="str">
            <v>Férias Pátio</v>
          </cell>
          <cell r="C767">
            <v>389225.25</v>
          </cell>
        </row>
        <row r="768">
          <cell r="A768">
            <v>3013702</v>
          </cell>
          <cell r="B768" t="str">
            <v>13 Salário Pátio</v>
          </cell>
          <cell r="C768">
            <v>273963.8</v>
          </cell>
        </row>
        <row r="769">
          <cell r="A769">
            <v>3013801</v>
          </cell>
          <cell r="B769" t="str">
            <v>Ticket Alimentação Pátio</v>
          </cell>
          <cell r="C769">
            <v>556447.62</v>
          </cell>
        </row>
        <row r="770">
          <cell r="A770">
            <v>3013802</v>
          </cell>
          <cell r="B770" t="str">
            <v>Vale Transporte Pátio</v>
          </cell>
          <cell r="C770">
            <v>101664.28</v>
          </cell>
        </row>
        <row r="771">
          <cell r="A771">
            <v>3013803</v>
          </cell>
          <cell r="B771" t="str">
            <v>Ass.Méd.-UNI./PLANS.Pátio</v>
          </cell>
          <cell r="C771">
            <v>122822.54</v>
          </cell>
        </row>
        <row r="772">
          <cell r="A772">
            <v>3013804</v>
          </cell>
          <cell r="B772" t="str">
            <v>Seguro de Vida Pátio</v>
          </cell>
          <cell r="C772">
            <v>7955.44</v>
          </cell>
        </row>
        <row r="773">
          <cell r="A773">
            <v>3013806</v>
          </cell>
          <cell r="B773" t="str">
            <v>Outros Pátio</v>
          </cell>
          <cell r="C773">
            <v>-287.58</v>
          </cell>
        </row>
        <row r="774">
          <cell r="A774">
            <v>3013901</v>
          </cell>
          <cell r="B774" t="str">
            <v>Contrat./Transfer.Pátio</v>
          </cell>
          <cell r="C774">
            <v>2941.15</v>
          </cell>
        </row>
        <row r="775">
          <cell r="A775" t="str">
            <v>Maquinistas/Pátio e Colab. Operacional</v>
          </cell>
          <cell r="C775">
            <v>34527462.670000002</v>
          </cell>
        </row>
        <row r="776">
          <cell r="C776">
            <v>47424391.240000002</v>
          </cell>
        </row>
        <row r="777">
          <cell r="A777">
            <v>3031101</v>
          </cell>
          <cell r="B777" t="str">
            <v>Peças/Compon.p/Locomotivas</v>
          </cell>
          <cell r="C777">
            <v>961610.54</v>
          </cell>
        </row>
        <row r="778">
          <cell r="A778">
            <v>3031102</v>
          </cell>
          <cell r="B778" t="str">
            <v>Serviço Manut.Locomotivas</v>
          </cell>
          <cell r="C778">
            <v>2402623.5</v>
          </cell>
        </row>
        <row r="779">
          <cell r="A779">
            <v>3031103</v>
          </cell>
          <cell r="B779" t="str">
            <v>Fretes Locomotivas</v>
          </cell>
          <cell r="C779">
            <v>193434.31</v>
          </cell>
        </row>
        <row r="780">
          <cell r="A780">
            <v>3031201</v>
          </cell>
          <cell r="B780" t="str">
            <v>Peças/Componentes p/Vagões</v>
          </cell>
          <cell r="C780">
            <v>2170.81</v>
          </cell>
        </row>
        <row r="781">
          <cell r="A781">
            <v>3031202</v>
          </cell>
          <cell r="B781" t="str">
            <v>Serviço Manutenção Vagões</v>
          </cell>
          <cell r="C781">
            <v>2632789.4700000002</v>
          </cell>
        </row>
        <row r="782">
          <cell r="A782">
            <v>3031203</v>
          </cell>
          <cell r="B782" t="str">
            <v>Fretes Vagões</v>
          </cell>
          <cell r="C782">
            <v>36921.550000000003</v>
          </cell>
        </row>
        <row r="783">
          <cell r="A783" t="str">
            <v>Manutenção Mecânica</v>
          </cell>
          <cell r="C783">
            <v>6229550.1799999997</v>
          </cell>
        </row>
        <row r="784">
          <cell r="A784">
            <v>3032101</v>
          </cell>
          <cell r="B784" t="str">
            <v>Peças/Compon.Super Estrut.</v>
          </cell>
          <cell r="C784">
            <v>181054.81</v>
          </cell>
        </row>
        <row r="785">
          <cell r="A785">
            <v>3032102</v>
          </cell>
          <cell r="B785" t="str">
            <v>Peças/Compon.Infra Estrut.</v>
          </cell>
          <cell r="C785">
            <v>21171.45</v>
          </cell>
        </row>
        <row r="786">
          <cell r="A786">
            <v>3032103</v>
          </cell>
          <cell r="B786" t="str">
            <v>Frete-Pç./Comp.Super Est.</v>
          </cell>
          <cell r="C786">
            <v>17521.560000000001</v>
          </cell>
        </row>
        <row r="787">
          <cell r="A787">
            <v>3032104</v>
          </cell>
          <cell r="B787" t="str">
            <v>Frete-Pç.Comp.Infra Estr.</v>
          </cell>
          <cell r="C787">
            <v>180</v>
          </cell>
        </row>
        <row r="788">
          <cell r="A788">
            <v>3032201</v>
          </cell>
          <cell r="B788" t="str">
            <v>Serv.Manut.Super Estrut.</v>
          </cell>
          <cell r="C788">
            <v>2933468.6</v>
          </cell>
        </row>
        <row r="789">
          <cell r="A789">
            <v>3032202</v>
          </cell>
          <cell r="B789" t="str">
            <v>Serv.Manut.Infra Estrut.</v>
          </cell>
          <cell r="C789">
            <v>223978.3</v>
          </cell>
        </row>
        <row r="790">
          <cell r="A790">
            <v>3032203</v>
          </cell>
          <cell r="B790" t="str">
            <v>Frete Serv.Manut.Via Perm.</v>
          </cell>
          <cell r="C790">
            <v>1590</v>
          </cell>
        </row>
        <row r="791">
          <cell r="A791" t="str">
            <v>Manutenção de Via Permanente</v>
          </cell>
          <cell r="C791">
            <v>3378964.72</v>
          </cell>
        </row>
        <row r="792">
          <cell r="A792">
            <v>3036101</v>
          </cell>
          <cell r="B792" t="str">
            <v>Ferram.Mat.Auxil.Manut.</v>
          </cell>
          <cell r="C792">
            <v>1655412.73</v>
          </cell>
        </row>
        <row r="793">
          <cell r="A793">
            <v>3036102</v>
          </cell>
          <cell r="B793" t="str">
            <v>Frete Ferram.Mat.Auxil.</v>
          </cell>
          <cell r="C793">
            <v>1137.6099999999999</v>
          </cell>
        </row>
        <row r="794">
          <cell r="A794">
            <v>3036113</v>
          </cell>
          <cell r="B794" t="str">
            <v>Mat.Auxil.Manut.</v>
          </cell>
          <cell r="C794">
            <v>439182.35</v>
          </cell>
        </row>
        <row r="795">
          <cell r="A795" t="str">
            <v>Ferramentas</v>
          </cell>
          <cell r="C795">
            <v>2095732.69</v>
          </cell>
        </row>
        <row r="796">
          <cell r="A796">
            <v>3031001</v>
          </cell>
          <cell r="B796" t="str">
            <v>Manut.Máquinas e equipamentos</v>
          </cell>
          <cell r="C796">
            <v>293787.94</v>
          </cell>
        </row>
        <row r="797">
          <cell r="A797">
            <v>3036103</v>
          </cell>
          <cell r="B797" t="str">
            <v>Serv.pç.p/Manut.Máquinas</v>
          </cell>
          <cell r="C797">
            <v>6260.81</v>
          </cell>
        </row>
        <row r="798">
          <cell r="A798">
            <v>3037101</v>
          </cell>
          <cell r="B798" t="str">
            <v>Manutenção de veiculos rodoviários leve</v>
          </cell>
          <cell r="C798">
            <v>73555.16</v>
          </cell>
        </row>
        <row r="799">
          <cell r="A799">
            <v>3037102</v>
          </cell>
          <cell r="B799" t="str">
            <v>Manut.Equip.Ferrov.Leve</v>
          </cell>
          <cell r="C799">
            <v>5351.08</v>
          </cell>
        </row>
        <row r="800">
          <cell r="A800">
            <v>3037103</v>
          </cell>
          <cell r="B800" t="str">
            <v>Manut.Equip.Ferrov.Pesados</v>
          </cell>
          <cell r="C800">
            <v>3595.24</v>
          </cell>
        </row>
        <row r="801">
          <cell r="A801">
            <v>3037106</v>
          </cell>
          <cell r="B801" t="str">
            <v>Serv. Manut. Road Raillers</v>
          </cell>
          <cell r="C801">
            <v>630</v>
          </cell>
        </row>
        <row r="802">
          <cell r="A802">
            <v>3038101</v>
          </cell>
          <cell r="B802" t="str">
            <v>Pç.Compon.Man.Auto Linha</v>
          </cell>
          <cell r="C802">
            <v>68326.210000000006</v>
          </cell>
        </row>
        <row r="803">
          <cell r="A803">
            <v>3038102</v>
          </cell>
          <cell r="B803" t="str">
            <v>Serv.Manut.Auto de Linha</v>
          </cell>
          <cell r="C803">
            <v>54573.37</v>
          </cell>
        </row>
        <row r="804">
          <cell r="A804">
            <v>3038103</v>
          </cell>
          <cell r="B804" t="str">
            <v>Fretes Auto de Linha</v>
          </cell>
          <cell r="C804">
            <v>160.75</v>
          </cell>
        </row>
        <row r="805">
          <cell r="A805">
            <v>3038201</v>
          </cell>
          <cell r="B805" t="str">
            <v>Pç.Compon.Manut.Plasser</v>
          </cell>
          <cell r="C805">
            <v>93622.24</v>
          </cell>
        </row>
        <row r="806">
          <cell r="A806">
            <v>3038202</v>
          </cell>
          <cell r="B806" t="str">
            <v>Serv.p/Manut.Plasser</v>
          </cell>
          <cell r="C806">
            <v>60961.06</v>
          </cell>
        </row>
        <row r="807">
          <cell r="A807">
            <v>3038203</v>
          </cell>
          <cell r="B807" t="str">
            <v>Fretes Plasser</v>
          </cell>
          <cell r="C807">
            <v>1276.8</v>
          </cell>
        </row>
        <row r="808">
          <cell r="A808">
            <v>3038301</v>
          </cell>
          <cell r="B808" t="str">
            <v>Pç.Comp.Man.Veíc.Rodoferr.</v>
          </cell>
          <cell r="C808">
            <v>2283.0300000000002</v>
          </cell>
        </row>
        <row r="809">
          <cell r="A809">
            <v>3038302</v>
          </cell>
          <cell r="B809" t="str">
            <v>Serv.Manut.Veíc.Rodoferr.</v>
          </cell>
          <cell r="C809">
            <v>290</v>
          </cell>
        </row>
        <row r="810">
          <cell r="A810">
            <v>3039101</v>
          </cell>
          <cell r="B810" t="str">
            <v>Manut.Equipam.Informática</v>
          </cell>
          <cell r="C810">
            <v>39595.730000000003</v>
          </cell>
        </row>
        <row r="811">
          <cell r="A811">
            <v>3039102</v>
          </cell>
          <cell r="B811" t="str">
            <v>Frete Man.Equip.Informática</v>
          </cell>
          <cell r="C811">
            <v>592.4</v>
          </cell>
        </row>
        <row r="812">
          <cell r="A812" t="str">
            <v>Manutenção de Maquinário</v>
          </cell>
          <cell r="C812">
            <v>704861.82</v>
          </cell>
        </row>
        <row r="813">
          <cell r="A813">
            <v>4031101</v>
          </cell>
          <cell r="B813" t="str">
            <v>Manutenção Veíc.Rodoviários Leves</v>
          </cell>
          <cell r="C813">
            <v>8763.67</v>
          </cell>
        </row>
        <row r="814">
          <cell r="A814">
            <v>4031103</v>
          </cell>
          <cell r="B814" t="str">
            <v>Manutenção mecanic/eletrica-aeronave</v>
          </cell>
          <cell r="C814">
            <v>52601.77</v>
          </cell>
        </row>
        <row r="815">
          <cell r="A815" t="str">
            <v>Manutenção Veículos</v>
          </cell>
          <cell r="C815">
            <v>61365.440000000002</v>
          </cell>
        </row>
        <row r="816">
          <cell r="A816">
            <v>3035101</v>
          </cell>
          <cell r="B816" t="str">
            <v>Obras Civis</v>
          </cell>
          <cell r="C816">
            <v>103436.87</v>
          </cell>
        </row>
        <row r="817">
          <cell r="A817">
            <v>3035102</v>
          </cell>
          <cell r="B817" t="str">
            <v>Pequenas Instalações</v>
          </cell>
          <cell r="C817">
            <v>33743.54</v>
          </cell>
        </row>
        <row r="818">
          <cell r="A818">
            <v>3035103</v>
          </cell>
          <cell r="B818" t="str">
            <v>Manutenção Instalações</v>
          </cell>
          <cell r="C818">
            <v>305754.55</v>
          </cell>
        </row>
        <row r="819">
          <cell r="A819">
            <v>3035104</v>
          </cell>
          <cell r="B819" t="str">
            <v>Frete Manut.de Instalações</v>
          </cell>
          <cell r="C819">
            <v>1564.1</v>
          </cell>
        </row>
        <row r="820">
          <cell r="A820">
            <v>3081105</v>
          </cell>
          <cell r="B820" t="str">
            <v>Limpeza</v>
          </cell>
          <cell r="C820">
            <v>362901.74</v>
          </cell>
        </row>
        <row r="821">
          <cell r="A821" t="str">
            <v>Manutenção Instalações</v>
          </cell>
          <cell r="C821">
            <v>807400.8</v>
          </cell>
        </row>
        <row r="822">
          <cell r="A822">
            <v>3034101</v>
          </cell>
          <cell r="B822" t="str">
            <v>Pç.Componentes p/Sistemas</v>
          </cell>
          <cell r="C822">
            <v>102337.13</v>
          </cell>
        </row>
        <row r="823">
          <cell r="A823">
            <v>3034102</v>
          </cell>
          <cell r="B823" t="str">
            <v>Serv.Manut.p/Sistemas</v>
          </cell>
          <cell r="C823">
            <v>615</v>
          </cell>
        </row>
        <row r="824">
          <cell r="A824">
            <v>3039103</v>
          </cell>
          <cell r="B824" t="str">
            <v>Manut. Sistemas Informática</v>
          </cell>
          <cell r="C824">
            <v>1118</v>
          </cell>
        </row>
        <row r="825">
          <cell r="A825" t="str">
            <v>Manutenção de Sistemas</v>
          </cell>
          <cell r="C825">
            <v>104070.13</v>
          </cell>
        </row>
        <row r="826">
          <cell r="A826">
            <v>3033101</v>
          </cell>
          <cell r="B826" t="str">
            <v>Peças e componentes de telecomunicações</v>
          </cell>
          <cell r="C826">
            <v>170863.07</v>
          </cell>
        </row>
        <row r="827">
          <cell r="A827">
            <v>3033102</v>
          </cell>
          <cell r="B827" t="str">
            <v>Serv.Manut.Telecom.</v>
          </cell>
          <cell r="C827">
            <v>11035.87</v>
          </cell>
        </row>
        <row r="828">
          <cell r="A828">
            <v>3033103</v>
          </cell>
          <cell r="B828" t="str">
            <v>Frete Telecomunicações</v>
          </cell>
          <cell r="C828">
            <v>785</v>
          </cell>
        </row>
        <row r="829">
          <cell r="A829">
            <v>3034103</v>
          </cell>
          <cell r="B829" t="str">
            <v>Fretes Sistemas</v>
          </cell>
          <cell r="C829">
            <v>856.94</v>
          </cell>
        </row>
        <row r="830">
          <cell r="A830" t="str">
            <v>Manutenção Telecom</v>
          </cell>
          <cell r="C830">
            <v>183540.88</v>
          </cell>
        </row>
        <row r="831">
          <cell r="C831">
            <v>13565486.66</v>
          </cell>
        </row>
        <row r="832">
          <cell r="A832">
            <v>3061102</v>
          </cell>
          <cell r="B832" t="str">
            <v>Alug.Equipam.Informática</v>
          </cell>
          <cell r="C832">
            <v>57152.58</v>
          </cell>
        </row>
        <row r="833">
          <cell r="A833">
            <v>3061103</v>
          </cell>
          <cell r="B833" t="str">
            <v>Aluguel Máquinas</v>
          </cell>
          <cell r="C833">
            <v>76262.41</v>
          </cell>
        </row>
        <row r="834">
          <cell r="A834">
            <v>3061104</v>
          </cell>
          <cell r="B834" t="str">
            <v>Aluguel Imóveis</v>
          </cell>
          <cell r="C834">
            <v>248419.63</v>
          </cell>
        </row>
        <row r="835">
          <cell r="A835">
            <v>3061106</v>
          </cell>
          <cell r="B835" t="str">
            <v>Arrendamento GPS</v>
          </cell>
          <cell r="C835">
            <v>2139.5</v>
          </cell>
        </row>
        <row r="836">
          <cell r="A836">
            <v>3061110</v>
          </cell>
          <cell r="B836" t="str">
            <v>Locação de maquinas e equipamentos - Te</v>
          </cell>
          <cell r="C836">
            <v>739088.65</v>
          </cell>
        </row>
        <row r="837">
          <cell r="A837">
            <v>3061113</v>
          </cell>
          <cell r="B837" t="str">
            <v>Locação de Veiculos Leves</v>
          </cell>
          <cell r="C837">
            <v>634181.37</v>
          </cell>
        </row>
        <row r="838">
          <cell r="A838">
            <v>4061113</v>
          </cell>
          <cell r="B838" t="str">
            <v>Locação de veículos leves</v>
          </cell>
          <cell r="C838">
            <v>8494.74</v>
          </cell>
        </row>
        <row r="839">
          <cell r="A839">
            <v>4071101</v>
          </cell>
          <cell r="B839" t="str">
            <v>Sistemas aplicativos</v>
          </cell>
          <cell r="C839">
            <v>281197.46999999997</v>
          </cell>
        </row>
        <row r="840">
          <cell r="A840">
            <v>4071102</v>
          </cell>
          <cell r="B840" t="str">
            <v>Locação de equipamento informática</v>
          </cell>
          <cell r="C840">
            <v>18130.54</v>
          </cell>
        </row>
        <row r="841">
          <cell r="A841">
            <v>4071103</v>
          </cell>
          <cell r="B841" t="str">
            <v>Locação de maquinas e equipamentos</v>
          </cell>
          <cell r="C841">
            <v>6760</v>
          </cell>
        </row>
        <row r="842">
          <cell r="A842">
            <v>4071104</v>
          </cell>
          <cell r="B842" t="str">
            <v>Locação Imóveis</v>
          </cell>
          <cell r="C842">
            <v>15516.1</v>
          </cell>
        </row>
        <row r="843">
          <cell r="A843" t="str">
            <v>Aluguéis e Leasing</v>
          </cell>
          <cell r="C843">
            <v>2087342.99</v>
          </cell>
        </row>
        <row r="844">
          <cell r="A844">
            <v>3081102</v>
          </cell>
          <cell r="B844" t="str">
            <v>Material de Expediente</v>
          </cell>
          <cell r="C844">
            <v>346200.51</v>
          </cell>
        </row>
        <row r="845">
          <cell r="A845">
            <v>3081103</v>
          </cell>
          <cell r="B845" t="str">
            <v>Consultoria</v>
          </cell>
          <cell r="C845">
            <v>82665.960000000006</v>
          </cell>
        </row>
        <row r="846">
          <cell r="A846">
            <v>3081104</v>
          </cell>
          <cell r="B846" t="str">
            <v>Cursos/Congressos/Palestras</v>
          </cell>
          <cell r="C846">
            <v>7215.17</v>
          </cell>
        </row>
        <row r="847">
          <cell r="A847">
            <v>3081106</v>
          </cell>
          <cell r="B847" t="str">
            <v>Segurança Patrimonial</v>
          </cell>
          <cell r="C847">
            <v>1954540.23</v>
          </cell>
        </row>
        <row r="848">
          <cell r="A848">
            <v>3081107</v>
          </cell>
          <cell r="B848" t="str">
            <v>Serviços com terceiros</v>
          </cell>
          <cell r="C848">
            <v>705345.98</v>
          </cell>
        </row>
        <row r="849">
          <cell r="A849">
            <v>3081108</v>
          </cell>
          <cell r="B849" t="str">
            <v>Periódicos/Livros/Inform.</v>
          </cell>
          <cell r="C849">
            <v>672.7</v>
          </cell>
        </row>
        <row r="850">
          <cell r="A850">
            <v>3081111</v>
          </cell>
          <cell r="B850" t="str">
            <v>Bens de pequeno Valor</v>
          </cell>
          <cell r="C850">
            <v>10548.88</v>
          </cell>
        </row>
        <row r="851">
          <cell r="A851">
            <v>3081113</v>
          </cell>
          <cell r="B851" t="str">
            <v>Brindes</v>
          </cell>
          <cell r="C851">
            <v>715.21</v>
          </cell>
        </row>
        <row r="852">
          <cell r="A852">
            <v>3081209</v>
          </cell>
          <cell r="B852" t="str">
            <v>Publicidade e divulgação</v>
          </cell>
          <cell r="C852">
            <v>798.1</v>
          </cell>
        </row>
        <row r="853">
          <cell r="A853">
            <v>4021101</v>
          </cell>
          <cell r="B853" t="str">
            <v>Manutenção em instalações</v>
          </cell>
          <cell r="C853">
            <v>58991.11</v>
          </cell>
        </row>
        <row r="854">
          <cell r="A854">
            <v>4021102</v>
          </cell>
          <cell r="B854" t="str">
            <v>Fretes Obras Civis</v>
          </cell>
          <cell r="C854">
            <v>350</v>
          </cell>
        </row>
        <row r="855">
          <cell r="A855">
            <v>4021201</v>
          </cell>
          <cell r="B855" t="str">
            <v>Peças Comp.Telecom.</v>
          </cell>
          <cell r="C855">
            <v>2995.64</v>
          </cell>
        </row>
        <row r="856">
          <cell r="A856">
            <v>4021202</v>
          </cell>
          <cell r="B856" t="str">
            <v>Serv.Manut.Telecom.</v>
          </cell>
          <cell r="C856">
            <v>29589.24</v>
          </cell>
        </row>
        <row r="857">
          <cell r="A857">
            <v>4021203</v>
          </cell>
          <cell r="B857" t="str">
            <v>Fretes Telecom.</v>
          </cell>
          <cell r="C857">
            <v>141.63</v>
          </cell>
        </row>
        <row r="858">
          <cell r="A858">
            <v>4041101</v>
          </cell>
          <cell r="B858" t="str">
            <v>Manut.Equip.Informática</v>
          </cell>
          <cell r="C858">
            <v>153819.24</v>
          </cell>
        </row>
        <row r="859">
          <cell r="A859">
            <v>4041102</v>
          </cell>
          <cell r="B859" t="str">
            <v>Frete Manut.Equip.Inform.</v>
          </cell>
          <cell r="C859">
            <v>1707.36</v>
          </cell>
        </row>
        <row r="860">
          <cell r="A860">
            <v>4081101</v>
          </cell>
          <cell r="B860" t="str">
            <v>Unif./materiais segurança</v>
          </cell>
          <cell r="C860">
            <v>21605.17</v>
          </cell>
        </row>
        <row r="861">
          <cell r="A861">
            <v>4081102</v>
          </cell>
          <cell r="B861" t="str">
            <v>Material de expediente</v>
          </cell>
          <cell r="C861">
            <v>183854.78</v>
          </cell>
        </row>
        <row r="862">
          <cell r="A862">
            <v>4081103</v>
          </cell>
          <cell r="B862" t="str">
            <v>Consultoria</v>
          </cell>
          <cell r="C862">
            <v>3571519.24</v>
          </cell>
        </row>
        <row r="863">
          <cell r="A863">
            <v>4081105</v>
          </cell>
          <cell r="B863" t="str">
            <v>Publicidade e divulgação</v>
          </cell>
          <cell r="C863">
            <v>2015962.81</v>
          </cell>
        </row>
        <row r="864">
          <cell r="A864">
            <v>4081106</v>
          </cell>
          <cell r="B864" t="str">
            <v>Cursos/congressos palestras</v>
          </cell>
          <cell r="C864">
            <v>286400.24</v>
          </cell>
        </row>
        <row r="865">
          <cell r="A865">
            <v>4081107</v>
          </cell>
          <cell r="B865" t="str">
            <v>Limpeza</v>
          </cell>
          <cell r="C865">
            <v>93157.95</v>
          </cell>
        </row>
        <row r="866">
          <cell r="A866">
            <v>4081108</v>
          </cell>
          <cell r="B866" t="str">
            <v>Segurança Patrimonial</v>
          </cell>
          <cell r="C866">
            <v>77022.17</v>
          </cell>
        </row>
        <row r="867">
          <cell r="A867">
            <v>4081109</v>
          </cell>
          <cell r="B867" t="str">
            <v>Serviços com terceiros</v>
          </cell>
          <cell r="C867">
            <v>752447.9</v>
          </cell>
        </row>
        <row r="868">
          <cell r="A868">
            <v>4081111</v>
          </cell>
          <cell r="B868" t="str">
            <v>Periódicos/Livros/Informações</v>
          </cell>
          <cell r="C868">
            <v>24928.41</v>
          </cell>
        </row>
        <row r="869">
          <cell r="A869">
            <v>4081112</v>
          </cell>
          <cell r="B869" t="str">
            <v>Fretes Serv. Terceiros</v>
          </cell>
          <cell r="C869">
            <v>844.66</v>
          </cell>
        </row>
        <row r="870">
          <cell r="A870">
            <v>4081113</v>
          </cell>
          <cell r="B870" t="str">
            <v>Brindes</v>
          </cell>
          <cell r="C870">
            <v>14821.64</v>
          </cell>
        </row>
        <row r="871">
          <cell r="A871">
            <v>4081114</v>
          </cell>
          <cell r="B871" t="str">
            <v>Multas rodoviárias</v>
          </cell>
          <cell r="C871">
            <v>374.39</v>
          </cell>
        </row>
        <row r="872">
          <cell r="A872">
            <v>4081119</v>
          </cell>
          <cell r="B872" t="str">
            <v>Donativos/Contribuições/Anuidades</v>
          </cell>
          <cell r="C872">
            <v>25867</v>
          </cell>
        </row>
        <row r="873">
          <cell r="A873">
            <v>4081131</v>
          </cell>
          <cell r="B873" t="str">
            <v>Bens de Pequeno Valor</v>
          </cell>
          <cell r="C873">
            <v>1979.28</v>
          </cell>
        </row>
        <row r="874">
          <cell r="A874">
            <v>4144101</v>
          </cell>
          <cell r="B874" t="str">
            <v>Provisão deved.duvidosos</v>
          </cell>
          <cell r="C874">
            <v>-140634.76999999999</v>
          </cell>
        </row>
        <row r="875">
          <cell r="A875" t="str">
            <v>Despesas Administrativas</v>
          </cell>
          <cell r="C875">
            <v>10286447.83</v>
          </cell>
        </row>
        <row r="876">
          <cell r="A876">
            <v>3101201</v>
          </cell>
          <cell r="B876" t="str">
            <v>Taxas</v>
          </cell>
          <cell r="C876">
            <v>34798.11</v>
          </cell>
        </row>
        <row r="877">
          <cell r="A877">
            <v>3101208</v>
          </cell>
          <cell r="B877" t="str">
            <v>IPTU</v>
          </cell>
          <cell r="C877">
            <v>15924.53</v>
          </cell>
        </row>
        <row r="878">
          <cell r="A878">
            <v>3101211</v>
          </cell>
          <cell r="B878" t="str">
            <v>IPVA - Veículos Leves</v>
          </cell>
          <cell r="C878">
            <v>845.88</v>
          </cell>
        </row>
        <row r="879">
          <cell r="A879">
            <v>3101226</v>
          </cell>
          <cell r="B879" t="str">
            <v>Àlvara de Licenciamento</v>
          </cell>
          <cell r="C879">
            <v>1818.39</v>
          </cell>
        </row>
        <row r="880">
          <cell r="A880">
            <v>3101229</v>
          </cell>
          <cell r="B880" t="str">
            <v>DEPVAT - Licenc. seg. Obrigatório - Cam</v>
          </cell>
          <cell r="C880">
            <v>489.11</v>
          </cell>
        </row>
        <row r="881">
          <cell r="A881">
            <v>4101101</v>
          </cell>
          <cell r="B881" t="str">
            <v>Taxas</v>
          </cell>
          <cell r="C881">
            <v>130099.64</v>
          </cell>
        </row>
        <row r="882">
          <cell r="A882">
            <v>4101207</v>
          </cell>
          <cell r="B882" t="str">
            <v>ICMS não operacional</v>
          </cell>
          <cell r="C882">
            <v>34999.760000000002</v>
          </cell>
        </row>
        <row r="883">
          <cell r="A883">
            <v>4101211</v>
          </cell>
          <cell r="B883" t="str">
            <v>IPVA</v>
          </cell>
          <cell r="C883">
            <v>201.12</v>
          </cell>
        </row>
        <row r="884">
          <cell r="A884">
            <v>4101224</v>
          </cell>
          <cell r="B884" t="str">
            <v>ICMS - Utilities</v>
          </cell>
          <cell r="C884">
            <v>9110.5</v>
          </cell>
        </row>
        <row r="885">
          <cell r="A885" t="str">
            <v>Tributos</v>
          </cell>
          <cell r="C885">
            <v>228287.04</v>
          </cell>
        </row>
        <row r="886">
          <cell r="A886">
            <v>4081104</v>
          </cell>
          <cell r="B886" t="str">
            <v>Advogados externos</v>
          </cell>
          <cell r="C886">
            <v>1181925.06</v>
          </cell>
        </row>
        <row r="887">
          <cell r="A887">
            <v>4081110</v>
          </cell>
          <cell r="B887" t="str">
            <v>Custas Judiciais</v>
          </cell>
          <cell r="C887">
            <v>96456.04</v>
          </cell>
        </row>
        <row r="888">
          <cell r="A888">
            <v>4081120</v>
          </cell>
          <cell r="B888" t="str">
            <v>Desp. Processos Juridicos</v>
          </cell>
          <cell r="C888">
            <v>149122.09</v>
          </cell>
        </row>
        <row r="889">
          <cell r="A889" t="str">
            <v>Judiciais</v>
          </cell>
          <cell r="C889">
            <v>1427503.19</v>
          </cell>
        </row>
        <row r="890">
          <cell r="A890">
            <v>3021202</v>
          </cell>
          <cell r="B890" t="str">
            <v>Combust.Equip.Operacionais</v>
          </cell>
          <cell r="C890">
            <v>762493.3</v>
          </cell>
        </row>
        <row r="891">
          <cell r="A891">
            <v>3041101</v>
          </cell>
          <cell r="B891" t="str">
            <v>Viagens e Estadias</v>
          </cell>
          <cell r="C891">
            <v>746374.98</v>
          </cell>
        </row>
        <row r="892">
          <cell r="A892">
            <v>3041102</v>
          </cell>
          <cell r="B892" t="str">
            <v>Diárias Operacionais</v>
          </cell>
          <cell r="C892">
            <v>226769.17</v>
          </cell>
        </row>
        <row r="893">
          <cell r="A893">
            <v>3041103</v>
          </cell>
          <cell r="B893" t="str">
            <v>Condução Aluguéis Carros</v>
          </cell>
          <cell r="C893">
            <v>478745.81</v>
          </cell>
        </row>
        <row r="894">
          <cell r="A894">
            <v>3041104</v>
          </cell>
          <cell r="B894" t="str">
            <v>Despesas de Representação</v>
          </cell>
          <cell r="C894">
            <v>15948.11</v>
          </cell>
        </row>
        <row r="895">
          <cell r="A895">
            <v>3041106</v>
          </cell>
          <cell r="B895" t="str">
            <v>Gastos com Alimentação</v>
          </cell>
          <cell r="C895">
            <v>75374.69</v>
          </cell>
        </row>
        <row r="896">
          <cell r="A896">
            <v>3041107</v>
          </cell>
          <cell r="B896" t="str">
            <v>Estadias</v>
          </cell>
          <cell r="C896">
            <v>142141.91</v>
          </cell>
        </row>
        <row r="897">
          <cell r="A897">
            <v>3041110</v>
          </cell>
          <cell r="B897" t="str">
            <v>Diárias Maquinistas</v>
          </cell>
          <cell r="C897">
            <v>806039.33</v>
          </cell>
        </row>
        <row r="898">
          <cell r="A898">
            <v>4031102</v>
          </cell>
          <cell r="B898" t="str">
            <v>Fretes Veículos Rodoviários</v>
          </cell>
          <cell r="C898">
            <v>1150.46</v>
          </cell>
        </row>
        <row r="899">
          <cell r="A899">
            <v>4051101</v>
          </cell>
          <cell r="B899" t="str">
            <v>Viagens e Estadias</v>
          </cell>
          <cell r="C899">
            <v>1069442.03</v>
          </cell>
        </row>
        <row r="900">
          <cell r="A900">
            <v>4051102</v>
          </cell>
          <cell r="B900" t="str">
            <v>Diárias Executivas</v>
          </cell>
          <cell r="C900">
            <v>4205.09</v>
          </cell>
        </row>
        <row r="901">
          <cell r="A901">
            <v>4051103</v>
          </cell>
          <cell r="B901" t="str">
            <v>Condução/Aluguéis carros</v>
          </cell>
          <cell r="C901">
            <v>60153.83</v>
          </cell>
        </row>
        <row r="902">
          <cell r="A902">
            <v>4051104</v>
          </cell>
          <cell r="B902" t="str">
            <v>Despesas de Representação</v>
          </cell>
          <cell r="C902">
            <v>46628.81</v>
          </cell>
        </row>
        <row r="903">
          <cell r="A903">
            <v>4051105</v>
          </cell>
          <cell r="B903" t="str">
            <v>Comb.p/veíc.rodoviários</v>
          </cell>
          <cell r="C903">
            <v>211939.87</v>
          </cell>
        </row>
        <row r="904">
          <cell r="A904">
            <v>4051106</v>
          </cell>
          <cell r="B904" t="str">
            <v>Gastos com alimentação</v>
          </cell>
          <cell r="C904">
            <v>73770.45</v>
          </cell>
        </row>
        <row r="905">
          <cell r="A905">
            <v>4051107</v>
          </cell>
          <cell r="B905" t="str">
            <v>Estadias</v>
          </cell>
          <cell r="C905">
            <v>657.5</v>
          </cell>
        </row>
        <row r="906">
          <cell r="A906" t="str">
            <v>Locomoção e Estadias</v>
          </cell>
          <cell r="C906">
            <v>4721835.34</v>
          </cell>
        </row>
        <row r="907">
          <cell r="A907">
            <v>3051101</v>
          </cell>
          <cell r="B907" t="str">
            <v>Água</v>
          </cell>
          <cell r="C907">
            <v>130551.28</v>
          </cell>
        </row>
        <row r="908">
          <cell r="A908">
            <v>3051102</v>
          </cell>
          <cell r="B908" t="str">
            <v>Energia Elétrica</v>
          </cell>
          <cell r="C908">
            <v>972829.65</v>
          </cell>
        </row>
        <row r="909">
          <cell r="A909">
            <v>3051103</v>
          </cell>
          <cell r="B909" t="str">
            <v>Gás</v>
          </cell>
          <cell r="C909">
            <v>13511.27</v>
          </cell>
        </row>
        <row r="910">
          <cell r="A910">
            <v>3051104</v>
          </cell>
          <cell r="B910" t="str">
            <v>Telefone Fixo</v>
          </cell>
          <cell r="C910">
            <v>714776.11</v>
          </cell>
        </row>
        <row r="911">
          <cell r="A911">
            <v>3051105</v>
          </cell>
          <cell r="B911" t="str">
            <v>Telefone Móvel</v>
          </cell>
          <cell r="C911">
            <v>84813.48</v>
          </cell>
        </row>
        <row r="912">
          <cell r="A912">
            <v>3051107</v>
          </cell>
          <cell r="B912" t="str">
            <v>Correios / Courier</v>
          </cell>
          <cell r="C912">
            <v>10265.41</v>
          </cell>
        </row>
        <row r="913">
          <cell r="A913">
            <v>4061101</v>
          </cell>
          <cell r="B913" t="str">
            <v>Água</v>
          </cell>
          <cell r="C913">
            <v>21556.01</v>
          </cell>
        </row>
        <row r="914">
          <cell r="A914">
            <v>4061102</v>
          </cell>
          <cell r="B914" t="str">
            <v>Energia elétrica</v>
          </cell>
          <cell r="C914">
            <v>63981.96</v>
          </cell>
        </row>
        <row r="915">
          <cell r="A915">
            <v>4061103</v>
          </cell>
          <cell r="B915" t="str">
            <v>Gás</v>
          </cell>
          <cell r="C915">
            <v>10339.6</v>
          </cell>
        </row>
        <row r="916">
          <cell r="A916">
            <v>4061104</v>
          </cell>
          <cell r="B916" t="str">
            <v>Telefone fixo</v>
          </cell>
          <cell r="C916">
            <v>128385.96</v>
          </cell>
        </row>
        <row r="917">
          <cell r="A917">
            <v>4061105</v>
          </cell>
          <cell r="B917" t="str">
            <v>Telefone móvel</v>
          </cell>
          <cell r="C917">
            <v>40860.99</v>
          </cell>
        </row>
        <row r="918">
          <cell r="A918">
            <v>4061106</v>
          </cell>
          <cell r="B918" t="str">
            <v>Canais de voz e dados</v>
          </cell>
          <cell r="C918">
            <v>632899.52</v>
          </cell>
        </row>
        <row r="919">
          <cell r="A919">
            <v>4061107</v>
          </cell>
          <cell r="B919" t="str">
            <v>Correios/Courier</v>
          </cell>
          <cell r="C919">
            <v>193391.03</v>
          </cell>
        </row>
        <row r="920">
          <cell r="A920" t="str">
            <v>Utilities</v>
          </cell>
          <cell r="C920">
            <v>3018162.27</v>
          </cell>
        </row>
        <row r="921">
          <cell r="A921">
            <v>3051106</v>
          </cell>
          <cell r="B921" t="str">
            <v>Canais de Voz e Dados</v>
          </cell>
          <cell r="C921">
            <v>1219434.96</v>
          </cell>
        </row>
        <row r="922">
          <cell r="A922" t="str">
            <v>Canal de Voz e Dados</v>
          </cell>
          <cell r="C922">
            <v>1219434.96</v>
          </cell>
        </row>
        <row r="923">
          <cell r="C923">
            <v>4237597.2300000004</v>
          </cell>
        </row>
        <row r="924">
          <cell r="A924">
            <v>3121103</v>
          </cell>
          <cell r="B924" t="str">
            <v>Seguro Contra terceiros - Rodoviário</v>
          </cell>
          <cell r="C924">
            <v>353</v>
          </cell>
        </row>
        <row r="925">
          <cell r="A925">
            <v>4121101</v>
          </cell>
          <cell r="B925" t="str">
            <v>Ativos - Prêmios</v>
          </cell>
          <cell r="C925">
            <v>2342637.4500000002</v>
          </cell>
        </row>
        <row r="926">
          <cell r="A926" t="str">
            <v>Seguro operacional</v>
          </cell>
          <cell r="C926">
            <v>2342990.4500000002</v>
          </cell>
        </row>
        <row r="927">
          <cell r="C927">
            <v>2342990.4500000002</v>
          </cell>
        </row>
        <row r="928">
          <cell r="A928">
            <v>3081101</v>
          </cell>
          <cell r="B928" t="str">
            <v>Uniformes Mat.Segurança</v>
          </cell>
          <cell r="C928">
            <v>265014.21999999997</v>
          </cell>
        </row>
        <row r="929">
          <cell r="A929" t="str">
            <v>Uniformes de Segurança</v>
          </cell>
          <cell r="C929">
            <v>265014.21999999997</v>
          </cell>
        </row>
        <row r="930">
          <cell r="A930">
            <v>3021201</v>
          </cell>
          <cell r="B930" t="str">
            <v>Combust.Veíc.Rodoviários Leves</v>
          </cell>
          <cell r="C930">
            <v>548177.72</v>
          </cell>
        </row>
        <row r="931">
          <cell r="A931">
            <v>3094102</v>
          </cell>
          <cell r="B931" t="str">
            <v>Multas Rodoviárias</v>
          </cell>
          <cell r="C931">
            <v>4990.95</v>
          </cell>
        </row>
        <row r="932">
          <cell r="A932">
            <v>3111102</v>
          </cell>
          <cell r="B932" t="str">
            <v>Ajustes de Inventário Outros</v>
          </cell>
          <cell r="C932">
            <v>15672.02</v>
          </cell>
        </row>
        <row r="933">
          <cell r="A933" t="str">
            <v>Outros</v>
          </cell>
          <cell r="C933">
            <v>568840.68999999994</v>
          </cell>
        </row>
        <row r="934">
          <cell r="A934" t="str">
            <v>Outros</v>
          </cell>
          <cell r="C934">
            <v>833854.91</v>
          </cell>
        </row>
        <row r="935">
          <cell r="A935">
            <v>3121101</v>
          </cell>
          <cell r="B935" t="str">
            <v>Depreciação</v>
          </cell>
          <cell r="C935">
            <v>18877433.309999999</v>
          </cell>
        </row>
        <row r="936">
          <cell r="A936" t="str">
            <v>Depreciação/Amortização</v>
          </cell>
          <cell r="C936">
            <v>18877433.309999999</v>
          </cell>
        </row>
        <row r="937">
          <cell r="A937">
            <v>3071101</v>
          </cell>
          <cell r="B937" t="str">
            <v>Arrendamento RFFSA</v>
          </cell>
          <cell r="C937">
            <v>4524235.76</v>
          </cell>
        </row>
        <row r="938">
          <cell r="A938">
            <v>3071102</v>
          </cell>
          <cell r="B938" t="str">
            <v>Concessão RFFSA</v>
          </cell>
          <cell r="C938">
            <v>863189.69</v>
          </cell>
        </row>
        <row r="939">
          <cell r="A939">
            <v>3071103</v>
          </cell>
          <cell r="B939" t="str">
            <v>Concessão Ferroban</v>
          </cell>
          <cell r="C939">
            <v>87588.800000000003</v>
          </cell>
        </row>
        <row r="940">
          <cell r="A940">
            <v>3071104</v>
          </cell>
          <cell r="B940" t="str">
            <v>Arrendamento Ferroban</v>
          </cell>
          <cell r="C940">
            <v>1664188.4</v>
          </cell>
        </row>
        <row r="941">
          <cell r="A941">
            <v>4091105</v>
          </cell>
          <cell r="B941" t="str">
            <v>Juros Arrendamento/Concessão RFFSA</v>
          </cell>
          <cell r="C941">
            <v>20888425.280000001</v>
          </cell>
        </row>
        <row r="942">
          <cell r="A942">
            <v>4091114</v>
          </cell>
          <cell r="B942" t="str">
            <v>Juros Arrendam/Concessão Ferroban</v>
          </cell>
          <cell r="C942">
            <v>3283114.97</v>
          </cell>
        </row>
        <row r="943">
          <cell r="A943" t="str">
            <v>Arrendamento/Concessão</v>
          </cell>
          <cell r="C943">
            <v>31310742.899999999</v>
          </cell>
        </row>
        <row r="944">
          <cell r="A944" t="str">
            <v>Depreciação e amortização</v>
          </cell>
          <cell r="C944">
            <v>50188176.210000001</v>
          </cell>
        </row>
        <row r="945">
          <cell r="A945" t="str">
            <v>Custos dos Serviços Prestados Fixos</v>
          </cell>
          <cell r="C945">
            <v>137343913.09</v>
          </cell>
        </row>
        <row r="946">
          <cell r="A946" t="str">
            <v>Lucro Bruto</v>
          </cell>
          <cell r="C946">
            <v>-117809224.81999999</v>
          </cell>
        </row>
        <row r="947">
          <cell r="A947" t="str">
            <v>Lucro/(prejuízo) Operacional</v>
          </cell>
          <cell r="C947">
            <v>-117809224.81999999</v>
          </cell>
        </row>
        <row r="949">
          <cell r="A949">
            <v>4141101</v>
          </cell>
          <cell r="B949" t="str">
            <v>Depreciação</v>
          </cell>
          <cell r="C949">
            <v>2178478.71</v>
          </cell>
        </row>
        <row r="950">
          <cell r="A950">
            <v>4141102</v>
          </cell>
          <cell r="B950" t="str">
            <v>Amortização</v>
          </cell>
          <cell r="C950">
            <v>1761319.57</v>
          </cell>
        </row>
        <row r="951">
          <cell r="A951" t="str">
            <v>Depreciação e Amortização-ADM</v>
          </cell>
          <cell r="C951">
            <v>3939798.28</v>
          </cell>
        </row>
        <row r="953">
          <cell r="A953">
            <v>3101101</v>
          </cell>
          <cell r="B953" t="str">
            <v>Indenizações de Cargas</v>
          </cell>
          <cell r="C953">
            <v>214574.43</v>
          </cell>
        </row>
        <row r="954">
          <cell r="A954">
            <v>3101104</v>
          </cell>
          <cell r="B954" t="str">
            <v>Gastos Inden.Perdas</v>
          </cell>
          <cell r="C954">
            <v>1883659.83</v>
          </cell>
        </row>
        <row r="955">
          <cell r="A955">
            <v>3101105</v>
          </cell>
          <cell r="B955" t="str">
            <v>Sinistros Avarias</v>
          </cell>
          <cell r="C955">
            <v>145144.12</v>
          </cell>
        </row>
        <row r="956">
          <cell r="A956">
            <v>3111103</v>
          </cell>
          <cell r="B956" t="str">
            <v>Trans. p/ investim.</v>
          </cell>
          <cell r="C956">
            <v>-147833.66</v>
          </cell>
        </row>
        <row r="957">
          <cell r="A957">
            <v>4111105</v>
          </cell>
          <cell r="B957" t="str">
            <v>Venda de Salvados - PPO</v>
          </cell>
          <cell r="C957">
            <v>-23234.02</v>
          </cell>
        </row>
        <row r="958">
          <cell r="A958" t="str">
            <v>Proviões</v>
          </cell>
          <cell r="C958">
            <v>2072310.7</v>
          </cell>
        </row>
        <row r="960">
          <cell r="A960">
            <v>5211101</v>
          </cell>
          <cell r="B960" t="str">
            <v>Rec.Aplicação Financeira</v>
          </cell>
          <cell r="C960">
            <v>-8708656.2599999998</v>
          </cell>
        </row>
        <row r="961">
          <cell r="A961">
            <v>5211102</v>
          </cell>
          <cell r="B961" t="str">
            <v>Juros de Clientes</v>
          </cell>
          <cell r="C961">
            <v>-98506.54</v>
          </cell>
        </row>
        <row r="962">
          <cell r="A962">
            <v>5211104</v>
          </cell>
          <cell r="B962" t="str">
            <v>Juros Aluguel de Imóveis</v>
          </cell>
          <cell r="C962">
            <v>-22800</v>
          </cell>
        </row>
        <row r="963">
          <cell r="A963">
            <v>5211106</v>
          </cell>
          <cell r="B963" t="str">
            <v>Tributos</v>
          </cell>
          <cell r="C963">
            <v>-3177442.8</v>
          </cell>
        </row>
        <row r="964">
          <cell r="A964">
            <v>5213101</v>
          </cell>
          <cell r="B964" t="str">
            <v>Variação Cambial Ativa</v>
          </cell>
          <cell r="C964">
            <v>24447.119999999999</v>
          </cell>
        </row>
        <row r="965">
          <cell r="A965">
            <v>5214101</v>
          </cell>
          <cell r="B965" t="str">
            <v>Abatimento e Descontos</v>
          </cell>
          <cell r="C965">
            <v>-923.36</v>
          </cell>
        </row>
        <row r="966">
          <cell r="A966" t="str">
            <v>Receita Financeira</v>
          </cell>
          <cell r="C966">
            <v>-11983881.84</v>
          </cell>
        </row>
        <row r="967">
          <cell r="A967">
            <v>4091101</v>
          </cell>
          <cell r="B967" t="str">
            <v>Juros Financ.moeda nac.</v>
          </cell>
          <cell r="C967">
            <v>3217061.94</v>
          </cell>
        </row>
        <row r="968">
          <cell r="A968">
            <v>4091102</v>
          </cell>
          <cell r="B968" t="str">
            <v>Juros Financ.moeda estr.</v>
          </cell>
          <cell r="C968">
            <v>1968526.58</v>
          </cell>
        </row>
        <row r="969">
          <cell r="A969">
            <v>4091103</v>
          </cell>
          <cell r="B969" t="str">
            <v>Juros Fornecedores</v>
          </cell>
          <cell r="C969">
            <v>3604356.85</v>
          </cell>
        </row>
        <row r="970">
          <cell r="A970">
            <v>4091106</v>
          </cell>
          <cell r="B970" t="str">
            <v>Juros Overseas</v>
          </cell>
          <cell r="C970">
            <v>0</v>
          </cell>
        </row>
        <row r="971">
          <cell r="A971">
            <v>4091108</v>
          </cell>
          <cell r="B971" t="str">
            <v>Juros BNDES</v>
          </cell>
          <cell r="C971">
            <v>18443523.899999999</v>
          </cell>
        </row>
        <row r="972">
          <cell r="A972">
            <v>4091109</v>
          </cell>
          <cell r="B972" t="str">
            <v>Juros Cap.giro moeda nac.</v>
          </cell>
          <cell r="C972">
            <v>8604785.1799999997</v>
          </cell>
        </row>
        <row r="973">
          <cell r="A973">
            <v>4091111</v>
          </cell>
          <cell r="B973" t="str">
            <v>Juros Resolução 63</v>
          </cell>
          <cell r="C973">
            <v>300257.45</v>
          </cell>
        </row>
        <row r="974">
          <cell r="A974">
            <v>4091115</v>
          </cell>
          <cell r="B974" t="str">
            <v>Juros s/ Clientes</v>
          </cell>
          <cell r="C974">
            <v>-24088.02</v>
          </cell>
        </row>
        <row r="975">
          <cell r="A975">
            <v>4091116</v>
          </cell>
          <cell r="B975" t="str">
            <v>Juros s/ tributos</v>
          </cell>
          <cell r="C975">
            <v>823695.06</v>
          </cell>
        </row>
        <row r="976">
          <cell r="A976">
            <v>4091117</v>
          </cell>
          <cell r="B976" t="str">
            <v>Juros-emissão debentures</v>
          </cell>
          <cell r="C976">
            <v>8347083.1900000004</v>
          </cell>
        </row>
        <row r="977">
          <cell r="A977">
            <v>4091118</v>
          </cell>
          <cell r="B977" t="str">
            <v>Juros-contrat mútuo</v>
          </cell>
          <cell r="C977">
            <v>99810.39</v>
          </cell>
        </row>
        <row r="978">
          <cell r="A978">
            <v>4091119</v>
          </cell>
          <cell r="B978" t="str">
            <v>Juros sobre capital próprio</v>
          </cell>
          <cell r="C978">
            <v>7000000</v>
          </cell>
        </row>
        <row r="979">
          <cell r="A979">
            <v>4092102</v>
          </cell>
          <cell r="B979" t="str">
            <v>Var.Camb.Fin.moeda estr.</v>
          </cell>
          <cell r="C979">
            <v>-2566129.7599999998</v>
          </cell>
        </row>
        <row r="980">
          <cell r="A980">
            <v>4092104</v>
          </cell>
          <cell r="B980" t="str">
            <v>Var.Cambial Fornecedores</v>
          </cell>
          <cell r="C980">
            <v>282196.62</v>
          </cell>
        </row>
        <row r="981">
          <cell r="A981">
            <v>4092105</v>
          </cell>
          <cell r="B981" t="str">
            <v>Var.Camb.Cap.giro estr.</v>
          </cell>
          <cell r="C981">
            <v>-14644134.18</v>
          </cell>
        </row>
        <row r="982">
          <cell r="A982">
            <v>4092106</v>
          </cell>
          <cell r="B982" t="str">
            <v>Var.Cambial Resolução 63</v>
          </cell>
          <cell r="C982">
            <v>-818800.74</v>
          </cell>
        </row>
        <row r="983">
          <cell r="A983">
            <v>4092108</v>
          </cell>
          <cell r="B983" t="str">
            <v>Var.Cambial Clientes</v>
          </cell>
          <cell r="C983">
            <v>275822.31</v>
          </cell>
        </row>
        <row r="984">
          <cell r="A984">
            <v>4093101</v>
          </cell>
          <cell r="B984" t="str">
            <v>Taxas bancárias</v>
          </cell>
          <cell r="C984">
            <v>457834.78</v>
          </cell>
        </row>
        <row r="985">
          <cell r="A985">
            <v>4093102</v>
          </cell>
          <cell r="B985" t="str">
            <v>CPMF e IOF</v>
          </cell>
          <cell r="C985">
            <v>2892265.65</v>
          </cell>
        </row>
        <row r="986">
          <cell r="A986">
            <v>4093103</v>
          </cell>
          <cell r="B986" t="str">
            <v>Juros bancários</v>
          </cell>
          <cell r="C986">
            <v>807277.69</v>
          </cell>
        </row>
        <row r="987">
          <cell r="A987">
            <v>4093104</v>
          </cell>
          <cell r="B987" t="str">
            <v>IOF</v>
          </cell>
          <cell r="C987">
            <v>344167.39</v>
          </cell>
        </row>
        <row r="988">
          <cell r="A988">
            <v>4094101</v>
          </cell>
          <cell r="B988" t="str">
            <v>Multas</v>
          </cell>
          <cell r="C988">
            <v>17698.16</v>
          </cell>
        </row>
        <row r="989">
          <cell r="A989">
            <v>4097102</v>
          </cell>
          <cell r="B989" t="str">
            <v>Descon.Finan.Concedido</v>
          </cell>
          <cell r="C989">
            <v>5126.3500000000004</v>
          </cell>
        </row>
        <row r="990">
          <cell r="A990">
            <v>4097103</v>
          </cell>
          <cell r="B990" t="str">
            <v>Descon.Financ.Obtidos</v>
          </cell>
          <cell r="C990">
            <v>-0.04</v>
          </cell>
        </row>
        <row r="991">
          <cell r="A991">
            <v>4101209</v>
          </cell>
          <cell r="B991" t="str">
            <v>PIS s/receitas financeiras</v>
          </cell>
          <cell r="C991">
            <v>248182.31</v>
          </cell>
        </row>
        <row r="992">
          <cell r="A992">
            <v>4101210</v>
          </cell>
          <cell r="B992" t="str">
            <v>COFINS s/rec.financeiras</v>
          </cell>
          <cell r="C992">
            <v>472691.78</v>
          </cell>
        </row>
        <row r="993">
          <cell r="A993">
            <v>4101233</v>
          </cell>
          <cell r="B993" t="str">
            <v>Crédito PIS - Financeiro</v>
          </cell>
          <cell r="C993">
            <v>-1039741.3</v>
          </cell>
        </row>
        <row r="994">
          <cell r="A994">
            <v>4151101</v>
          </cell>
          <cell r="B994" t="str">
            <v>Reversão de juros sobre capital próprio</v>
          </cell>
          <cell r="C994">
            <v>-7000000</v>
          </cell>
        </row>
        <row r="995">
          <cell r="A995">
            <v>5211107</v>
          </cell>
          <cell r="B995" t="str">
            <v>Hedge</v>
          </cell>
          <cell r="C995">
            <v>29948854.25</v>
          </cell>
        </row>
        <row r="996">
          <cell r="A996" t="str">
            <v>Despesa Financeira</v>
          </cell>
          <cell r="C996">
            <v>62068323.789999999</v>
          </cell>
        </row>
        <row r="997">
          <cell r="A997" t="str">
            <v>Resultado Financeiro</v>
          </cell>
          <cell r="C997">
            <v>50084441.950000003</v>
          </cell>
        </row>
        <row r="999">
          <cell r="A999">
            <v>4012203</v>
          </cell>
          <cell r="B999" t="str">
            <v>Remuneração Variável Adm.</v>
          </cell>
          <cell r="C999">
            <v>10000000</v>
          </cell>
        </row>
        <row r="1000">
          <cell r="A1000" t="str">
            <v>PPR</v>
          </cell>
          <cell r="C1000">
            <v>10000000</v>
          </cell>
        </row>
        <row r="1002">
          <cell r="A1002">
            <v>4170101</v>
          </cell>
          <cell r="B1002" t="str">
            <v>Perda/Ganho Mútuo</v>
          </cell>
          <cell r="C1002">
            <v>658.4</v>
          </cell>
        </row>
        <row r="1003">
          <cell r="A1003" t="str">
            <v>Resultado não Operacional</v>
          </cell>
          <cell r="C1003">
            <v>658.4</v>
          </cell>
        </row>
        <row r="1005">
          <cell r="A1005" t="str">
            <v>Lucro/(prejuízo) antes de IR e CSL</v>
          </cell>
          <cell r="C1005">
            <v>-51712015.490000002</v>
          </cell>
        </row>
        <row r="1007">
          <cell r="A1007">
            <v>4101202</v>
          </cell>
          <cell r="B1007" t="str">
            <v>IRPJ</v>
          </cell>
          <cell r="C1007">
            <v>340466.09</v>
          </cell>
        </row>
        <row r="1008">
          <cell r="A1008">
            <v>4101203</v>
          </cell>
          <cell r="B1008" t="str">
            <v>Contribuição social</v>
          </cell>
          <cell r="C1008">
            <v>99962.52</v>
          </cell>
        </row>
        <row r="1009">
          <cell r="A1009" t="str">
            <v>Imposto de Renda e Contribuição Social</v>
          </cell>
          <cell r="C1009">
            <v>440428.61</v>
          </cell>
        </row>
        <row r="1011">
          <cell r="A1011" t="str">
            <v>Lucro/(prejuízo) Líquido</v>
          </cell>
          <cell r="C1011">
            <v>-51271586.880000003</v>
          </cell>
        </row>
        <row r="1020">
          <cell r="A1020" t="str">
            <v>Texto.............................................</v>
          </cell>
        </row>
        <row r="1021">
          <cell r="A1021" t="str">
            <v>..................................................</v>
          </cell>
        </row>
        <row r="1023">
          <cell r="C1023">
            <v>51271586.880000003</v>
          </cell>
        </row>
        <row r="1030">
          <cell r="A1030" t="str">
            <v>Texto.............................................</v>
          </cell>
        </row>
        <row r="1031">
          <cell r="A1031" t="str">
            <v>..................................................</v>
          </cell>
        </row>
        <row r="1033">
          <cell r="A1033">
            <v>1110684</v>
          </cell>
          <cell r="B1033" t="str">
            <v>Unibanco - c.c.133.032-6 Transitória</v>
          </cell>
          <cell r="C1033">
            <v>-1283.27</v>
          </cell>
        </row>
        <row r="1034">
          <cell r="A1034">
            <v>1110685</v>
          </cell>
          <cell r="B1034" t="str">
            <v>Unibanco - c.c.133.041-7 Transitória</v>
          </cell>
          <cell r="C1034">
            <v>0</v>
          </cell>
        </row>
        <row r="1035">
          <cell r="A1035">
            <v>1110686</v>
          </cell>
          <cell r="B1035" t="str">
            <v>Unibanco - c.c.133.040-9 Transitória</v>
          </cell>
          <cell r="C1035">
            <v>-301249.40999999997</v>
          </cell>
        </row>
        <row r="1036">
          <cell r="A1036">
            <v>3021116</v>
          </cell>
          <cell r="B1036" t="str">
            <v>Quebra Diesel Locomotivas</v>
          </cell>
          <cell r="C1036">
            <v>1080577.8700000001</v>
          </cell>
        </row>
        <row r="1037">
          <cell r="A1037">
            <v>3021117</v>
          </cell>
          <cell r="B1037" t="str">
            <v>Crédito Pis - Diesel Ferroviário</v>
          </cell>
          <cell r="C1037">
            <v>-1045031.4</v>
          </cell>
        </row>
        <row r="1038">
          <cell r="A1038">
            <v>3081115</v>
          </cell>
          <cell r="B1038" t="str">
            <v>Serviço Tratamento de Residuos</v>
          </cell>
          <cell r="C1038">
            <v>84310.1</v>
          </cell>
        </row>
        <row r="1039">
          <cell r="A1039">
            <v>3081116</v>
          </cell>
          <cell r="B1039" t="str">
            <v>Crédito PIS - Outros Administrativo</v>
          </cell>
          <cell r="C1039">
            <v>-324001.86</v>
          </cell>
        </row>
        <row r="1040">
          <cell r="A1040">
            <v>3121105</v>
          </cell>
          <cell r="B1040" t="str">
            <v>Crédito PIS - Depreciação</v>
          </cell>
          <cell r="C1040">
            <v>-198016.47</v>
          </cell>
        </row>
        <row r="1041">
          <cell r="A1041">
            <v>3121112</v>
          </cell>
          <cell r="B1041" t="str">
            <v>Seguro Contra terceiros - ferroviário</v>
          </cell>
          <cell r="C1041">
            <v>-926.33</v>
          </cell>
        </row>
        <row r="1042">
          <cell r="A1042">
            <v>4034102</v>
          </cell>
          <cell r="B1042" t="str">
            <v>Serv.Manut.p/Sistemas</v>
          </cell>
          <cell r="C1042">
            <v>3201.52</v>
          </cell>
        </row>
        <row r="1043">
          <cell r="A1043">
            <v>5411161</v>
          </cell>
          <cell r="B1043" t="str">
            <v>ICMS - Joinville</v>
          </cell>
          <cell r="C1043">
            <v>84.54</v>
          </cell>
        </row>
        <row r="1044">
          <cell r="C1044">
            <v>-702334.71</v>
          </cell>
        </row>
        <row r="12932">
          <cell r="A12932">
            <v>0</v>
          </cell>
          <cell r="B12932" t="str">
            <v>Adto. Camargo Correa S/A</v>
          </cell>
          <cell r="C12932">
            <v>-335689.18</v>
          </cell>
        </row>
      </sheetData>
      <sheetData sheetId="11" refreshError="1">
        <row r="2">
          <cell r="A2">
            <v>1110101</v>
          </cell>
          <cell r="B2" t="str">
            <v>Caixa</v>
          </cell>
          <cell r="C2">
            <v>1000</v>
          </cell>
        </row>
        <row r="3">
          <cell r="A3">
            <v>1110102</v>
          </cell>
          <cell r="B3" t="str">
            <v>Caixa Moeda Estrangeira</v>
          </cell>
          <cell r="C3">
            <v>27344.15</v>
          </cell>
        </row>
        <row r="4">
          <cell r="A4">
            <v>1110104</v>
          </cell>
          <cell r="B4" t="str">
            <v>Caixa Pequeno</v>
          </cell>
          <cell r="C4">
            <v>188279.24</v>
          </cell>
        </row>
        <row r="5">
          <cell r="A5">
            <v>1110201</v>
          </cell>
          <cell r="B5" t="str">
            <v>B.Real Ag.1849 CC 3709063</v>
          </cell>
          <cell r="C5">
            <v>35273.480000000003</v>
          </cell>
        </row>
        <row r="6">
          <cell r="A6">
            <v>1110202</v>
          </cell>
          <cell r="B6" t="str">
            <v>B.Real Conta Cobrança</v>
          </cell>
          <cell r="C6">
            <v>1471898.27</v>
          </cell>
        </row>
        <row r="7">
          <cell r="A7">
            <v>1110203</v>
          </cell>
          <cell r="B7" t="str">
            <v>B.Brasil Ag.12440 CC 23006</v>
          </cell>
          <cell r="C7">
            <v>646800.44999999995</v>
          </cell>
        </row>
        <row r="8">
          <cell r="A8">
            <v>1110206</v>
          </cell>
          <cell r="B8" t="str">
            <v>Cx.Econ.Fed. Ag.1000 CC 93-0</v>
          </cell>
          <cell r="C8">
            <v>1806.38</v>
          </cell>
        </row>
        <row r="9">
          <cell r="A9">
            <v>1110207</v>
          </cell>
          <cell r="B9" t="str">
            <v>Bradesco Ag049-3 CC184845-3</v>
          </cell>
          <cell r="C9">
            <v>396994.68</v>
          </cell>
        </row>
        <row r="10">
          <cell r="A10">
            <v>1110210</v>
          </cell>
          <cell r="B10" t="str">
            <v>HSBC-Bamerindus</v>
          </cell>
          <cell r="C10">
            <v>3299.95</v>
          </cell>
        </row>
        <row r="11">
          <cell r="A11">
            <v>1110211</v>
          </cell>
          <cell r="B11" t="str">
            <v>Unibanco Ag.0616 CC 820272-6</v>
          </cell>
          <cell r="C11">
            <v>991240.56</v>
          </cell>
        </row>
        <row r="12">
          <cell r="A12">
            <v>1110214</v>
          </cell>
          <cell r="B12" t="str">
            <v>B.Real Ag.0732 CC 2712991</v>
          </cell>
          <cell r="C12">
            <v>642.57000000000005</v>
          </cell>
        </row>
        <row r="13">
          <cell r="A13">
            <v>1110216</v>
          </cell>
          <cell r="B13" t="str">
            <v>BBA Creditan.CC 25482-0</v>
          </cell>
          <cell r="C13">
            <v>128.86000000000001</v>
          </cell>
        </row>
        <row r="14">
          <cell r="A14">
            <v>1110217</v>
          </cell>
          <cell r="B14" t="str">
            <v>B.Safra CC 0009-8/118349-9 Ctba</v>
          </cell>
          <cell r="C14">
            <v>175960.4</v>
          </cell>
        </row>
        <row r="15">
          <cell r="A15">
            <v>1110223</v>
          </cell>
          <cell r="B15" t="str">
            <v>B.ABC Brasil Ag197 41001-0</v>
          </cell>
          <cell r="C15">
            <v>35411.71</v>
          </cell>
        </row>
        <row r="16">
          <cell r="A16">
            <v>1110224</v>
          </cell>
          <cell r="B16" t="str">
            <v>Unibanco Caução Ag.616 131765-3</v>
          </cell>
          <cell r="C16">
            <v>788905.31</v>
          </cell>
        </row>
        <row r="17">
          <cell r="A17">
            <v>1110230</v>
          </cell>
          <cell r="B17" t="str">
            <v>Banco Fibra S.A.</v>
          </cell>
          <cell r="C17">
            <v>0.04</v>
          </cell>
        </row>
        <row r="18">
          <cell r="A18">
            <v>1110233</v>
          </cell>
          <cell r="B18" t="str">
            <v>Bco.Bilbao Viscaia Argentaria S/A-cc 01</v>
          </cell>
          <cell r="C18">
            <v>748.45</v>
          </cell>
        </row>
        <row r="19">
          <cell r="A19">
            <v>1110235</v>
          </cell>
          <cell r="B19" t="str">
            <v>Banco BNL do Brasil</v>
          </cell>
          <cell r="C19">
            <v>1328.63</v>
          </cell>
        </row>
        <row r="20">
          <cell r="A20">
            <v>1110239</v>
          </cell>
          <cell r="B20" t="str">
            <v>Banco Indl Coml S/A-BIC</v>
          </cell>
          <cell r="C20">
            <v>835.19</v>
          </cell>
        </row>
        <row r="21">
          <cell r="A21">
            <v>1110240</v>
          </cell>
          <cell r="B21" t="str">
            <v>Banco Itau S/A</v>
          </cell>
          <cell r="C21">
            <v>6523.83</v>
          </cell>
        </row>
        <row r="22">
          <cell r="A22">
            <v>1110280</v>
          </cell>
          <cell r="B22" t="str">
            <v>Banco Votorantin - Ag. 001-9 C/C 100876</v>
          </cell>
          <cell r="C22">
            <v>31741.31</v>
          </cell>
        </row>
        <row r="23">
          <cell r="A23">
            <v>1110284</v>
          </cell>
          <cell r="B23" t="str">
            <v>Unibanco - c.c.133.032-6</v>
          </cell>
          <cell r="C23">
            <v>41137.519999999997</v>
          </cell>
        </row>
        <row r="24">
          <cell r="A24">
            <v>1110285</v>
          </cell>
          <cell r="B24" t="str">
            <v>Unibanco - c.c.133.041-7</v>
          </cell>
          <cell r="C24">
            <v>2242254.65</v>
          </cell>
        </row>
        <row r="25">
          <cell r="A25">
            <v>1110286</v>
          </cell>
          <cell r="B25" t="str">
            <v>Unibanco - c.c.133.040-9</v>
          </cell>
          <cell r="C25">
            <v>2587971.98</v>
          </cell>
        </row>
        <row r="26">
          <cell r="A26">
            <v>1110287</v>
          </cell>
          <cell r="B26" t="str">
            <v>Unibanco - c.c.133.031-8</v>
          </cell>
          <cell r="C26">
            <v>332.88</v>
          </cell>
        </row>
        <row r="27">
          <cell r="A27">
            <v>1110294</v>
          </cell>
          <cell r="B27" t="str">
            <v>Banco Santos - Ag. 001-9 Conta 11973-0</v>
          </cell>
          <cell r="C27">
            <v>788.82</v>
          </cell>
        </row>
        <row r="28">
          <cell r="A28">
            <v>1110301</v>
          </cell>
          <cell r="B28" t="str">
            <v>B.Real Apl.Fin.</v>
          </cell>
          <cell r="C28">
            <v>19750490.09</v>
          </cell>
        </row>
        <row r="29">
          <cell r="A29">
            <v>1110303</v>
          </cell>
          <cell r="B29" t="str">
            <v>B.Brasil Apl.Fin.</v>
          </cell>
          <cell r="C29">
            <v>9934175.8699999992</v>
          </cell>
        </row>
        <row r="30">
          <cell r="A30">
            <v>1110309</v>
          </cell>
          <cell r="B30" t="str">
            <v>Votorantim Ctum Apl.Fin.</v>
          </cell>
          <cell r="C30">
            <v>11791098.869999999</v>
          </cell>
        </row>
        <row r="31">
          <cell r="A31">
            <v>1110310</v>
          </cell>
          <cell r="B31" t="str">
            <v>Unibanco Apl.Fin.</v>
          </cell>
          <cell r="C31">
            <v>8467965.9600000009</v>
          </cell>
        </row>
        <row r="32">
          <cell r="A32">
            <v>1110313</v>
          </cell>
          <cell r="B32" t="str">
            <v>B.Safra 0009-8/118349-9 Ctba Apl.Fin.</v>
          </cell>
          <cell r="C32">
            <v>1004580.94</v>
          </cell>
        </row>
        <row r="33">
          <cell r="A33">
            <v>1110318</v>
          </cell>
          <cell r="B33" t="str">
            <v>B.ABC Brasil Apl.Fin.</v>
          </cell>
          <cell r="C33">
            <v>1511781.24</v>
          </cell>
        </row>
        <row r="34">
          <cell r="A34">
            <v>1110319</v>
          </cell>
          <cell r="B34" t="str">
            <v>HSBC-Bam. Apl.Fin.</v>
          </cell>
          <cell r="C34">
            <v>15857067.800000001</v>
          </cell>
        </row>
        <row r="35">
          <cell r="A35">
            <v>1110324</v>
          </cell>
          <cell r="B35" t="str">
            <v>Fundo de Investimento Brascan S/A</v>
          </cell>
          <cell r="C35">
            <v>10592256.9</v>
          </cell>
        </row>
        <row r="36">
          <cell r="A36">
            <v>1110327</v>
          </cell>
          <cell r="B36" t="str">
            <v>Banco unibanco caução BNDES - CC 131.78</v>
          </cell>
          <cell r="C36">
            <v>17973461.219999999</v>
          </cell>
        </row>
        <row r="37">
          <cell r="A37">
            <v>1110329</v>
          </cell>
          <cell r="B37" t="str">
            <v>Banco Fibra S/A - aplicação financeira</v>
          </cell>
          <cell r="C37">
            <v>15629713.359999999</v>
          </cell>
        </row>
        <row r="38">
          <cell r="A38">
            <v>1110330</v>
          </cell>
          <cell r="B38" t="str">
            <v>Banco Indl Coml S/A BicBanco -aplicação</v>
          </cell>
          <cell r="C38">
            <v>2146952.6</v>
          </cell>
        </row>
        <row r="39">
          <cell r="A39">
            <v>1110333</v>
          </cell>
          <cell r="B39" t="str">
            <v>Banco Pine S.A - Aplic Financeira</v>
          </cell>
          <cell r="C39">
            <v>946463.65</v>
          </cell>
        </row>
        <row r="40">
          <cell r="A40">
            <v>1110334</v>
          </cell>
          <cell r="B40" t="str">
            <v>Banco BNL do Brasil - Aplicação Finance</v>
          </cell>
          <cell r="C40">
            <v>12014080.01</v>
          </cell>
        </row>
        <row r="41">
          <cell r="A41">
            <v>1110335</v>
          </cell>
          <cell r="B41" t="str">
            <v>Banco Modal S/A - Aplicação Financeira</v>
          </cell>
          <cell r="C41">
            <v>13682530.07</v>
          </cell>
        </row>
        <row r="42">
          <cell r="A42">
            <v>1110336</v>
          </cell>
          <cell r="B42" t="str">
            <v>Banco Del Istmo Internacional Ltd. - Ap</v>
          </cell>
          <cell r="C42">
            <v>13907393.51</v>
          </cell>
        </row>
        <row r="43">
          <cell r="A43">
            <v>1110337</v>
          </cell>
          <cell r="B43" t="str">
            <v>Banco Santos - Aplicação Financeira</v>
          </cell>
          <cell r="C43">
            <v>15633717.859999999</v>
          </cell>
        </row>
        <row r="44">
          <cell r="A44">
            <v>1110338</v>
          </cell>
          <cell r="B44" t="str">
            <v>Banco BMG - Aplicação Financeira</v>
          </cell>
          <cell r="C44">
            <v>2032635.52</v>
          </cell>
        </row>
        <row r="45">
          <cell r="A45">
            <v>1110339</v>
          </cell>
          <cell r="B45" t="str">
            <v>UTOR Investimentos</v>
          </cell>
          <cell r="C45">
            <v>14512452.789999999</v>
          </cell>
        </row>
        <row r="46">
          <cell r="A46">
            <v>1110340</v>
          </cell>
          <cell r="B46" t="str">
            <v>Pactual Aplicação Financeira</v>
          </cell>
          <cell r="C46">
            <v>3120708.87</v>
          </cell>
        </row>
        <row r="47">
          <cell r="A47">
            <v>1110341</v>
          </cell>
          <cell r="B47" t="str">
            <v>BMC - Aplicação Financeira</v>
          </cell>
          <cell r="C47">
            <v>1367020.83</v>
          </cell>
        </row>
        <row r="48">
          <cell r="A48">
            <v>1110342</v>
          </cell>
          <cell r="B48" t="str">
            <v>Banco BBM S/A - Aplicação Financeira</v>
          </cell>
          <cell r="C48">
            <v>1720205.37</v>
          </cell>
        </row>
        <row r="49">
          <cell r="A49">
            <v>1110402</v>
          </cell>
          <cell r="B49" t="str">
            <v>Numerario em Transito</v>
          </cell>
          <cell r="C49">
            <v>1495320.23</v>
          </cell>
        </row>
        <row r="50">
          <cell r="A50">
            <v>1110601</v>
          </cell>
          <cell r="B50" t="str">
            <v>B.Real Transitória Ag.732 CC 37090636</v>
          </cell>
          <cell r="C50">
            <v>33707.11</v>
          </cell>
        </row>
        <row r="51">
          <cell r="A51">
            <v>1110602</v>
          </cell>
          <cell r="B51" t="str">
            <v>B.Real Transit.C.Cobrança 1710120-2</v>
          </cell>
          <cell r="C51">
            <v>-545346.76</v>
          </cell>
        </row>
        <row r="52">
          <cell r="A52">
            <v>1110603</v>
          </cell>
          <cell r="B52" t="str">
            <v>B.Brasil Transitória Ag.12440 CC 230006</v>
          </cell>
          <cell r="C52">
            <v>-38778.5</v>
          </cell>
        </row>
        <row r="53">
          <cell r="A53">
            <v>1110607</v>
          </cell>
          <cell r="B53" t="str">
            <v>Bradesco Trans.Ag.0493 CC 184845-30</v>
          </cell>
          <cell r="C53">
            <v>391087.74</v>
          </cell>
        </row>
        <row r="54">
          <cell r="A54">
            <v>1110610</v>
          </cell>
          <cell r="B54" t="str">
            <v>HSBC-Bam.Transitória Ag.054 CC 13958-40</v>
          </cell>
          <cell r="C54">
            <v>-6298</v>
          </cell>
        </row>
        <row r="55">
          <cell r="A55">
            <v>1110611</v>
          </cell>
          <cell r="B55" t="str">
            <v>Unibanco Transitória  Ag.0525 CC 100361</v>
          </cell>
          <cell r="C55">
            <v>-74862.91</v>
          </cell>
        </row>
        <row r="56">
          <cell r="A56">
            <v>1110617</v>
          </cell>
          <cell r="B56" t="str">
            <v>B.Safra Transitória CC 0009-8/118349-9/</v>
          </cell>
          <cell r="C56">
            <v>-130335.22</v>
          </cell>
        </row>
        <row r="57">
          <cell r="A57">
            <v>1110623</v>
          </cell>
          <cell r="B57" t="str">
            <v>B.ABC Brasil Ag197 41001-0-TRANSITORIA</v>
          </cell>
          <cell r="C57">
            <v>16588.91</v>
          </cell>
        </row>
        <row r="58">
          <cell r="A58">
            <v>1110640</v>
          </cell>
          <cell r="B58" t="str">
            <v>Banco Itau S/A ag 0548 cc 677574-TRANSI</v>
          </cell>
          <cell r="C58">
            <v>5883.23</v>
          </cell>
        </row>
        <row r="59">
          <cell r="A59">
            <v>1110644</v>
          </cell>
          <cell r="B59" t="str">
            <v>Banco Triangulo S/A cc 33892101-2</v>
          </cell>
          <cell r="C59">
            <v>548419.52</v>
          </cell>
        </row>
        <row r="60">
          <cell r="A60" t="str">
            <v>DISPONIBILIDADES</v>
          </cell>
          <cell r="C60">
            <v>204970787.99000001</v>
          </cell>
        </row>
        <row r="62">
          <cell r="A62">
            <v>1120101</v>
          </cell>
          <cell r="B62" t="str">
            <v>C.Receber-Cliente Nacional</v>
          </cell>
          <cell r="C62">
            <v>24472406.32</v>
          </cell>
        </row>
        <row r="63">
          <cell r="A63">
            <v>1120102</v>
          </cell>
          <cell r="B63" t="str">
            <v>C.Receber-Cliente Exterior</v>
          </cell>
          <cell r="C63">
            <v>13660.41</v>
          </cell>
        </row>
        <row r="64">
          <cell r="A64">
            <v>1120103</v>
          </cell>
          <cell r="B64" t="str">
            <v>C.Receber-Cliente Sucata</v>
          </cell>
          <cell r="C64">
            <v>1514573.6</v>
          </cell>
        </row>
        <row r="65">
          <cell r="A65">
            <v>1120107</v>
          </cell>
          <cell r="B65" t="str">
            <v>Antecipação de Faturamento</v>
          </cell>
          <cell r="C65">
            <v>342336.36</v>
          </cell>
        </row>
        <row r="66">
          <cell r="A66">
            <v>1120199</v>
          </cell>
          <cell r="B66" t="str">
            <v>Carga Clientes a Receber</v>
          </cell>
          <cell r="C66">
            <v>0</v>
          </cell>
        </row>
        <row r="67">
          <cell r="A67">
            <v>1120211</v>
          </cell>
          <cell r="B67" t="str">
            <v>Cta.Rec.Mesopotâmico/BAP</v>
          </cell>
          <cell r="C67">
            <v>24665439.940000001</v>
          </cell>
        </row>
        <row r="68">
          <cell r="A68">
            <v>1120301</v>
          </cell>
          <cell r="B68" t="str">
            <v>Clientes Nac. Serviços</v>
          </cell>
          <cell r="C68">
            <v>-9085.5</v>
          </cell>
        </row>
        <row r="69">
          <cell r="A69">
            <v>1120401</v>
          </cell>
          <cell r="B69" t="str">
            <v>Aluguel Imóveis Pr</v>
          </cell>
          <cell r="C69">
            <v>1660</v>
          </cell>
        </row>
        <row r="70">
          <cell r="A70">
            <v>1120402</v>
          </cell>
          <cell r="B70" t="str">
            <v>Aluguel Locomotivas</v>
          </cell>
          <cell r="C70">
            <v>298451.12</v>
          </cell>
        </row>
        <row r="71">
          <cell r="A71">
            <v>1120404</v>
          </cell>
          <cell r="B71" t="str">
            <v>Aluguel Imóveis RS</v>
          </cell>
          <cell r="C71">
            <v>11451.03</v>
          </cell>
        </row>
        <row r="72">
          <cell r="A72">
            <v>1120405</v>
          </cell>
          <cell r="B72" t="str">
            <v>Aluguel Imóveis SP</v>
          </cell>
          <cell r="C72">
            <v>2990</v>
          </cell>
        </row>
        <row r="73">
          <cell r="A73">
            <v>1120499</v>
          </cell>
          <cell r="B73" t="str">
            <v>Carga Alug/Arrend/Conc.</v>
          </cell>
          <cell r="C73">
            <v>84998.02</v>
          </cell>
        </row>
        <row r="74">
          <cell r="A74">
            <v>1120601</v>
          </cell>
          <cell r="B74" t="str">
            <v>Recebimentos (D+1)</v>
          </cell>
          <cell r="C74">
            <v>-1293055.03</v>
          </cell>
        </row>
        <row r="75">
          <cell r="A75">
            <v>1129901</v>
          </cell>
          <cell r="B75" t="str">
            <v>Provisão Para Devedores Duvidosos</v>
          </cell>
          <cell r="C75">
            <v>-377606.87</v>
          </cell>
        </row>
        <row r="76">
          <cell r="A76">
            <v>1139907</v>
          </cell>
          <cell r="B76" t="str">
            <v>Taxa de Administração Ferropar</v>
          </cell>
          <cell r="C76">
            <v>8683.7000000000007</v>
          </cell>
        </row>
        <row r="77">
          <cell r="A77" t="str">
            <v>Clientes</v>
          </cell>
          <cell r="C77">
            <v>49736903.100000001</v>
          </cell>
        </row>
        <row r="79">
          <cell r="A79">
            <v>1120203</v>
          </cell>
          <cell r="B79" t="str">
            <v>Cta.Rec. MRS Logística</v>
          </cell>
          <cell r="C79">
            <v>-156077.62</v>
          </cell>
        </row>
        <row r="80">
          <cell r="A80">
            <v>1120207</v>
          </cell>
          <cell r="B80" t="str">
            <v>Cta.Rec. FERROPAR</v>
          </cell>
          <cell r="C80">
            <v>15651101.289999999</v>
          </cell>
        </row>
        <row r="81">
          <cell r="A81">
            <v>1120210</v>
          </cell>
          <cell r="B81" t="str">
            <v>Cta.Rec. FERROBAN</v>
          </cell>
          <cell r="C81">
            <v>-131154.47</v>
          </cell>
        </row>
        <row r="82">
          <cell r="A82">
            <v>1120299</v>
          </cell>
          <cell r="B82" t="str">
            <v>Provisão P/ Devedores Duvidosos - Trafe</v>
          </cell>
          <cell r="C82">
            <v>-1255553.42</v>
          </cell>
        </row>
        <row r="83">
          <cell r="A83" t="str">
            <v>Trafego mútuo</v>
          </cell>
          <cell r="C83">
            <v>14108315.779999999</v>
          </cell>
        </row>
        <row r="85">
          <cell r="A85">
            <v>1130601</v>
          </cell>
          <cell r="B85" t="str">
            <v>Rede Ferroviária Federal S/A</v>
          </cell>
          <cell r="C85">
            <v>1103058.6299999999</v>
          </cell>
        </row>
        <row r="86">
          <cell r="A86" t="str">
            <v>Contas a receber da RFFSA</v>
          </cell>
          <cell r="C86">
            <v>1103058.6299999999</v>
          </cell>
        </row>
        <row r="88">
          <cell r="A88">
            <v>1150101</v>
          </cell>
          <cell r="B88" t="str">
            <v>Estoques</v>
          </cell>
          <cell r="C88">
            <v>12001396.359999999</v>
          </cell>
        </row>
        <row r="89">
          <cell r="A89">
            <v>1150103</v>
          </cell>
          <cell r="B89" t="str">
            <v>Materiais Em Poder De Terceiros</v>
          </cell>
          <cell r="C89">
            <v>214151.17</v>
          </cell>
        </row>
        <row r="90">
          <cell r="A90">
            <v>1150104</v>
          </cell>
          <cell r="B90" t="str">
            <v>Mat.Terc.em Poder da FSA</v>
          </cell>
          <cell r="C90">
            <v>333344.09999999998</v>
          </cell>
        </row>
        <row r="91">
          <cell r="A91">
            <v>1150190</v>
          </cell>
          <cell r="B91" t="str">
            <v>Carga Estoque</v>
          </cell>
          <cell r="C91">
            <v>-68819.649999999994</v>
          </cell>
        </row>
        <row r="92">
          <cell r="A92">
            <v>1150192</v>
          </cell>
          <cell r="B92" t="str">
            <v>Carga Mat.Poder 3º</v>
          </cell>
          <cell r="C92">
            <v>91183.26</v>
          </cell>
        </row>
        <row r="93">
          <cell r="A93">
            <v>1150198</v>
          </cell>
          <cell r="B93" t="str">
            <v>EM/EF Consignação</v>
          </cell>
          <cell r="C93">
            <v>-210318.57</v>
          </cell>
        </row>
        <row r="94">
          <cell r="A94">
            <v>1150199</v>
          </cell>
          <cell r="B94" t="str">
            <v>EM/EF Geral</v>
          </cell>
          <cell r="C94">
            <v>104106.6</v>
          </cell>
        </row>
        <row r="95">
          <cell r="A95">
            <v>1150201</v>
          </cell>
          <cell r="B95" t="str">
            <v>Prod.Processo de Fabricação</v>
          </cell>
          <cell r="C95">
            <v>200691.12</v>
          </cell>
        </row>
        <row r="96">
          <cell r="A96">
            <v>1150303</v>
          </cell>
          <cell r="B96" t="str">
            <v>Trânsito Interno Materiais</v>
          </cell>
          <cell r="C96">
            <v>10820.34</v>
          </cell>
        </row>
        <row r="97">
          <cell r="A97" t="str">
            <v>Almoxarifado</v>
          </cell>
          <cell r="C97">
            <v>12676554.73</v>
          </cell>
        </row>
        <row r="99">
          <cell r="A99">
            <v>1150305</v>
          </cell>
          <cell r="B99" t="str">
            <v>Adiant.Fornecedor Exterior</v>
          </cell>
          <cell r="C99">
            <v>85222.25</v>
          </cell>
        </row>
        <row r="100">
          <cell r="A100">
            <v>1150306</v>
          </cell>
          <cell r="B100" t="str">
            <v>Adiant.Despac.Aduaneiro</v>
          </cell>
          <cell r="C100">
            <v>117082.02</v>
          </cell>
        </row>
        <row r="101">
          <cell r="A101">
            <v>1150307</v>
          </cell>
          <cell r="B101" t="str">
            <v>Adiant. Siscomex</v>
          </cell>
          <cell r="C101">
            <v>23709.919999999998</v>
          </cell>
        </row>
        <row r="102">
          <cell r="A102" t="str">
            <v>Importação em andamento</v>
          </cell>
          <cell r="C102">
            <v>226014.19</v>
          </cell>
        </row>
        <row r="104">
          <cell r="A104">
            <v>1160101</v>
          </cell>
          <cell r="B104" t="str">
            <v>Imposto de Renda a Recuperar</v>
          </cell>
          <cell r="C104">
            <v>3867400.04</v>
          </cell>
        </row>
        <row r="105">
          <cell r="A105">
            <v>1160102</v>
          </cell>
          <cell r="B105" t="str">
            <v>Contrib.Social a Recup.</v>
          </cell>
          <cell r="C105">
            <v>378.9</v>
          </cell>
        </row>
        <row r="106">
          <cell r="A106">
            <v>1160104</v>
          </cell>
          <cell r="B106" t="str">
            <v>PIS a Recuperar</v>
          </cell>
          <cell r="C106">
            <v>0.02</v>
          </cell>
        </row>
        <row r="107">
          <cell r="A107">
            <v>1160105</v>
          </cell>
          <cell r="B107" t="str">
            <v>COFINS a Recuperar</v>
          </cell>
          <cell r="C107">
            <v>1136.7</v>
          </cell>
        </row>
        <row r="108">
          <cell r="A108">
            <v>1160106</v>
          </cell>
          <cell r="B108" t="str">
            <v>INSS - RETENÇÃO SOBRE FATURAMENTO</v>
          </cell>
          <cell r="C108">
            <v>137672.95999999999</v>
          </cell>
        </row>
        <row r="109">
          <cell r="A109">
            <v>1160108</v>
          </cell>
          <cell r="B109" t="str">
            <v>FGTS antecipado s/13º salário</v>
          </cell>
          <cell r="C109">
            <v>69728.7</v>
          </cell>
        </row>
        <row r="110">
          <cell r="A110">
            <v>1160109</v>
          </cell>
          <cell r="B110" t="str">
            <v>Imposto de Renda antecipado</v>
          </cell>
          <cell r="C110">
            <v>655310.64</v>
          </cell>
        </row>
        <row r="111">
          <cell r="A111">
            <v>1160112</v>
          </cell>
          <cell r="B111" t="str">
            <v>Imposto de Renda diferido</v>
          </cell>
          <cell r="C111">
            <v>7701301.5599999996</v>
          </cell>
        </row>
        <row r="112">
          <cell r="A112">
            <v>1160113</v>
          </cell>
          <cell r="B112" t="str">
            <v>Contr. Social Diferida</v>
          </cell>
          <cell r="C112">
            <v>2772468.56</v>
          </cell>
        </row>
        <row r="113">
          <cell r="A113">
            <v>1160115</v>
          </cell>
          <cell r="B113" t="str">
            <v>Contr. Social Paga Indevidamente</v>
          </cell>
          <cell r="C113">
            <v>835412.4</v>
          </cell>
        </row>
        <row r="114">
          <cell r="A114">
            <v>1160202</v>
          </cell>
          <cell r="B114" t="str">
            <v>ICMS A Recuperar - Santa Catarina</v>
          </cell>
          <cell r="C114">
            <v>420181.01</v>
          </cell>
        </row>
        <row r="115">
          <cell r="A115">
            <v>1160203</v>
          </cell>
          <cell r="B115" t="str">
            <v>ICMS A Recuperar - Rio Grande do Sul</v>
          </cell>
          <cell r="C115">
            <v>1529482.88</v>
          </cell>
        </row>
        <row r="116">
          <cell r="A116">
            <v>1160207</v>
          </cell>
          <cell r="B116" t="str">
            <v>ICMS a Recuperar - Geral</v>
          </cell>
          <cell r="C116">
            <v>77285.240000000005</v>
          </cell>
        </row>
        <row r="117">
          <cell r="A117">
            <v>1160210</v>
          </cell>
          <cell r="B117" t="str">
            <v>ICMS a Recuperar-Ativo Imobilizado RS</v>
          </cell>
          <cell r="C117">
            <v>125866.1</v>
          </cell>
        </row>
        <row r="118">
          <cell r="A118">
            <v>1160211</v>
          </cell>
          <cell r="B118" t="str">
            <v>ICMS a Recuperar-Ativo Imobilizado SP</v>
          </cell>
          <cell r="C118">
            <v>36847.06</v>
          </cell>
        </row>
        <row r="119">
          <cell r="A119" t="str">
            <v>Tributos a recuperar</v>
          </cell>
          <cell r="C119">
            <v>18230472.77</v>
          </cell>
        </row>
        <row r="121">
          <cell r="A121">
            <v>1130401</v>
          </cell>
          <cell r="B121" t="str">
            <v>Caução Liber.Cargas Terc.</v>
          </cell>
          <cell r="C121">
            <v>0</v>
          </cell>
        </row>
        <row r="122">
          <cell r="A122">
            <v>1140101</v>
          </cell>
          <cell r="B122" t="str">
            <v>Adiantamento a maquinistas</v>
          </cell>
          <cell r="C122">
            <v>140976.44</v>
          </cell>
        </row>
        <row r="123">
          <cell r="A123">
            <v>1140102</v>
          </cell>
          <cell r="B123" t="str">
            <v>Adiantamento de Férias</v>
          </cell>
          <cell r="C123">
            <v>116211.73</v>
          </cell>
        </row>
        <row r="124">
          <cell r="A124">
            <v>1140103</v>
          </cell>
          <cell r="B124" t="str">
            <v>Adiantamento De 13º Salário</v>
          </cell>
          <cell r="C124">
            <v>753012.63</v>
          </cell>
        </row>
        <row r="125">
          <cell r="A125">
            <v>1140104</v>
          </cell>
          <cell r="B125" t="str">
            <v>Empréstimo A Funcionários</v>
          </cell>
          <cell r="C125">
            <v>-51729.4</v>
          </cell>
        </row>
        <row r="126">
          <cell r="A126">
            <v>1140105</v>
          </cell>
          <cell r="B126" t="str">
            <v>Adiantamento de Salários</v>
          </cell>
          <cell r="C126">
            <v>9328.6200000000008</v>
          </cell>
        </row>
        <row r="127">
          <cell r="A127">
            <v>1140106</v>
          </cell>
          <cell r="B127" t="str">
            <v>Insuficiência De Saldos</v>
          </cell>
          <cell r="C127">
            <v>73816.62</v>
          </cell>
        </row>
        <row r="128">
          <cell r="A128">
            <v>1140107</v>
          </cell>
          <cell r="B128" t="str">
            <v>Adiantamento PPR</v>
          </cell>
          <cell r="C128">
            <v>436008.99</v>
          </cell>
        </row>
        <row r="129">
          <cell r="A129">
            <v>1140108</v>
          </cell>
          <cell r="B129" t="str">
            <v>Fornecimento De Camisas</v>
          </cell>
          <cell r="C129">
            <v>176983.88</v>
          </cell>
        </row>
        <row r="130">
          <cell r="A130">
            <v>1140201</v>
          </cell>
          <cell r="B130" t="str">
            <v>Adto.de Viagens Nacionais</v>
          </cell>
          <cell r="C130">
            <v>13385.83</v>
          </cell>
        </row>
        <row r="131">
          <cell r="A131">
            <v>1140203</v>
          </cell>
          <cell r="B131" t="str">
            <v>Adiant. de Viagem</v>
          </cell>
          <cell r="C131">
            <v>16362.16</v>
          </cell>
        </row>
        <row r="132">
          <cell r="A132">
            <v>1140409</v>
          </cell>
          <cell r="B132" t="str">
            <v>Adiant. a Fornecedores</v>
          </cell>
          <cell r="C132">
            <v>71246792.799999997</v>
          </cell>
        </row>
        <row r="133">
          <cell r="A133">
            <v>1140412</v>
          </cell>
          <cell r="B133" t="str">
            <v>Antecipações Diversas</v>
          </cell>
          <cell r="C133">
            <v>150479.67000000001</v>
          </cell>
        </row>
        <row r="134">
          <cell r="A134" t="str">
            <v>Antecipações diversas</v>
          </cell>
          <cell r="C134">
            <v>73081629.969999999</v>
          </cell>
        </row>
        <row r="136">
          <cell r="A136">
            <v>1170101</v>
          </cell>
          <cell r="B136" t="str">
            <v>Concessão RFFSA</v>
          </cell>
          <cell r="C136">
            <v>150333.35999999999</v>
          </cell>
        </row>
        <row r="137">
          <cell r="A137">
            <v>1170102</v>
          </cell>
          <cell r="B137" t="str">
            <v>Arrendamento de Bens da RFFSA</v>
          </cell>
          <cell r="C137">
            <v>2734400.04</v>
          </cell>
        </row>
        <row r="138">
          <cell r="A138">
            <v>1170201</v>
          </cell>
          <cell r="B138" t="str">
            <v>Prêmio De Seguro a Apropriar</v>
          </cell>
          <cell r="C138">
            <v>2229545.98</v>
          </cell>
        </row>
        <row r="139">
          <cell r="A139">
            <v>1170302</v>
          </cell>
          <cell r="B139" t="str">
            <v>Despesas Com Captação BNDES</v>
          </cell>
          <cell r="C139">
            <v>75983.58</v>
          </cell>
        </row>
        <row r="140">
          <cell r="A140">
            <v>1170304</v>
          </cell>
          <cell r="B140" t="str">
            <v>Comissão de Flat- Importação</v>
          </cell>
          <cell r="C140">
            <v>2027717.25</v>
          </cell>
        </row>
        <row r="141">
          <cell r="A141">
            <v>1170305</v>
          </cell>
          <cell r="B141" t="str">
            <v>Enc.Financ.a Apropriar</v>
          </cell>
          <cell r="C141">
            <v>208330.81</v>
          </cell>
        </row>
        <row r="142">
          <cell r="A142">
            <v>1170309</v>
          </cell>
          <cell r="B142" t="str">
            <v>Despesa Captação BNDES</v>
          </cell>
          <cell r="C142">
            <v>2631308.35</v>
          </cell>
        </row>
        <row r="143">
          <cell r="A143">
            <v>1170310</v>
          </cell>
          <cell r="B143" t="str">
            <v>Pagamento antecipado de direito de pass</v>
          </cell>
          <cell r="C143">
            <v>2005324.5</v>
          </cell>
        </row>
        <row r="144">
          <cell r="A144">
            <v>1170311</v>
          </cell>
          <cell r="B144" t="str">
            <v>Pagamento antecipado aluguéis RFFSA</v>
          </cell>
          <cell r="C144">
            <v>61865.65</v>
          </cell>
        </row>
        <row r="145">
          <cell r="A145">
            <v>1170312</v>
          </cell>
          <cell r="B145" t="str">
            <v>Despesas antecipadas S A P</v>
          </cell>
          <cell r="C145">
            <v>140227.60999999999</v>
          </cell>
        </row>
        <row r="146">
          <cell r="A146">
            <v>1170314</v>
          </cell>
          <cell r="B146" t="str">
            <v>Despesas antecipadas debêntures</v>
          </cell>
          <cell r="C146">
            <v>333889.08</v>
          </cell>
        </row>
        <row r="147">
          <cell r="A147">
            <v>1170315</v>
          </cell>
          <cell r="B147" t="str">
            <v>Despesas antecipadas emissão de debentu</v>
          </cell>
          <cell r="C147">
            <v>69305.5</v>
          </cell>
        </row>
        <row r="148">
          <cell r="A148">
            <v>1170326</v>
          </cell>
          <cell r="B148" t="str">
            <v>Despesas Antecipadas Combustiveis</v>
          </cell>
          <cell r="C148">
            <v>1171890.8999999999</v>
          </cell>
        </row>
        <row r="149">
          <cell r="A149" t="str">
            <v>Despesas Pagas antecipadamente</v>
          </cell>
          <cell r="C149">
            <v>13840122.609999999</v>
          </cell>
        </row>
        <row r="151">
          <cell r="A151">
            <v>1139901</v>
          </cell>
          <cell r="B151" t="str">
            <v>Seguros a Receber</v>
          </cell>
          <cell r="C151">
            <v>175006.46</v>
          </cell>
        </row>
        <row r="152">
          <cell r="A152">
            <v>1139902</v>
          </cell>
          <cell r="B152" t="str">
            <v>Valores A Classificar</v>
          </cell>
          <cell r="C152">
            <v>0</v>
          </cell>
        </row>
        <row r="153">
          <cell r="A153">
            <v>1139905</v>
          </cell>
          <cell r="B153" t="str">
            <v>Outros Valores A Receber</v>
          </cell>
          <cell r="C153">
            <v>0</v>
          </cell>
        </row>
        <row r="154">
          <cell r="A154" t="str">
            <v>Outros</v>
          </cell>
          <cell r="C154">
            <v>175006.46</v>
          </cell>
        </row>
        <row r="156">
          <cell r="A156" t="str">
            <v>Circulante</v>
          </cell>
          <cell r="C156">
            <v>388148866.23000002</v>
          </cell>
        </row>
        <row r="158">
          <cell r="A158">
            <v>1240401</v>
          </cell>
          <cell r="B158" t="str">
            <v>INSS a recuperar</v>
          </cell>
          <cell r="C158">
            <v>672381.18</v>
          </cell>
        </row>
        <row r="159">
          <cell r="A159">
            <v>1240404</v>
          </cell>
          <cell r="B159" t="str">
            <v>ICMS a recuperar-Rio Grande do sul</v>
          </cell>
          <cell r="C159">
            <v>128657.97</v>
          </cell>
        </row>
        <row r="160">
          <cell r="A160">
            <v>1240405</v>
          </cell>
          <cell r="B160" t="str">
            <v>ICMS a recuperar-São Paulo</v>
          </cell>
          <cell r="C160">
            <v>38936.32</v>
          </cell>
        </row>
        <row r="161">
          <cell r="A161">
            <v>1240408</v>
          </cell>
          <cell r="B161" t="str">
            <v>Caução de ICMS - MS</v>
          </cell>
          <cell r="C161">
            <v>20000</v>
          </cell>
        </row>
        <row r="162">
          <cell r="A162" t="str">
            <v>Impostos longo prazo</v>
          </cell>
          <cell r="C162">
            <v>859975.47</v>
          </cell>
        </row>
        <row r="164">
          <cell r="A164">
            <v>1250104</v>
          </cell>
          <cell r="B164" t="str">
            <v>Controladora ALL S.A.</v>
          </cell>
          <cell r="C164">
            <v>16633363.17</v>
          </cell>
        </row>
        <row r="165">
          <cell r="A165">
            <v>1250204</v>
          </cell>
          <cell r="B165" t="str">
            <v>Mutúo ALL Intermodal S.A.</v>
          </cell>
          <cell r="C165">
            <v>890637.54</v>
          </cell>
        </row>
        <row r="166">
          <cell r="A166">
            <v>1250210</v>
          </cell>
          <cell r="B166" t="str">
            <v>Mutúo Caianda Participações S.A</v>
          </cell>
          <cell r="C166">
            <v>11784.61</v>
          </cell>
        </row>
        <row r="167">
          <cell r="A167">
            <v>1250302</v>
          </cell>
          <cell r="B167" t="str">
            <v>Coligada Ralph Inv. RLP</v>
          </cell>
          <cell r="C167">
            <v>786261.1</v>
          </cell>
        </row>
        <row r="168">
          <cell r="A168" t="str">
            <v>Mútuo controladores</v>
          </cell>
          <cell r="C168">
            <v>18322046.420000002</v>
          </cell>
        </row>
        <row r="170">
          <cell r="A170">
            <v>1240101</v>
          </cell>
          <cell r="B170" t="str">
            <v>Concessão RFFSA RLP</v>
          </cell>
          <cell r="C170">
            <v>3369972.82</v>
          </cell>
        </row>
        <row r="171">
          <cell r="A171">
            <v>1240102</v>
          </cell>
          <cell r="B171" t="str">
            <v>Arrendam.Bens RFFSA RLP</v>
          </cell>
          <cell r="C171">
            <v>61296139.43</v>
          </cell>
        </row>
        <row r="172">
          <cell r="A172">
            <v>1240103</v>
          </cell>
          <cell r="B172" t="str">
            <v>Pagamento antecipado aluguéis RFFSA</v>
          </cell>
          <cell r="C172">
            <v>1376510.77</v>
          </cell>
        </row>
        <row r="173">
          <cell r="A173">
            <v>1240308</v>
          </cell>
          <cell r="B173" t="str">
            <v>Pgto.Antec.Direito Pass.LP</v>
          </cell>
          <cell r="C173">
            <v>46356418.109999999</v>
          </cell>
        </row>
        <row r="174">
          <cell r="A174">
            <v>1240314</v>
          </cell>
          <cell r="B174" t="str">
            <v>Despesas antecipadas debêntures 1ª emis</v>
          </cell>
          <cell r="C174">
            <v>146807.16</v>
          </cell>
        </row>
        <row r="175">
          <cell r="A175">
            <v>1240315</v>
          </cell>
          <cell r="B175" t="str">
            <v>Despesas antecipadas debêntures 2ª emis</v>
          </cell>
          <cell r="C175">
            <v>75080.88</v>
          </cell>
        </row>
        <row r="176">
          <cell r="A176" t="str">
            <v>Despesas pagas antecipadamente</v>
          </cell>
          <cell r="C176">
            <v>112620929.17</v>
          </cell>
        </row>
        <row r="178">
          <cell r="A178">
            <v>1210101</v>
          </cell>
          <cell r="B178" t="str">
            <v>Dep.Judic.Ações Trabal.LP</v>
          </cell>
          <cell r="C178">
            <v>10303031.859999999</v>
          </cell>
        </row>
        <row r="179">
          <cell r="A179">
            <v>1210104</v>
          </cell>
          <cell r="B179" t="str">
            <v>Dep.Jud.PIS/COFINS LP</v>
          </cell>
          <cell r="C179">
            <v>2131888.37</v>
          </cell>
        </row>
        <row r="180">
          <cell r="A180">
            <v>1210106</v>
          </cell>
          <cell r="B180" t="str">
            <v>Dep.Judic. INSS</v>
          </cell>
          <cell r="C180">
            <v>3953613.95</v>
          </cell>
        </row>
        <row r="181">
          <cell r="A181">
            <v>1210109</v>
          </cell>
          <cell r="B181" t="str">
            <v>Penhora Judicial</v>
          </cell>
          <cell r="C181">
            <v>1002731.4</v>
          </cell>
        </row>
        <row r="182">
          <cell r="A182" t="str">
            <v>Depósitos judiciais</v>
          </cell>
          <cell r="C182">
            <v>17391265.579999998</v>
          </cell>
        </row>
        <row r="184">
          <cell r="A184" t="str">
            <v>Realizável a longo prazo</v>
          </cell>
          <cell r="C184">
            <v>149194216.63999999</v>
          </cell>
        </row>
        <row r="186">
          <cell r="A186">
            <v>1321101</v>
          </cell>
          <cell r="B186" t="str">
            <v>Locomotivas Benfeitorias</v>
          </cell>
          <cell r="C186">
            <v>144557156.22</v>
          </cell>
        </row>
        <row r="187">
          <cell r="A187">
            <v>1321102</v>
          </cell>
          <cell r="B187" t="str">
            <v>Vagões Benfeitorias</v>
          </cell>
          <cell r="C187">
            <v>40195745</v>
          </cell>
        </row>
        <row r="188">
          <cell r="A188">
            <v>1321121</v>
          </cell>
          <cell r="B188" t="str">
            <v>Depr.Locomotivas Benfeit.</v>
          </cell>
          <cell r="C188">
            <v>-47183457.509999998</v>
          </cell>
        </row>
        <row r="189">
          <cell r="A189">
            <v>1321122</v>
          </cell>
          <cell r="B189" t="str">
            <v>Deprec.Vagões Benfeitorias</v>
          </cell>
          <cell r="C189">
            <v>-10810341.24</v>
          </cell>
        </row>
        <row r="190">
          <cell r="A190">
            <v>1321202</v>
          </cell>
          <cell r="B190" t="str">
            <v>Infra Estrutura Benfeitorias</v>
          </cell>
          <cell r="C190">
            <v>9591427.9600000009</v>
          </cell>
        </row>
        <row r="191">
          <cell r="A191">
            <v>1321203</v>
          </cell>
          <cell r="B191" t="str">
            <v>Super Estrutura Benfeitorias</v>
          </cell>
          <cell r="C191">
            <v>122077406.55</v>
          </cell>
        </row>
        <row r="192">
          <cell r="A192">
            <v>1321204</v>
          </cell>
          <cell r="B192" t="str">
            <v>Obras de Arte Benfeitorias</v>
          </cell>
          <cell r="C192">
            <v>592854.34</v>
          </cell>
        </row>
        <row r="193">
          <cell r="A193">
            <v>1321301</v>
          </cell>
          <cell r="B193" t="str">
            <v>Instalações Fixas Benfeitorias</v>
          </cell>
          <cell r="C193">
            <v>612584.95999999996</v>
          </cell>
        </row>
        <row r="194">
          <cell r="A194">
            <v>1321302</v>
          </cell>
          <cell r="B194" t="str">
            <v>Instal.Fixas En.Elét.Benf.</v>
          </cell>
          <cell r="C194">
            <v>383690.84</v>
          </cell>
        </row>
        <row r="195">
          <cell r="A195">
            <v>1321303</v>
          </cell>
          <cell r="B195" t="str">
            <v>Sinaliz.Telecom.Benfeit.</v>
          </cell>
          <cell r="C195">
            <v>751606.83</v>
          </cell>
        </row>
        <row r="196">
          <cell r="A196">
            <v>1321304</v>
          </cell>
          <cell r="B196" t="str">
            <v>Edif.Dependencias Benfeit.</v>
          </cell>
          <cell r="C196">
            <v>6467945.3399999999</v>
          </cell>
        </row>
        <row r="197">
          <cell r="A197">
            <v>1321322</v>
          </cell>
          <cell r="B197" t="str">
            <v>Deprec.Infra Estrut.Benf.</v>
          </cell>
          <cell r="C197">
            <v>-1449464.7</v>
          </cell>
        </row>
        <row r="198">
          <cell r="A198">
            <v>1321323</v>
          </cell>
          <cell r="B198" t="str">
            <v>Deprec.Super Estrut.Benf.</v>
          </cell>
          <cell r="C198">
            <v>-15551305.83</v>
          </cell>
        </row>
        <row r="199">
          <cell r="A199">
            <v>1321324</v>
          </cell>
          <cell r="B199" t="str">
            <v>Deprec.Instal.Fixas Benf.</v>
          </cell>
          <cell r="C199">
            <v>-71381.179999999993</v>
          </cell>
        </row>
        <row r="200">
          <cell r="A200">
            <v>1321325</v>
          </cell>
          <cell r="B200" t="str">
            <v>Deprec.Inst.En.Elét.Benf.</v>
          </cell>
          <cell r="C200">
            <v>-67211.179999999993</v>
          </cell>
        </row>
        <row r="201">
          <cell r="A201">
            <v>1321326</v>
          </cell>
          <cell r="B201" t="str">
            <v>Deprec.Sinal.Telecom.Benf.</v>
          </cell>
          <cell r="C201">
            <v>-148476.88</v>
          </cell>
        </row>
        <row r="202">
          <cell r="A202">
            <v>1321327</v>
          </cell>
          <cell r="B202" t="str">
            <v>Deprec.Edif.Depend.Benf.</v>
          </cell>
          <cell r="C202">
            <v>-431302.65</v>
          </cell>
        </row>
        <row r="203">
          <cell r="A203">
            <v>1321328</v>
          </cell>
          <cell r="B203" t="str">
            <v>Deprec.Obras Arte Benf.</v>
          </cell>
          <cell r="C203">
            <v>-46575.29</v>
          </cell>
        </row>
        <row r="204">
          <cell r="A204">
            <v>1322101</v>
          </cell>
          <cell r="B204" t="str">
            <v>Projetos em Andamento</v>
          </cell>
          <cell r="C204">
            <v>53016692.57</v>
          </cell>
        </row>
        <row r="205">
          <cell r="A205">
            <v>1323101</v>
          </cell>
          <cell r="B205" t="str">
            <v>Locomotivas Próprio</v>
          </cell>
          <cell r="C205">
            <v>60747681.780000001</v>
          </cell>
        </row>
        <row r="206">
          <cell r="A206">
            <v>1323102</v>
          </cell>
          <cell r="B206" t="str">
            <v>Vagões Próprio</v>
          </cell>
          <cell r="C206">
            <v>1134265.45</v>
          </cell>
        </row>
        <row r="207">
          <cell r="A207">
            <v>1323121</v>
          </cell>
          <cell r="B207" t="str">
            <v>Deprec.Locomotivas Próp.</v>
          </cell>
          <cell r="C207">
            <v>-17033880.379999999</v>
          </cell>
        </row>
        <row r="208">
          <cell r="A208">
            <v>1323122</v>
          </cell>
          <cell r="B208" t="str">
            <v>Deprec.de Vagões Próprio</v>
          </cell>
          <cell r="C208">
            <v>-348576.96</v>
          </cell>
        </row>
        <row r="209">
          <cell r="A209">
            <v>1323203</v>
          </cell>
          <cell r="B209" t="str">
            <v>Super Estrutura Próprio</v>
          </cell>
          <cell r="C209">
            <v>3.67</v>
          </cell>
        </row>
        <row r="210">
          <cell r="A210">
            <v>1323208</v>
          </cell>
          <cell r="B210" t="str">
            <v>Edif.Dependencias Próprio</v>
          </cell>
          <cell r="C210">
            <v>4408708.8499999996</v>
          </cell>
        </row>
        <row r="211">
          <cell r="A211">
            <v>1323222</v>
          </cell>
          <cell r="B211" t="str">
            <v>Deprec.Infra Estrut.Próp.</v>
          </cell>
          <cell r="C211">
            <v>13.47</v>
          </cell>
        </row>
        <row r="212">
          <cell r="A212">
            <v>1323223</v>
          </cell>
          <cell r="B212" t="str">
            <v>Deprec.Super Estrut.Próp.</v>
          </cell>
          <cell r="C212">
            <v>-0.08</v>
          </cell>
        </row>
        <row r="213">
          <cell r="A213">
            <v>1323227</v>
          </cell>
          <cell r="B213" t="str">
            <v>Deprec.Edif.Depend.Próprio</v>
          </cell>
          <cell r="C213">
            <v>-348931.82</v>
          </cell>
        </row>
        <row r="214">
          <cell r="A214">
            <v>1324101</v>
          </cell>
          <cell r="B214" t="str">
            <v>Equip.Ferramentas Oficina</v>
          </cell>
          <cell r="C214">
            <v>1759453.66</v>
          </cell>
        </row>
        <row r="215">
          <cell r="A215">
            <v>1324102</v>
          </cell>
          <cell r="B215" t="str">
            <v>Equip.Ferram.Manut.Via Permanente</v>
          </cell>
          <cell r="C215">
            <v>3532177.83</v>
          </cell>
        </row>
        <row r="216">
          <cell r="A216">
            <v>1324103</v>
          </cell>
          <cell r="B216" t="str">
            <v>Equip.Movim.Carga Materiais</v>
          </cell>
          <cell r="C216">
            <v>1125997.92</v>
          </cell>
        </row>
        <row r="217">
          <cell r="A217">
            <v>1324104</v>
          </cell>
          <cell r="B217" t="str">
            <v>Equip.Aparelhos Telecom.</v>
          </cell>
          <cell r="C217">
            <v>5766261.75</v>
          </cell>
        </row>
        <row r="218">
          <cell r="A218">
            <v>1324105</v>
          </cell>
          <cell r="B218" t="str">
            <v>Equip.Aparelhos Sinaliz.</v>
          </cell>
          <cell r="C218">
            <v>712281.61</v>
          </cell>
        </row>
        <row r="219">
          <cell r="A219">
            <v>1324106</v>
          </cell>
          <cell r="B219" t="str">
            <v>Equip.Técnicos Científicos</v>
          </cell>
          <cell r="C219">
            <v>609292.24</v>
          </cell>
        </row>
        <row r="220">
          <cell r="A220">
            <v>1324107</v>
          </cell>
          <cell r="B220" t="str">
            <v>Equip.Rodantes Auxiliares</v>
          </cell>
          <cell r="C220">
            <v>165359.82999999999</v>
          </cell>
        </row>
        <row r="221">
          <cell r="A221">
            <v>1324108</v>
          </cell>
          <cell r="B221" t="str">
            <v>Equip.Processamento Dados</v>
          </cell>
          <cell r="C221">
            <v>8287022.0899999999</v>
          </cell>
        </row>
        <row r="222">
          <cell r="A222">
            <v>1324121</v>
          </cell>
          <cell r="B222" t="str">
            <v>Deprec.Equip.Ferram.Ofic.</v>
          </cell>
          <cell r="C222">
            <v>-537015.78</v>
          </cell>
        </row>
        <row r="223">
          <cell r="A223">
            <v>1324122</v>
          </cell>
          <cell r="B223" t="str">
            <v>Dep.Eq.Ferr.Man.Via Perm.</v>
          </cell>
          <cell r="C223">
            <v>-1538003.18</v>
          </cell>
        </row>
        <row r="224">
          <cell r="A224">
            <v>1324123</v>
          </cell>
          <cell r="B224" t="str">
            <v>Deprec.Eq.Movim.Carga Mat.</v>
          </cell>
          <cell r="C224">
            <v>-210724.12</v>
          </cell>
        </row>
        <row r="225">
          <cell r="A225">
            <v>1324124</v>
          </cell>
          <cell r="B225" t="str">
            <v>Deprec.Eq.Apar.Telecomun.</v>
          </cell>
          <cell r="C225">
            <v>-2436937.58</v>
          </cell>
        </row>
        <row r="226">
          <cell r="A226">
            <v>1324125</v>
          </cell>
          <cell r="B226" t="str">
            <v>Deprec.Equip.Apar.Sinal.</v>
          </cell>
          <cell r="C226">
            <v>-297356.51</v>
          </cell>
        </row>
        <row r="227">
          <cell r="A227">
            <v>1324126</v>
          </cell>
          <cell r="B227" t="str">
            <v>Deprec.Equip.Téc.Científ.</v>
          </cell>
          <cell r="C227">
            <v>-137089.92000000001</v>
          </cell>
        </row>
        <row r="228">
          <cell r="A228">
            <v>1324127</v>
          </cell>
          <cell r="B228" t="str">
            <v>Deprec.Equip.Rodantes Aux.</v>
          </cell>
          <cell r="C228">
            <v>-49835.85</v>
          </cell>
        </row>
        <row r="229">
          <cell r="A229">
            <v>1324128</v>
          </cell>
          <cell r="B229" t="str">
            <v>Deprec.Eq.Processam.Dados</v>
          </cell>
          <cell r="C229">
            <v>-2195304.1800000002</v>
          </cell>
        </row>
        <row r="230">
          <cell r="A230">
            <v>1325101</v>
          </cell>
          <cell r="B230" t="str">
            <v>Terrenos</v>
          </cell>
          <cell r="C230">
            <v>623976.51</v>
          </cell>
        </row>
        <row r="231">
          <cell r="A231">
            <v>1325102</v>
          </cell>
          <cell r="B231" t="str">
            <v>Móveis e Utensílios</v>
          </cell>
          <cell r="C231">
            <v>2929607.13</v>
          </cell>
        </row>
        <row r="232">
          <cell r="A232">
            <v>1325103</v>
          </cell>
          <cell r="B232" t="str">
            <v>Máquinas de Escritório</v>
          </cell>
          <cell r="C232">
            <v>833.9</v>
          </cell>
        </row>
        <row r="233">
          <cell r="A233">
            <v>1325104</v>
          </cell>
          <cell r="B233" t="str">
            <v>Veículos Rodoviários</v>
          </cell>
          <cell r="C233">
            <v>41927.33</v>
          </cell>
        </row>
        <row r="234">
          <cell r="A234">
            <v>1325107</v>
          </cell>
          <cell r="B234" t="str">
            <v>Aeronave - própria</v>
          </cell>
          <cell r="C234">
            <v>1673469.31</v>
          </cell>
        </row>
        <row r="235">
          <cell r="A235">
            <v>1325122</v>
          </cell>
          <cell r="B235" t="str">
            <v>Deprec.Móveis e Utensílios</v>
          </cell>
          <cell r="C235">
            <v>-2582995.9</v>
          </cell>
        </row>
        <row r="236">
          <cell r="A236">
            <v>1325123</v>
          </cell>
          <cell r="B236" t="str">
            <v>Deprec.Máquinas Escritório</v>
          </cell>
          <cell r="C236">
            <v>-382.2</v>
          </cell>
        </row>
        <row r="237">
          <cell r="A237">
            <v>1325124</v>
          </cell>
          <cell r="B237" t="str">
            <v>Deprec.Veíc.Rodoviários</v>
          </cell>
          <cell r="C237">
            <v>-41927.33</v>
          </cell>
        </row>
        <row r="238">
          <cell r="A238">
            <v>1325127</v>
          </cell>
          <cell r="B238" t="str">
            <v>Deprec. Aeronave - própria</v>
          </cell>
          <cell r="C238">
            <v>-334693.86</v>
          </cell>
        </row>
        <row r="239">
          <cell r="A239">
            <v>1326201</v>
          </cell>
          <cell r="B239" t="str">
            <v>Direito de Uso Telefone</v>
          </cell>
          <cell r="C239">
            <v>5000</v>
          </cell>
        </row>
        <row r="240">
          <cell r="A240">
            <v>1326202</v>
          </cell>
          <cell r="B240" t="str">
            <v>Sistemas Aplicat.-Software</v>
          </cell>
          <cell r="C240">
            <v>7933444.2199999997</v>
          </cell>
        </row>
        <row r="241">
          <cell r="A241">
            <v>1326203</v>
          </cell>
          <cell r="B241" t="str">
            <v>Marcas e Patentes</v>
          </cell>
          <cell r="C241">
            <v>1647</v>
          </cell>
        </row>
        <row r="242">
          <cell r="A242">
            <v>1326212</v>
          </cell>
          <cell r="B242" t="str">
            <v>Amort.Sistemas Aplicativos</v>
          </cell>
          <cell r="C242">
            <v>-4329462.07</v>
          </cell>
        </row>
        <row r="243">
          <cell r="A243">
            <v>1329102</v>
          </cell>
          <cell r="B243" t="str">
            <v>Vagões Benf.Ferroban</v>
          </cell>
          <cell r="C243">
            <v>722129.98</v>
          </cell>
        </row>
        <row r="244">
          <cell r="A244">
            <v>1329122</v>
          </cell>
          <cell r="B244" t="str">
            <v>Depr.Vagões.Benf.Ferroban</v>
          </cell>
          <cell r="C244">
            <v>-258160.94</v>
          </cell>
        </row>
        <row r="245">
          <cell r="A245">
            <v>1329203</v>
          </cell>
          <cell r="B245" t="str">
            <v>Super Estr.Benf.Ferroban</v>
          </cell>
          <cell r="C245">
            <v>956869.26</v>
          </cell>
        </row>
        <row r="246">
          <cell r="A246">
            <v>1329303</v>
          </cell>
          <cell r="B246" t="str">
            <v>Sinal.Telec.Benf.Ferroban</v>
          </cell>
          <cell r="C246">
            <v>18515.18</v>
          </cell>
        </row>
        <row r="247">
          <cell r="A247">
            <v>1329323</v>
          </cell>
          <cell r="B247" t="str">
            <v>Dep.Sup.Estr.Benf.Ferroban</v>
          </cell>
          <cell r="C247">
            <v>-143506.47</v>
          </cell>
        </row>
        <row r="248">
          <cell r="A248">
            <v>1329326</v>
          </cell>
          <cell r="B248" t="str">
            <v>Dep.Sin.Tele.Benf.Ferroban</v>
          </cell>
          <cell r="C248">
            <v>-12652.05</v>
          </cell>
        </row>
        <row r="249">
          <cell r="A249" t="str">
            <v>Bens de uso construção e reforma</v>
          </cell>
          <cell r="C249">
            <v>372806096.94</v>
          </cell>
        </row>
        <row r="250">
          <cell r="A250">
            <v>1327103</v>
          </cell>
          <cell r="B250" t="str">
            <v>Almoxarif.Inversão Fixa</v>
          </cell>
          <cell r="C250">
            <v>6507616.6799999997</v>
          </cell>
        </row>
        <row r="251">
          <cell r="A251">
            <v>1327199</v>
          </cell>
          <cell r="B251" t="str">
            <v>EM/EF Investimentos</v>
          </cell>
          <cell r="C251">
            <v>-195624.24</v>
          </cell>
        </row>
        <row r="252">
          <cell r="A252" t="str">
            <v>Almoxarifado de inversão fixa</v>
          </cell>
          <cell r="C252">
            <v>6311992.4400000004</v>
          </cell>
        </row>
        <row r="253">
          <cell r="A253" t="str">
            <v>Imobilizado</v>
          </cell>
          <cell r="C253">
            <v>379118089.38</v>
          </cell>
        </row>
        <row r="255">
          <cell r="A255">
            <v>1331101</v>
          </cell>
          <cell r="B255" t="str">
            <v>Despesas de Transição</v>
          </cell>
          <cell r="C255">
            <v>1764986.45</v>
          </cell>
        </row>
        <row r="256">
          <cell r="A256">
            <v>1331102</v>
          </cell>
          <cell r="B256" t="str">
            <v>Sistema de Orçamento</v>
          </cell>
          <cell r="C256">
            <v>474152.02</v>
          </cell>
        </row>
        <row r="257">
          <cell r="A257">
            <v>1331105</v>
          </cell>
          <cell r="B257" t="str">
            <v>Arrendendamento a Diferir</v>
          </cell>
          <cell r="C257">
            <v>23496372.620000001</v>
          </cell>
        </row>
        <row r="258">
          <cell r="A258">
            <v>1331106</v>
          </cell>
          <cell r="B258" t="str">
            <v>Concessão a Diferir</v>
          </cell>
          <cell r="C258">
            <v>1240386.19</v>
          </cell>
        </row>
        <row r="259">
          <cell r="A259">
            <v>1331110</v>
          </cell>
          <cell r="B259" t="str">
            <v>Amort.Despesas Transição</v>
          </cell>
          <cell r="C259">
            <v>-1764986.45</v>
          </cell>
        </row>
        <row r="260">
          <cell r="A260">
            <v>1331111</v>
          </cell>
          <cell r="B260" t="str">
            <v>Amort.Sistema de Orçamento</v>
          </cell>
          <cell r="C260">
            <v>-474152.02</v>
          </cell>
        </row>
        <row r="261">
          <cell r="A261">
            <v>1331123</v>
          </cell>
          <cell r="B261" t="str">
            <v>Amortização Arrendamento</v>
          </cell>
          <cell r="C261">
            <v>-1633853.76</v>
          </cell>
        </row>
        <row r="262">
          <cell r="A262">
            <v>1331124</v>
          </cell>
          <cell r="B262" t="str">
            <v>Amortização Concessão</v>
          </cell>
          <cell r="C262">
            <v>-86252.04</v>
          </cell>
        </row>
        <row r="263">
          <cell r="A263">
            <v>1332101</v>
          </cell>
          <cell r="B263" t="str">
            <v>Gastos c/Estudos e Proj.</v>
          </cell>
          <cell r="C263">
            <v>5408881.25</v>
          </cell>
        </row>
        <row r="264">
          <cell r="A264">
            <v>1332102</v>
          </cell>
          <cell r="B264" t="str">
            <v>TEVECON</v>
          </cell>
          <cell r="C264">
            <v>115342.93</v>
          </cell>
        </row>
        <row r="265">
          <cell r="A265">
            <v>1332110</v>
          </cell>
          <cell r="B265" t="str">
            <v>Amort.Gastos c/Estudos/Proj.</v>
          </cell>
          <cell r="C265">
            <v>-4177482.67</v>
          </cell>
        </row>
        <row r="266">
          <cell r="A266">
            <v>1332111</v>
          </cell>
          <cell r="B266" t="str">
            <v>Amortização TEVECON</v>
          </cell>
          <cell r="C266">
            <v>-115342.93</v>
          </cell>
        </row>
        <row r="267">
          <cell r="A267" t="str">
            <v>Diferido</v>
          </cell>
          <cell r="C267">
            <v>24248051.59</v>
          </cell>
        </row>
        <row r="269">
          <cell r="A269" t="str">
            <v>Permanente</v>
          </cell>
          <cell r="C269">
            <v>403366140.97000003</v>
          </cell>
        </row>
        <row r="271">
          <cell r="A271" t="str">
            <v>ATIVO</v>
          </cell>
          <cell r="C271">
            <v>940709223.84000003</v>
          </cell>
        </row>
        <row r="280">
          <cell r="A280" t="str">
            <v>Texto.............................................</v>
          </cell>
        </row>
        <row r="281">
          <cell r="A281" t="str">
            <v>..................................................</v>
          </cell>
        </row>
        <row r="283">
          <cell r="A283">
            <v>2111101</v>
          </cell>
          <cell r="B283" t="str">
            <v>Fornecedor Materiais Nac.</v>
          </cell>
          <cell r="C283">
            <v>-5515959.6399999997</v>
          </cell>
        </row>
        <row r="284">
          <cell r="A284">
            <v>2111102</v>
          </cell>
          <cell r="B284" t="str">
            <v>Fornec.Materiais Consig.</v>
          </cell>
          <cell r="C284">
            <v>-2431.31</v>
          </cell>
        </row>
        <row r="285">
          <cell r="A285">
            <v>2111103</v>
          </cell>
          <cell r="B285" t="str">
            <v>Fornecedor Serviços Nac.</v>
          </cell>
          <cell r="C285">
            <v>-15714017.91</v>
          </cell>
        </row>
        <row r="286">
          <cell r="A286">
            <v>2111106</v>
          </cell>
          <cell r="B286" t="str">
            <v>Funcionários</v>
          </cell>
          <cell r="C286">
            <v>-27047.71</v>
          </cell>
        </row>
        <row r="287">
          <cell r="A287">
            <v>2111108</v>
          </cell>
          <cell r="B287" t="str">
            <v>Fornecedor Utilities</v>
          </cell>
          <cell r="C287">
            <v>-143463.96</v>
          </cell>
        </row>
        <row r="288">
          <cell r="A288">
            <v>2111109</v>
          </cell>
          <cell r="B288" t="str">
            <v>Fornecedor de Combustíveis</v>
          </cell>
          <cell r="C288">
            <v>-39593275.619999997</v>
          </cell>
        </row>
        <row r="289">
          <cell r="A289">
            <v>2111110</v>
          </cell>
          <cell r="B289" t="str">
            <v>Fornecedor Impostos</v>
          </cell>
          <cell r="C289">
            <v>-98893.18</v>
          </cell>
        </row>
        <row r="290">
          <cell r="A290">
            <v>2111111</v>
          </cell>
          <cell r="B290" t="str">
            <v>Bancos</v>
          </cell>
          <cell r="C290">
            <v>-12455.33</v>
          </cell>
        </row>
        <row r="291">
          <cell r="A291">
            <v>2111112</v>
          </cell>
          <cell r="B291" t="str">
            <v>Fornecedor Ferrovias</v>
          </cell>
          <cell r="C291">
            <v>-50415.54</v>
          </cell>
        </row>
        <row r="292">
          <cell r="A292">
            <v>2111113</v>
          </cell>
          <cell r="B292" t="str">
            <v>Tit. Caixa. Peq. UPs</v>
          </cell>
          <cell r="C292">
            <v>-56146.29</v>
          </cell>
        </row>
        <row r="293">
          <cell r="A293">
            <v>2111114</v>
          </cell>
          <cell r="B293" t="str">
            <v>Forn.Ressarc.Avarias</v>
          </cell>
          <cell r="C293">
            <v>-85681.42</v>
          </cell>
        </row>
        <row r="294">
          <cell r="A294">
            <v>2111115</v>
          </cell>
          <cell r="B294" t="str">
            <v>Forn.Transf.entre Centros</v>
          </cell>
          <cell r="C294">
            <v>940.5</v>
          </cell>
        </row>
        <row r="295">
          <cell r="A295">
            <v>2111116</v>
          </cell>
          <cell r="B295" t="str">
            <v>Fornecedores Caminhoneiros</v>
          </cell>
          <cell r="C295">
            <v>341084.05</v>
          </cell>
        </row>
        <row r="296">
          <cell r="A296">
            <v>2111190</v>
          </cell>
          <cell r="B296" t="str">
            <v>Carga Forn.Mat.</v>
          </cell>
          <cell r="C296">
            <v>-1960185.01</v>
          </cell>
        </row>
        <row r="297">
          <cell r="A297">
            <v>2111191</v>
          </cell>
          <cell r="B297" t="str">
            <v>Carga Forn.Serviço</v>
          </cell>
          <cell r="C297">
            <v>-833140.07</v>
          </cell>
        </row>
        <row r="298">
          <cell r="A298">
            <v>2111193</v>
          </cell>
          <cell r="B298" t="str">
            <v>Outros valores a pagar</v>
          </cell>
          <cell r="C298">
            <v>-1686646.75</v>
          </cell>
        </row>
        <row r="299">
          <cell r="A299">
            <v>2111201</v>
          </cell>
          <cell r="B299" t="str">
            <v>Fornecedor Materiais Ext.</v>
          </cell>
          <cell r="C299">
            <v>-587377.28</v>
          </cell>
        </row>
        <row r="300">
          <cell r="A300">
            <v>2111202</v>
          </cell>
          <cell r="B300" t="str">
            <v>Fornecedor Serviços Ext.</v>
          </cell>
          <cell r="C300">
            <v>-2500</v>
          </cell>
        </row>
        <row r="301">
          <cell r="A301" t="str">
            <v>Fornecedores</v>
          </cell>
          <cell r="C301">
            <v>-66027612.469999999</v>
          </cell>
        </row>
        <row r="303">
          <cell r="A303">
            <v>2121301</v>
          </cell>
          <cell r="B303" t="str">
            <v>Empréstimo BNDES</v>
          </cell>
          <cell r="C303">
            <v>-24880856.010000002</v>
          </cell>
        </row>
        <row r="304">
          <cell r="A304" t="str">
            <v>BNDES</v>
          </cell>
          <cell r="C304">
            <v>-24880856.010000002</v>
          </cell>
        </row>
        <row r="306">
          <cell r="A306">
            <v>2122102</v>
          </cell>
          <cell r="B306" t="str">
            <v>Debêntures 1ª emissão- 1ª série CP</v>
          </cell>
          <cell r="C306">
            <v>-5979799.1399999997</v>
          </cell>
        </row>
        <row r="307">
          <cell r="A307" t="str">
            <v>Debêntures</v>
          </cell>
          <cell r="C307">
            <v>-5979799.1399999997</v>
          </cell>
        </row>
        <row r="309">
          <cell r="A309">
            <v>2121101</v>
          </cell>
          <cell r="B309" t="str">
            <v>Financ.Capital Giro Nac.</v>
          </cell>
          <cell r="C309">
            <v>-6304946.0099999998</v>
          </cell>
        </row>
        <row r="310">
          <cell r="A310">
            <v>2122101</v>
          </cell>
          <cell r="B310" t="str">
            <v>Empr.Cap.Giro Moeda Est.</v>
          </cell>
          <cell r="C310">
            <v>-27655342.140000001</v>
          </cell>
        </row>
        <row r="311">
          <cell r="A311">
            <v>2122104</v>
          </cell>
          <cell r="B311" t="str">
            <v>Operação de Compror</v>
          </cell>
          <cell r="C311">
            <v>-10533062</v>
          </cell>
        </row>
        <row r="312">
          <cell r="A312">
            <v>2122301</v>
          </cell>
          <cell r="B312" t="str">
            <v>Resolução 63</v>
          </cell>
          <cell r="C312">
            <v>-3423234.57</v>
          </cell>
        </row>
        <row r="313">
          <cell r="A313" t="str">
            <v>Capital de giro</v>
          </cell>
          <cell r="C313">
            <v>-47916584.719999999</v>
          </cell>
        </row>
        <row r="315">
          <cell r="A315">
            <v>2122202</v>
          </cell>
          <cell r="B315" t="str">
            <v>Financ.locomotivas CP</v>
          </cell>
          <cell r="C315">
            <v>-8045895.7199999997</v>
          </cell>
        </row>
        <row r="316">
          <cell r="A316" t="str">
            <v>financiamento de locomotivas</v>
          </cell>
          <cell r="C316">
            <v>-8045895.7199999997</v>
          </cell>
        </row>
        <row r="318">
          <cell r="A318">
            <v>2131101</v>
          </cell>
          <cell r="B318" t="str">
            <v>Arrendamento Malha Sul</v>
          </cell>
          <cell r="C318">
            <v>-36221886.630000003</v>
          </cell>
        </row>
        <row r="319">
          <cell r="A319">
            <v>2131102</v>
          </cell>
          <cell r="B319" t="str">
            <v>Arrend.Conc.Malha Paulista</v>
          </cell>
          <cell r="C319">
            <v>-5078113.79</v>
          </cell>
        </row>
        <row r="320">
          <cell r="A320">
            <v>2132101</v>
          </cell>
          <cell r="B320" t="str">
            <v>Concessão Malha Sul</v>
          </cell>
          <cell r="C320">
            <v>-1902899.84</v>
          </cell>
        </row>
        <row r="321">
          <cell r="A321">
            <v>2132102</v>
          </cell>
          <cell r="B321" t="str">
            <v>Concessão Malha Paulista</v>
          </cell>
          <cell r="C321">
            <v>-253905.69</v>
          </cell>
        </row>
        <row r="322">
          <cell r="A322" t="str">
            <v>Arrendamento a pagar</v>
          </cell>
          <cell r="C322">
            <v>-43456805.950000003</v>
          </cell>
        </row>
        <row r="324">
          <cell r="A324">
            <v>2122105</v>
          </cell>
          <cell r="B324" t="str">
            <v>Hedge a pagar</v>
          </cell>
          <cell r="C324">
            <v>-25923464</v>
          </cell>
        </row>
        <row r="325">
          <cell r="A325" t="str">
            <v>Hedge</v>
          </cell>
          <cell r="C325">
            <v>-25923464</v>
          </cell>
        </row>
        <row r="327">
          <cell r="A327">
            <v>2161101</v>
          </cell>
          <cell r="B327" t="str">
            <v>Salários a Pagar</v>
          </cell>
          <cell r="C327">
            <v>661321.79</v>
          </cell>
        </row>
        <row r="328">
          <cell r="A328">
            <v>2161102</v>
          </cell>
          <cell r="B328" t="str">
            <v>Banco de horas a pagar</v>
          </cell>
          <cell r="C328">
            <v>-267914.07</v>
          </cell>
        </row>
        <row r="329">
          <cell r="A329">
            <v>2162101</v>
          </cell>
          <cell r="B329" t="str">
            <v>INSS</v>
          </cell>
          <cell r="C329">
            <v>-1825046.98</v>
          </cell>
        </row>
        <row r="330">
          <cell r="A330">
            <v>2162102</v>
          </cell>
          <cell r="B330" t="str">
            <v>Senai</v>
          </cell>
          <cell r="C330">
            <v>-25721.11</v>
          </cell>
        </row>
        <row r="331">
          <cell r="A331">
            <v>2162103</v>
          </cell>
          <cell r="B331" t="str">
            <v>Salario Educação</v>
          </cell>
          <cell r="C331">
            <v>8740.32</v>
          </cell>
        </row>
        <row r="332">
          <cell r="A332">
            <v>2162104</v>
          </cell>
          <cell r="B332" t="str">
            <v>FGTS a Recolher</v>
          </cell>
          <cell r="C332">
            <v>-781685.7</v>
          </cell>
        </row>
        <row r="333">
          <cell r="A333">
            <v>2162106</v>
          </cell>
          <cell r="B333" t="str">
            <v>Liminar FGTS</v>
          </cell>
          <cell r="C333">
            <v>-53510.26</v>
          </cell>
        </row>
        <row r="334">
          <cell r="A334">
            <v>2163102</v>
          </cell>
          <cell r="B334" t="str">
            <v>Contrib. Sindical</v>
          </cell>
          <cell r="C334">
            <v>-7365.27</v>
          </cell>
        </row>
        <row r="335">
          <cell r="A335">
            <v>2163103</v>
          </cell>
          <cell r="B335" t="str">
            <v>Cta.Pg.REFER</v>
          </cell>
          <cell r="C335">
            <v>10719.05</v>
          </cell>
        </row>
        <row r="336">
          <cell r="A336">
            <v>2163104</v>
          </cell>
          <cell r="B336" t="str">
            <v>Pensão Alimentícia</v>
          </cell>
          <cell r="C336">
            <v>5649.74</v>
          </cell>
        </row>
        <row r="337">
          <cell r="A337">
            <v>2163105</v>
          </cell>
          <cell r="B337" t="str">
            <v>Sindifer</v>
          </cell>
          <cell r="C337">
            <v>33600.53</v>
          </cell>
        </row>
        <row r="338">
          <cell r="A338">
            <v>2163106</v>
          </cell>
          <cell r="B338" t="str">
            <v>Assistência Odontológica</v>
          </cell>
          <cell r="C338">
            <v>9279.36</v>
          </cell>
        </row>
        <row r="339">
          <cell r="A339">
            <v>2171209</v>
          </cell>
          <cell r="B339" t="str">
            <v>Parcelamento INSS/SAT</v>
          </cell>
          <cell r="C339">
            <v>-1792176.09</v>
          </cell>
        </row>
        <row r="340">
          <cell r="A340">
            <v>2261203</v>
          </cell>
          <cell r="B340" t="str">
            <v>Parcelamento INSS/SAT</v>
          </cell>
          <cell r="C340">
            <v>-3948901.54</v>
          </cell>
        </row>
        <row r="341">
          <cell r="A341" t="str">
            <v>Salários e encargos sociais</v>
          </cell>
          <cell r="C341">
            <v>-7973010.2300000004</v>
          </cell>
        </row>
        <row r="343">
          <cell r="A343">
            <v>2171101</v>
          </cell>
          <cell r="B343" t="str">
            <v>IRRF - Empregados</v>
          </cell>
          <cell r="C343">
            <v>-246329.43</v>
          </cell>
        </row>
        <row r="344">
          <cell r="A344">
            <v>2171102</v>
          </cell>
          <cell r="B344" t="str">
            <v>IRRF - Terceiros</v>
          </cell>
          <cell r="C344">
            <v>-5207.6400000000003</v>
          </cell>
        </row>
        <row r="345">
          <cell r="A345">
            <v>2171201</v>
          </cell>
          <cell r="B345" t="str">
            <v>PIS-Prog.Int.Social</v>
          </cell>
          <cell r="C345">
            <v>-3426248.06</v>
          </cell>
        </row>
        <row r="346">
          <cell r="A346">
            <v>2171202</v>
          </cell>
          <cell r="B346" t="str">
            <v>Cofins</v>
          </cell>
          <cell r="C346">
            <v>-9891881.9800000004</v>
          </cell>
        </row>
        <row r="347">
          <cell r="A347">
            <v>2171203</v>
          </cell>
          <cell r="B347" t="str">
            <v>Imposto S/Serviço</v>
          </cell>
          <cell r="C347">
            <v>-4427.49</v>
          </cell>
        </row>
        <row r="348">
          <cell r="A348">
            <v>2171204</v>
          </cell>
          <cell r="B348" t="str">
            <v>Cofins-Diferença Base Calculo</v>
          </cell>
          <cell r="C348">
            <v>-2219564.41</v>
          </cell>
        </row>
        <row r="349">
          <cell r="A349">
            <v>2171208</v>
          </cell>
          <cell r="B349" t="str">
            <v>Fundaf</v>
          </cell>
          <cell r="C349">
            <v>-9814.36</v>
          </cell>
        </row>
        <row r="350">
          <cell r="A350">
            <v>2171301</v>
          </cell>
          <cell r="B350" t="str">
            <v>ICMS - Parana</v>
          </cell>
          <cell r="C350">
            <v>-264290.27</v>
          </cell>
        </row>
        <row r="351">
          <cell r="A351">
            <v>2171304</v>
          </cell>
          <cell r="B351" t="str">
            <v>ICMS - São Paulo</v>
          </cell>
          <cell r="C351">
            <v>-352173.19</v>
          </cell>
        </row>
        <row r="352">
          <cell r="A352">
            <v>2171503</v>
          </cell>
          <cell r="B352" t="str">
            <v>Taxas e Serviços</v>
          </cell>
          <cell r="C352">
            <v>40000</v>
          </cell>
        </row>
        <row r="353">
          <cell r="A353">
            <v>2171504</v>
          </cell>
          <cell r="B353" t="str">
            <v>ISS - RETENÇAÕ TERCEIROS</v>
          </cell>
          <cell r="C353">
            <v>-1267.81</v>
          </cell>
        </row>
        <row r="354">
          <cell r="A354">
            <v>2171505</v>
          </cell>
          <cell r="B354" t="str">
            <v>INSS</v>
          </cell>
          <cell r="C354">
            <v>-479879.08</v>
          </cell>
        </row>
        <row r="355">
          <cell r="A355">
            <v>2171507</v>
          </cell>
          <cell r="B355" t="str">
            <v>INSS - retenção s/ cooperativas</v>
          </cell>
          <cell r="C355">
            <v>-861133.58</v>
          </cell>
        </row>
        <row r="356">
          <cell r="A356">
            <v>2171508</v>
          </cell>
          <cell r="B356" t="str">
            <v>SEST/SENAT - Retido caminhoneiros</v>
          </cell>
          <cell r="C356">
            <v>-22900.61</v>
          </cell>
        </row>
        <row r="357">
          <cell r="A357" t="str">
            <v>Impostos</v>
          </cell>
          <cell r="C357">
            <v>-17745117.91</v>
          </cell>
        </row>
        <row r="359">
          <cell r="A359">
            <v>2184101</v>
          </cell>
          <cell r="B359" t="str">
            <v>Obrigações c/Concessionaria</v>
          </cell>
          <cell r="C359">
            <v>-1359301.61</v>
          </cell>
        </row>
        <row r="360">
          <cell r="A360" t="str">
            <v>Obrigações com a RFFSA</v>
          </cell>
          <cell r="C360">
            <v>-1359301.61</v>
          </cell>
        </row>
        <row r="362">
          <cell r="A362">
            <v>2164101</v>
          </cell>
          <cell r="B362" t="str">
            <v>13 Salario</v>
          </cell>
          <cell r="C362">
            <v>-3003680.54</v>
          </cell>
        </row>
        <row r="363">
          <cell r="A363">
            <v>2164102</v>
          </cell>
          <cell r="B363" t="str">
            <v>Ferias</v>
          </cell>
          <cell r="C363">
            <v>-6011814.8899999997</v>
          </cell>
        </row>
        <row r="364">
          <cell r="A364" t="str">
            <v>Provisões de férias e 13º salário</v>
          </cell>
          <cell r="C364">
            <v>-9015495.4299999997</v>
          </cell>
        </row>
        <row r="366">
          <cell r="A366">
            <v>2183602</v>
          </cell>
          <cell r="B366" t="str">
            <v>Prov.p/Remun. Variavel</v>
          </cell>
          <cell r="C366">
            <v>-11518081.16</v>
          </cell>
        </row>
        <row r="367">
          <cell r="A367" t="str">
            <v>Provisão para remuneração variável</v>
          </cell>
          <cell r="C367">
            <v>-11518081.16</v>
          </cell>
        </row>
        <row r="369">
          <cell r="A369">
            <v>2151103</v>
          </cell>
          <cell r="B369" t="str">
            <v>Part.Pg. MRS Logistica</v>
          </cell>
          <cell r="C369">
            <v>246200.25</v>
          </cell>
        </row>
        <row r="370">
          <cell r="A370">
            <v>2151106</v>
          </cell>
          <cell r="B370" t="str">
            <v>Part.Pg. FCA</v>
          </cell>
          <cell r="C370">
            <v>-3030</v>
          </cell>
        </row>
        <row r="371">
          <cell r="A371">
            <v>2151107</v>
          </cell>
          <cell r="B371" t="str">
            <v>Part.Pg. Ferropar</v>
          </cell>
          <cell r="C371">
            <v>-1738604.18</v>
          </cell>
        </row>
        <row r="372">
          <cell r="A372">
            <v>2151109</v>
          </cell>
          <cell r="B372" t="str">
            <v>Part.Pg.Mesopotâmico/BAP</v>
          </cell>
          <cell r="C372">
            <v>-21886138.5</v>
          </cell>
        </row>
        <row r="373">
          <cell r="A373">
            <v>2151110</v>
          </cell>
          <cell r="B373" t="str">
            <v>Part.Pg. Ferroban</v>
          </cell>
          <cell r="C373">
            <v>-268938.59999999998</v>
          </cell>
        </row>
        <row r="374">
          <cell r="A374">
            <v>2151112</v>
          </cell>
          <cell r="B374" t="str">
            <v>Partilha a pagar AFE</v>
          </cell>
          <cell r="C374">
            <v>161949.68</v>
          </cell>
        </row>
        <row r="375">
          <cell r="A375">
            <v>2171509</v>
          </cell>
          <cell r="B375" t="str">
            <v>Retenção Repom</v>
          </cell>
          <cell r="C375">
            <v>361812.34</v>
          </cell>
        </row>
        <row r="376">
          <cell r="A376">
            <v>2181108</v>
          </cell>
          <cell r="B376" t="str">
            <v>Cargil Agrícola-Adiantam.</v>
          </cell>
          <cell r="C376">
            <v>-1026455.78</v>
          </cell>
        </row>
        <row r="377">
          <cell r="A377">
            <v>2181109</v>
          </cell>
          <cell r="B377" t="str">
            <v>Agipliquigas - Adiantam.</v>
          </cell>
          <cell r="C377">
            <v>-38407.199999999997</v>
          </cell>
        </row>
        <row r="378">
          <cell r="A378">
            <v>2181110</v>
          </cell>
          <cell r="B378" t="str">
            <v>Seguradoras - Adiantamento</v>
          </cell>
          <cell r="C378">
            <v>-8339.8700000000008</v>
          </cell>
        </row>
        <row r="379">
          <cell r="A379">
            <v>2181118</v>
          </cell>
          <cell r="B379" t="str">
            <v>Refin.Óleos Brasil-Adto.</v>
          </cell>
          <cell r="C379">
            <v>-7643.89</v>
          </cell>
        </row>
        <row r="380">
          <cell r="A380">
            <v>2181120</v>
          </cell>
          <cell r="B380" t="str">
            <v>Coinbra S/A - Adiantamento</v>
          </cell>
          <cell r="C380">
            <v>-1627242.79</v>
          </cell>
        </row>
        <row r="381">
          <cell r="A381">
            <v>2181125</v>
          </cell>
          <cell r="B381" t="str">
            <v>Adiantamento de Clientes</v>
          </cell>
          <cell r="C381">
            <v>-163613.53</v>
          </cell>
        </row>
        <row r="382">
          <cell r="A382">
            <v>2181136</v>
          </cell>
          <cell r="B382" t="str">
            <v>Crédito- Unimed</v>
          </cell>
          <cell r="C382">
            <v>73650.98</v>
          </cell>
        </row>
        <row r="383">
          <cell r="A383">
            <v>2181137</v>
          </cell>
          <cell r="B383" t="str">
            <v>Adto. Camargo Correa S/A</v>
          </cell>
          <cell r="C383">
            <v>-308625.68</v>
          </cell>
        </row>
        <row r="384">
          <cell r="A384">
            <v>2181143</v>
          </cell>
          <cell r="B384" t="str">
            <v>Cimento Ribeirão-VG oii 6000673</v>
          </cell>
          <cell r="C384">
            <v>66424.149999999994</v>
          </cell>
        </row>
        <row r="385">
          <cell r="A385">
            <v>2181146</v>
          </cell>
          <cell r="B385" t="str">
            <v>Adto. Bunge Alimentos</v>
          </cell>
          <cell r="C385">
            <v>-4234318.6100000003</v>
          </cell>
        </row>
        <row r="386">
          <cell r="A386">
            <v>2181147</v>
          </cell>
          <cell r="B386" t="str">
            <v>Adto. ADM do Brasil Ltda.</v>
          </cell>
          <cell r="C386">
            <v>-717126.02</v>
          </cell>
        </row>
        <row r="387">
          <cell r="A387">
            <v>2181148</v>
          </cell>
          <cell r="B387" t="str">
            <v>Adto.Term.Maritimo Luiz Fogliatto S/A</v>
          </cell>
          <cell r="C387">
            <v>-90709.71</v>
          </cell>
        </row>
        <row r="388">
          <cell r="A388">
            <v>2181150</v>
          </cell>
          <cell r="B388" t="str">
            <v>Adiantamento de Clientes - Recon</v>
          </cell>
          <cell r="C388">
            <v>-11095.63</v>
          </cell>
        </row>
        <row r="389">
          <cell r="A389">
            <v>2181151</v>
          </cell>
          <cell r="B389" t="str">
            <v>Adiantamento de Cliente - AVIPAL</v>
          </cell>
          <cell r="C389">
            <v>-416888.16</v>
          </cell>
        </row>
        <row r="390">
          <cell r="A390">
            <v>2182101</v>
          </cell>
          <cell r="B390" t="str">
            <v>Seguros a pagar</v>
          </cell>
          <cell r="C390">
            <v>-135849.60000000001</v>
          </cell>
        </row>
        <row r="391">
          <cell r="A391">
            <v>2183501</v>
          </cell>
          <cell r="B391" t="str">
            <v>Prov.Franquia Acid.a Pg.</v>
          </cell>
          <cell r="C391">
            <v>-2900843.82</v>
          </cell>
        </row>
        <row r="392">
          <cell r="A392">
            <v>2187105</v>
          </cell>
          <cell r="B392" t="str">
            <v>Outros</v>
          </cell>
          <cell r="C392">
            <v>-801291.04</v>
          </cell>
        </row>
        <row r="393">
          <cell r="A393" t="str">
            <v>Outros</v>
          </cell>
          <cell r="C393">
            <v>-35475125.210000001</v>
          </cell>
        </row>
        <row r="395">
          <cell r="A395" t="str">
            <v>Circulante</v>
          </cell>
          <cell r="C395">
            <v>-305317149.56</v>
          </cell>
        </row>
        <row r="397">
          <cell r="A397">
            <v>2211101</v>
          </cell>
          <cell r="B397" t="str">
            <v>Fornec. Materiais Nac.LP</v>
          </cell>
          <cell r="C397">
            <v>-420</v>
          </cell>
        </row>
        <row r="398">
          <cell r="A398" t="str">
            <v>Fornecedores</v>
          </cell>
          <cell r="C398">
            <v>-420</v>
          </cell>
        </row>
        <row r="400">
          <cell r="A400">
            <v>2221301</v>
          </cell>
          <cell r="B400" t="str">
            <v>Emprést.BNDES  LP</v>
          </cell>
          <cell r="C400">
            <v>-145900118.83000001</v>
          </cell>
        </row>
        <row r="401">
          <cell r="A401" t="str">
            <v>BNDES</v>
          </cell>
          <cell r="C401">
            <v>-145900118.83000001</v>
          </cell>
        </row>
        <row r="403">
          <cell r="A403">
            <v>2221302</v>
          </cell>
          <cell r="B403" t="str">
            <v>Debentures 1ª emissão - 1ª série LP</v>
          </cell>
          <cell r="C403">
            <v>-37948206.270000003</v>
          </cell>
        </row>
        <row r="404">
          <cell r="A404" t="str">
            <v>Debêntures</v>
          </cell>
          <cell r="C404">
            <v>-37948206.270000003</v>
          </cell>
        </row>
        <row r="406">
          <cell r="A406">
            <v>2221101</v>
          </cell>
          <cell r="B406" t="str">
            <v>Emprest.Cap.Giro Ext. LP</v>
          </cell>
          <cell r="C406">
            <v>-69738500</v>
          </cell>
        </row>
        <row r="407">
          <cell r="A407">
            <v>2221103</v>
          </cell>
          <cell r="B407" t="str">
            <v>Emprest.Cap.Giro Nac. LP</v>
          </cell>
          <cell r="C407">
            <v>-70846153.849999994</v>
          </cell>
        </row>
        <row r="408">
          <cell r="A408" t="str">
            <v>Capital de giro</v>
          </cell>
          <cell r="C408">
            <v>-140584653.84999999</v>
          </cell>
        </row>
        <row r="410">
          <cell r="A410">
            <v>2221603</v>
          </cell>
          <cell r="B410" t="str">
            <v>Fin.Locomotiva Af.Sul LP</v>
          </cell>
          <cell r="C410">
            <v>-20068015.460000001</v>
          </cell>
        </row>
        <row r="411">
          <cell r="A411" t="str">
            <v>Financiamento de lococomotivas</v>
          </cell>
          <cell r="C411">
            <v>-20068015.460000001</v>
          </cell>
        </row>
        <row r="413">
          <cell r="A413">
            <v>2231104</v>
          </cell>
          <cell r="B413" t="str">
            <v>Arrend. a Pagar RFFSA LP</v>
          </cell>
          <cell r="C413">
            <v>-14960168.74</v>
          </cell>
        </row>
        <row r="414">
          <cell r="A414">
            <v>2231105</v>
          </cell>
          <cell r="B414" t="str">
            <v>Arrend.Pagar Ferroban LP</v>
          </cell>
          <cell r="C414">
            <v>-2720418.08</v>
          </cell>
        </row>
        <row r="415">
          <cell r="A415">
            <v>2232203</v>
          </cell>
          <cell r="B415" t="str">
            <v>Concessão Pagar RFFSA LP</v>
          </cell>
          <cell r="C415">
            <v>-624747.81000000006</v>
          </cell>
        </row>
        <row r="416">
          <cell r="A416">
            <v>2232204</v>
          </cell>
          <cell r="B416" t="str">
            <v>Conc.a Pagar Ferroban LP</v>
          </cell>
          <cell r="C416">
            <v>-136020.95000000001</v>
          </cell>
        </row>
        <row r="417">
          <cell r="A417" t="str">
            <v>Arrendamento a pagar</v>
          </cell>
          <cell r="C417">
            <v>-18441355.579999998</v>
          </cell>
        </row>
        <row r="419">
          <cell r="A419">
            <v>2251101</v>
          </cell>
          <cell r="B419" t="str">
            <v>Provisões Ações Trabal.LP</v>
          </cell>
          <cell r="C419">
            <v>-8155316.0700000003</v>
          </cell>
        </row>
        <row r="420">
          <cell r="A420" t="str">
            <v>Provisão para contingencias trabalhistas</v>
          </cell>
          <cell r="C420">
            <v>-8155316.0700000003</v>
          </cell>
        </row>
        <row r="422">
          <cell r="A422" t="str">
            <v>Exigível a longo prazo</v>
          </cell>
          <cell r="C422">
            <v>-371098086.06</v>
          </cell>
        </row>
        <row r="424">
          <cell r="A424">
            <v>2311102</v>
          </cell>
          <cell r="B424" t="str">
            <v>Receita Direito passagem</v>
          </cell>
          <cell r="C424">
            <v>-8867924.5600000005</v>
          </cell>
        </row>
        <row r="425">
          <cell r="C425">
            <v>-8867924.5600000005</v>
          </cell>
        </row>
        <row r="426">
          <cell r="A426">
            <v>2411101</v>
          </cell>
          <cell r="B426" t="str">
            <v>Capital Social Subscrito</v>
          </cell>
          <cell r="C426">
            <v>-239537553.77000001</v>
          </cell>
        </row>
        <row r="427">
          <cell r="A427" t="str">
            <v>Capital social</v>
          </cell>
          <cell r="C427">
            <v>-239537553.77000001</v>
          </cell>
        </row>
        <row r="429">
          <cell r="A429">
            <v>2431101</v>
          </cell>
          <cell r="B429" t="str">
            <v>Lucro/Prej.Exerc.Anteriores</v>
          </cell>
          <cell r="C429">
            <v>41216595.119999997</v>
          </cell>
        </row>
        <row r="430">
          <cell r="A430" t="str">
            <v>Prejuízo acumulado</v>
          </cell>
          <cell r="C430">
            <v>41216595.119999997</v>
          </cell>
        </row>
        <row r="432">
          <cell r="A432">
            <v>2431102</v>
          </cell>
          <cell r="B432" t="str">
            <v>Juros sobre capital próprio</v>
          </cell>
          <cell r="C432">
            <v>7000000</v>
          </cell>
        </row>
        <row r="433">
          <cell r="A433" t="str">
            <v>Juros sobre capital próprio</v>
          </cell>
          <cell r="C433">
            <v>7000000</v>
          </cell>
        </row>
        <row r="435">
          <cell r="A435" t="str">
            <v>Patrimônio líquido</v>
          </cell>
          <cell r="C435">
            <v>-191320958.65000001</v>
          </cell>
        </row>
        <row r="437">
          <cell r="A437" t="str">
            <v>Passivo</v>
          </cell>
          <cell r="C437">
            <v>-876604118.83000004</v>
          </cell>
        </row>
        <row r="446">
          <cell r="A446" t="str">
            <v>Texto.............................................</v>
          </cell>
        </row>
        <row r="447">
          <cell r="A447" t="str">
            <v>..................................................</v>
          </cell>
        </row>
        <row r="449">
          <cell r="C449">
            <v>-64105105.009999998</v>
          </cell>
        </row>
        <row r="456">
          <cell r="A456" t="str">
            <v>Texto.............................................</v>
          </cell>
        </row>
        <row r="457">
          <cell r="A457" t="str">
            <v>..................................................</v>
          </cell>
        </row>
        <row r="459">
          <cell r="A459">
            <v>5111101</v>
          </cell>
          <cell r="B459" t="str">
            <v>Receita Transporte Ferrov.</v>
          </cell>
          <cell r="C459">
            <v>-399073001.81</v>
          </cell>
        </row>
        <row r="460">
          <cell r="A460">
            <v>5111102</v>
          </cell>
          <cell r="B460" t="str">
            <v>Rec. Malha Paulista</v>
          </cell>
          <cell r="C460">
            <v>-8758395.4600000009</v>
          </cell>
        </row>
        <row r="461">
          <cell r="A461">
            <v>5111103</v>
          </cell>
          <cell r="B461" t="str">
            <v>Receita ferroviárias acessórias</v>
          </cell>
          <cell r="C461">
            <v>-30752149.93</v>
          </cell>
        </row>
        <row r="462">
          <cell r="A462">
            <v>5111104</v>
          </cell>
          <cell r="B462" t="str">
            <v>Rec.Ferrov.p/UNPI</v>
          </cell>
          <cell r="C462">
            <v>-10246555.939999999</v>
          </cell>
        </row>
        <row r="463">
          <cell r="A463">
            <v>5111105</v>
          </cell>
          <cell r="B463" t="str">
            <v>Rec.Ferrov.Malh Paulista p/UNPI</v>
          </cell>
          <cell r="C463">
            <v>-639990.51</v>
          </cell>
        </row>
        <row r="464">
          <cell r="A464">
            <v>5111106</v>
          </cell>
          <cell r="B464" t="str">
            <v>Rec.Ferrov.Acess.p/UNPI</v>
          </cell>
          <cell r="C464">
            <v>-1496650.21</v>
          </cell>
        </row>
        <row r="465">
          <cell r="A465">
            <v>5112103</v>
          </cell>
          <cell r="B465" t="str">
            <v>MRS-Logística Part.Rec.</v>
          </cell>
          <cell r="C465">
            <v>-993543.71</v>
          </cell>
        </row>
        <row r="466">
          <cell r="A466">
            <v>5112106</v>
          </cell>
          <cell r="B466" t="str">
            <v>Ferropar Part.Rec.</v>
          </cell>
          <cell r="C466">
            <v>-16996574.640000001</v>
          </cell>
        </row>
        <row r="467">
          <cell r="A467">
            <v>5112110</v>
          </cell>
          <cell r="B467" t="str">
            <v>Mesopotâmico/BAP Part.Rec.</v>
          </cell>
          <cell r="C467">
            <v>-5316636.37</v>
          </cell>
        </row>
        <row r="468">
          <cell r="A468">
            <v>5112111</v>
          </cell>
          <cell r="B468" t="str">
            <v>Ferroban Part.Rec.</v>
          </cell>
          <cell r="C468">
            <v>-17531.830000000002</v>
          </cell>
        </row>
        <row r="469">
          <cell r="A469">
            <v>5113103</v>
          </cell>
          <cell r="B469" t="str">
            <v>MRS-Logística Part.Pg.</v>
          </cell>
          <cell r="C469">
            <v>72170</v>
          </cell>
        </row>
        <row r="470">
          <cell r="A470">
            <v>5113105</v>
          </cell>
          <cell r="B470" t="str">
            <v>FCA Part.Pg.</v>
          </cell>
          <cell r="C470">
            <v>15180.37</v>
          </cell>
        </row>
        <row r="471">
          <cell r="A471">
            <v>5113106</v>
          </cell>
          <cell r="B471" t="str">
            <v>FERROPAR Part.Pg.</v>
          </cell>
          <cell r="C471">
            <v>1385798.46</v>
          </cell>
        </row>
        <row r="472">
          <cell r="A472">
            <v>5113110</v>
          </cell>
          <cell r="B472" t="str">
            <v>Mesopotanea Part.Pg.</v>
          </cell>
          <cell r="C472">
            <v>10161943.09</v>
          </cell>
        </row>
        <row r="473">
          <cell r="A473">
            <v>5113111</v>
          </cell>
          <cell r="B473" t="str">
            <v>Ferroban Part.Pg.</v>
          </cell>
          <cell r="C473">
            <v>712637.4</v>
          </cell>
        </row>
        <row r="474">
          <cell r="A474">
            <v>5113117</v>
          </cell>
          <cell r="B474" t="str">
            <v>AFE-partilha a pagar</v>
          </cell>
          <cell r="C474">
            <v>411427.82</v>
          </cell>
        </row>
        <row r="475">
          <cell r="A475">
            <v>5114101</v>
          </cell>
          <cell r="B475" t="str">
            <v>Desconto de Frete</v>
          </cell>
          <cell r="C475">
            <v>2582912.81</v>
          </cell>
        </row>
        <row r="476">
          <cell r="A476" t="str">
            <v>Receita Ferroviária</v>
          </cell>
          <cell r="C476">
            <v>-458948960.45999998</v>
          </cell>
        </row>
        <row r="477">
          <cell r="A477">
            <v>5114304</v>
          </cell>
          <cell r="B477" t="str">
            <v>Desconto de Frete - Terceiros</v>
          </cell>
          <cell r="C477">
            <v>2235.06</v>
          </cell>
        </row>
        <row r="478">
          <cell r="A478">
            <v>5114305</v>
          </cell>
          <cell r="B478" t="str">
            <v>Cancelamento de Frete - Terceiros</v>
          </cell>
          <cell r="C478">
            <v>106194.26</v>
          </cell>
        </row>
        <row r="479">
          <cell r="A479">
            <v>5118101</v>
          </cell>
          <cell r="B479" t="str">
            <v>Transporte Rodoviário - Terceiros</v>
          </cell>
          <cell r="C479">
            <v>-0.01</v>
          </cell>
        </row>
        <row r="480">
          <cell r="A480">
            <v>5118104</v>
          </cell>
          <cell r="B480" t="str">
            <v>Transp. Rod. Ponta</v>
          </cell>
          <cell r="C480">
            <v>-47621303.020000003</v>
          </cell>
        </row>
        <row r="481">
          <cell r="A481" t="str">
            <v>Receita Rodoviária</v>
          </cell>
          <cell r="C481">
            <v>-47512873.710000001</v>
          </cell>
        </row>
        <row r="482">
          <cell r="A482">
            <v>5116101</v>
          </cell>
          <cell r="B482" t="str">
            <v>Taxas Transp.Ferroviários</v>
          </cell>
          <cell r="C482">
            <v>-18727.8</v>
          </cell>
        </row>
        <row r="483">
          <cell r="A483">
            <v>5117102</v>
          </cell>
          <cell r="B483" t="str">
            <v>Armazenagens</v>
          </cell>
          <cell r="C483">
            <v>-131141</v>
          </cell>
        </row>
        <row r="484">
          <cell r="A484">
            <v>5117103</v>
          </cell>
          <cell r="B484" t="str">
            <v>Limpeza de Vagões</v>
          </cell>
          <cell r="C484">
            <v>-28684.5</v>
          </cell>
        </row>
        <row r="485">
          <cell r="A485">
            <v>5117104</v>
          </cell>
          <cell r="B485" t="str">
            <v>Enlonamento</v>
          </cell>
          <cell r="C485">
            <v>-479345.88</v>
          </cell>
        </row>
        <row r="486">
          <cell r="A486">
            <v>5117105</v>
          </cell>
          <cell r="B486" t="str">
            <v>Transbordo</v>
          </cell>
          <cell r="C486">
            <v>-4960479.42</v>
          </cell>
        </row>
        <row r="487">
          <cell r="A487">
            <v>5117106</v>
          </cell>
          <cell r="B487" t="str">
            <v>Carga e descarga</v>
          </cell>
          <cell r="C487">
            <v>-50216.480000000003</v>
          </cell>
        </row>
        <row r="488">
          <cell r="A488">
            <v>5117109</v>
          </cell>
          <cell r="B488" t="str">
            <v>Custo adm.+marg Intermodal</v>
          </cell>
          <cell r="C488">
            <v>29415.65</v>
          </cell>
        </row>
        <row r="489">
          <cell r="A489">
            <v>5117119</v>
          </cell>
          <cell r="B489" t="str">
            <v>Custo equipto.-Unit</v>
          </cell>
          <cell r="C489">
            <v>-928270.18</v>
          </cell>
        </row>
        <row r="490">
          <cell r="A490">
            <v>5117124</v>
          </cell>
          <cell r="B490" t="str">
            <v>Operação terminais UNIT - Joinville</v>
          </cell>
          <cell r="C490">
            <v>-218616.74</v>
          </cell>
        </row>
        <row r="491">
          <cell r="A491">
            <v>5117125</v>
          </cell>
          <cell r="B491" t="str">
            <v>Operação terminais UNIT - Diretor Pesta</v>
          </cell>
          <cell r="C491">
            <v>-652743.84</v>
          </cell>
        </row>
        <row r="492">
          <cell r="A492">
            <v>5117126</v>
          </cell>
          <cell r="B492" t="str">
            <v>Operação terminais UNIT - Tatuí</v>
          </cell>
          <cell r="C492">
            <v>-2002395.9</v>
          </cell>
        </row>
        <row r="493">
          <cell r="A493">
            <v>5117127</v>
          </cell>
          <cell r="B493" t="str">
            <v>Operação terminais UNIT - Livramento</v>
          </cell>
          <cell r="C493">
            <v>-112976.71</v>
          </cell>
        </row>
        <row r="494">
          <cell r="A494">
            <v>5117128</v>
          </cell>
          <cell r="B494" t="str">
            <v>Operação terminais UNIT - Uruguaiana</v>
          </cell>
          <cell r="C494">
            <v>-3118864.14</v>
          </cell>
        </row>
        <row r="495">
          <cell r="A495">
            <v>5117129</v>
          </cell>
          <cell r="B495" t="str">
            <v>Rec. Log. Terminal Araucárias</v>
          </cell>
          <cell r="C495">
            <v>-141854.37</v>
          </cell>
        </row>
        <row r="496">
          <cell r="A496">
            <v>5124108</v>
          </cell>
          <cell r="B496" t="str">
            <v>Comissões s/Seguros</v>
          </cell>
          <cell r="C496">
            <v>-3393429.86</v>
          </cell>
        </row>
        <row r="497">
          <cell r="A497">
            <v>5124111</v>
          </cell>
          <cell r="B497" t="str">
            <v>Comissões s/seguros p/UNPI</v>
          </cell>
          <cell r="C497">
            <v>-292975.28999999998</v>
          </cell>
        </row>
        <row r="498">
          <cell r="A498" t="str">
            <v>Receita de Logística</v>
          </cell>
          <cell r="C498">
            <v>-16501306.460000001</v>
          </cell>
        </row>
        <row r="499">
          <cell r="A499">
            <v>5114201</v>
          </cell>
          <cell r="B499" t="str">
            <v>Deduções Outras Receitas</v>
          </cell>
          <cell r="C499">
            <v>1235870.3899999999</v>
          </cell>
        </row>
        <row r="500">
          <cell r="A500">
            <v>5114202</v>
          </cell>
          <cell r="B500" t="str">
            <v>Cancelamentos Out.Receitas</v>
          </cell>
          <cell r="C500">
            <v>108915.97</v>
          </cell>
        </row>
        <row r="501">
          <cell r="A501">
            <v>5116103</v>
          </cell>
          <cell r="B501" t="str">
            <v>Taxa Adm.Operac.Ferropar</v>
          </cell>
          <cell r="C501">
            <v>-114733.23</v>
          </cell>
        </row>
        <row r="502">
          <cell r="A502">
            <v>5117101</v>
          </cell>
          <cell r="B502" t="str">
            <v>Estadias</v>
          </cell>
          <cell r="C502">
            <v>-144437.71</v>
          </cell>
        </row>
        <row r="503">
          <cell r="A503">
            <v>5121101</v>
          </cell>
          <cell r="B503" t="str">
            <v>Rec.Patrim.Linhas Férreas</v>
          </cell>
          <cell r="C503">
            <v>-118838.61</v>
          </cell>
        </row>
        <row r="504">
          <cell r="A504">
            <v>5122102</v>
          </cell>
          <cell r="B504" t="str">
            <v>Rec.Public.e Propaganda</v>
          </cell>
          <cell r="C504">
            <v>-18916</v>
          </cell>
        </row>
        <row r="505">
          <cell r="A505">
            <v>5122103</v>
          </cell>
          <cell r="B505" t="str">
            <v>Alugueis Locomot. Vagões</v>
          </cell>
          <cell r="C505">
            <v>-1086631.51</v>
          </cell>
        </row>
        <row r="506">
          <cell r="A506">
            <v>5122104</v>
          </cell>
          <cell r="B506" t="str">
            <v>Recup.Desp.Imóvel Alugado</v>
          </cell>
          <cell r="C506">
            <v>-116927.45</v>
          </cell>
        </row>
        <row r="507">
          <cell r="A507">
            <v>5122105</v>
          </cell>
          <cell r="B507" t="str">
            <v>Área Domínio - Fibra Ótica</v>
          </cell>
          <cell r="C507">
            <v>-283018.86</v>
          </cell>
        </row>
        <row r="508">
          <cell r="A508">
            <v>5123101</v>
          </cell>
          <cell r="B508" t="str">
            <v>Venda Inservíveis Sucatas</v>
          </cell>
          <cell r="C508">
            <v>-1241448.9099999999</v>
          </cell>
        </row>
        <row r="509">
          <cell r="A509">
            <v>5123102</v>
          </cell>
          <cell r="B509" t="str">
            <v>Venda Mat. Estocados</v>
          </cell>
          <cell r="C509">
            <v>19134.22</v>
          </cell>
        </row>
        <row r="510">
          <cell r="A510">
            <v>5124102</v>
          </cell>
          <cell r="B510" t="str">
            <v>Prest.Serviços p/Terceiros</v>
          </cell>
          <cell r="C510">
            <v>-300</v>
          </cell>
        </row>
        <row r="511">
          <cell r="A511">
            <v>5124103</v>
          </cell>
          <cell r="B511" t="str">
            <v>Receitas Eventuais</v>
          </cell>
          <cell r="C511">
            <v>59056.39</v>
          </cell>
        </row>
        <row r="512">
          <cell r="A512">
            <v>5124104</v>
          </cell>
          <cell r="B512" t="str">
            <v>Receitas a Classificar</v>
          </cell>
          <cell r="C512">
            <v>-46992.45</v>
          </cell>
        </row>
        <row r="513">
          <cell r="A513" t="str">
            <v>Outras Receitas</v>
          </cell>
          <cell r="C513">
            <v>-1749267.76</v>
          </cell>
        </row>
        <row r="514">
          <cell r="A514" t="str">
            <v>Receita Bruta Total</v>
          </cell>
          <cell r="C514">
            <v>-524712408.38999999</v>
          </cell>
        </row>
        <row r="515">
          <cell r="A515">
            <v>5411102</v>
          </cell>
          <cell r="B515" t="str">
            <v>PIS</v>
          </cell>
          <cell r="C515">
            <v>7642267.6200000001</v>
          </cell>
        </row>
        <row r="516">
          <cell r="A516">
            <v>5411103</v>
          </cell>
          <cell r="B516" t="str">
            <v>COFINS</v>
          </cell>
          <cell r="C516">
            <v>13835687.84</v>
          </cell>
        </row>
        <row r="517">
          <cell r="A517">
            <v>5411104</v>
          </cell>
          <cell r="B517" t="str">
            <v>Imposto s/ serviço</v>
          </cell>
          <cell r="C517">
            <v>49141.2</v>
          </cell>
        </row>
        <row r="518">
          <cell r="A518">
            <v>5411123</v>
          </cell>
          <cell r="B518" t="str">
            <v>PIS s/ponta rodoviaria</v>
          </cell>
          <cell r="C518">
            <v>771515.44</v>
          </cell>
        </row>
        <row r="519">
          <cell r="A519">
            <v>5411124</v>
          </cell>
          <cell r="B519" t="str">
            <v>PIS s/novos negócios</v>
          </cell>
          <cell r="C519">
            <v>4355.3599999999997</v>
          </cell>
        </row>
        <row r="520">
          <cell r="A520">
            <v>5411125</v>
          </cell>
          <cell r="B520" t="str">
            <v>COFINS s/ponta rodoviaria</v>
          </cell>
          <cell r="C520">
            <v>1428639.1</v>
          </cell>
        </row>
        <row r="521">
          <cell r="A521">
            <v>5411126</v>
          </cell>
          <cell r="B521" t="str">
            <v>COFINS s/novos negócios</v>
          </cell>
          <cell r="C521">
            <v>8490.6</v>
          </cell>
        </row>
        <row r="522">
          <cell r="A522">
            <v>5411127</v>
          </cell>
          <cell r="B522" t="str">
            <v>Imposto s/ serviço - Sobre logística</v>
          </cell>
          <cell r="C522">
            <v>4.6100000000000003</v>
          </cell>
        </row>
        <row r="523">
          <cell r="A523">
            <v>5411128</v>
          </cell>
          <cell r="B523" t="str">
            <v>COFINS s/logística</v>
          </cell>
          <cell r="C523">
            <v>202239.1</v>
          </cell>
        </row>
        <row r="524">
          <cell r="A524">
            <v>5411129</v>
          </cell>
          <cell r="B524" t="str">
            <v>PIS s/logística</v>
          </cell>
          <cell r="C524">
            <v>107577.98</v>
          </cell>
        </row>
        <row r="525">
          <cell r="A525">
            <v>5411167</v>
          </cell>
          <cell r="B525" t="str">
            <v>PIS-Joinville</v>
          </cell>
          <cell r="C525">
            <v>3476.99</v>
          </cell>
        </row>
        <row r="526">
          <cell r="A526">
            <v>5411168</v>
          </cell>
          <cell r="B526" t="str">
            <v>PIS-Diretor Pestana</v>
          </cell>
          <cell r="C526">
            <v>10253.08</v>
          </cell>
        </row>
        <row r="527">
          <cell r="A527">
            <v>5411169</v>
          </cell>
          <cell r="B527" t="str">
            <v>PIS-Tatuí</v>
          </cell>
          <cell r="C527">
            <v>49808.58</v>
          </cell>
        </row>
        <row r="528">
          <cell r="A528">
            <v>5411170</v>
          </cell>
          <cell r="B528" t="str">
            <v>PIS-Livramento</v>
          </cell>
          <cell r="C528">
            <v>1618.66</v>
          </cell>
        </row>
        <row r="529">
          <cell r="A529">
            <v>5411171</v>
          </cell>
          <cell r="B529" t="str">
            <v>PIS-Uruguaiana</v>
          </cell>
          <cell r="C529">
            <v>49059.05</v>
          </cell>
        </row>
        <row r="530">
          <cell r="A530">
            <v>5411172</v>
          </cell>
          <cell r="B530" t="str">
            <v>PIS-Araucária</v>
          </cell>
          <cell r="C530">
            <v>2207.15</v>
          </cell>
        </row>
        <row r="531">
          <cell r="A531">
            <v>5411173</v>
          </cell>
          <cell r="B531" t="str">
            <v>COFINS-Joinville</v>
          </cell>
          <cell r="C531">
            <v>6558.5</v>
          </cell>
        </row>
        <row r="532">
          <cell r="A532">
            <v>5411174</v>
          </cell>
          <cell r="B532" t="str">
            <v>COFINS-Diretor Pestana</v>
          </cell>
          <cell r="C532">
            <v>19582.330000000002</v>
          </cell>
        </row>
        <row r="533">
          <cell r="A533">
            <v>5411175</v>
          </cell>
          <cell r="B533" t="str">
            <v>COFINS-Tatuí</v>
          </cell>
          <cell r="C533">
            <v>94213.55</v>
          </cell>
        </row>
        <row r="534">
          <cell r="A534">
            <v>5411176</v>
          </cell>
          <cell r="B534" t="str">
            <v>COFINS-Livramento</v>
          </cell>
          <cell r="C534">
            <v>3389.3</v>
          </cell>
        </row>
        <row r="535">
          <cell r="A535">
            <v>5411177</v>
          </cell>
          <cell r="B535" t="str">
            <v>COFINS-Uruguaiana</v>
          </cell>
          <cell r="C535">
            <v>93565.91</v>
          </cell>
        </row>
        <row r="536">
          <cell r="A536">
            <v>5411178</v>
          </cell>
          <cell r="B536" t="str">
            <v>COFINS-Araucária</v>
          </cell>
          <cell r="C536">
            <v>4255.63</v>
          </cell>
        </row>
        <row r="537">
          <cell r="A537" t="str">
            <v>PIS/COFINS/ISS/INSS</v>
          </cell>
          <cell r="C537">
            <v>24387907.579999998</v>
          </cell>
        </row>
        <row r="538">
          <cell r="A538">
            <v>5125110</v>
          </cell>
          <cell r="B538" t="str">
            <v>ICMS s/ Outras Receitas</v>
          </cell>
          <cell r="C538">
            <v>158141.64000000001</v>
          </cell>
        </row>
        <row r="539">
          <cell r="A539">
            <v>5411106</v>
          </cell>
          <cell r="B539" t="str">
            <v>ICMS s/seguro agricultura</v>
          </cell>
          <cell r="C539">
            <v>81800.56</v>
          </cell>
        </row>
        <row r="540">
          <cell r="A540">
            <v>5411107</v>
          </cell>
          <cell r="B540" t="str">
            <v>ICMS s/seguro energia</v>
          </cell>
          <cell r="C540">
            <v>0.97</v>
          </cell>
        </row>
        <row r="541">
          <cell r="A541">
            <v>5411108</v>
          </cell>
          <cell r="B541" t="str">
            <v>ICMS s/seguro indústria</v>
          </cell>
          <cell r="C541">
            <v>38567.22</v>
          </cell>
        </row>
        <row r="542">
          <cell r="A542">
            <v>5411110</v>
          </cell>
          <cell r="B542" t="str">
            <v>ICMS s/seguro Sul</v>
          </cell>
          <cell r="C542">
            <v>17948.439999999999</v>
          </cell>
        </row>
        <row r="543">
          <cell r="A543">
            <v>5411111</v>
          </cell>
          <cell r="B543" t="str">
            <v>ICMS s/frete agricultura</v>
          </cell>
          <cell r="C543">
            <v>5605466.4400000004</v>
          </cell>
        </row>
        <row r="544">
          <cell r="A544">
            <v>5411112</v>
          </cell>
          <cell r="B544" t="str">
            <v>ICMS s/frete energia</v>
          </cell>
          <cell r="C544">
            <v>8498955.2200000007</v>
          </cell>
        </row>
        <row r="545">
          <cell r="A545">
            <v>5411113</v>
          </cell>
          <cell r="B545" t="str">
            <v>ICMS s/frete industrialização</v>
          </cell>
          <cell r="C545">
            <v>4006502.79</v>
          </cell>
        </row>
        <row r="546">
          <cell r="A546">
            <v>5411115</v>
          </cell>
          <cell r="B546" t="str">
            <v>ICMS s/frete Sul</v>
          </cell>
          <cell r="C546">
            <v>2445309.4900000002</v>
          </cell>
        </row>
        <row r="547">
          <cell r="A547">
            <v>5411117</v>
          </cell>
          <cell r="B547" t="str">
            <v>ICMS s/ sucata</v>
          </cell>
          <cell r="C547">
            <v>48001.84</v>
          </cell>
        </row>
        <row r="548">
          <cell r="A548">
            <v>5411118</v>
          </cell>
          <cell r="B548" t="str">
            <v>ICMS s/ponta rodoviaria - UNGN</v>
          </cell>
          <cell r="C548">
            <v>2476211.42</v>
          </cell>
        </row>
        <row r="549">
          <cell r="A549">
            <v>5411131</v>
          </cell>
          <cell r="B549" t="str">
            <v>ICMS s/logistica</v>
          </cell>
          <cell r="C549">
            <v>334670.83</v>
          </cell>
        </row>
        <row r="550">
          <cell r="A550">
            <v>5411132</v>
          </cell>
          <cell r="B550" t="str">
            <v>ICMS s/seguros-Centro-Oeste</v>
          </cell>
          <cell r="C550">
            <v>46556.82</v>
          </cell>
        </row>
        <row r="551">
          <cell r="A551">
            <v>5411133</v>
          </cell>
          <cell r="B551" t="str">
            <v>ICMS s/frete Centro-Oeste</v>
          </cell>
          <cell r="C551">
            <v>3917907.45</v>
          </cell>
        </row>
        <row r="552">
          <cell r="A552">
            <v>5411134</v>
          </cell>
          <cell r="B552" t="str">
            <v>ICMS s/seguros p/UNPI</v>
          </cell>
          <cell r="C552">
            <v>2050.88</v>
          </cell>
        </row>
        <row r="553">
          <cell r="A553">
            <v>5411135</v>
          </cell>
          <cell r="B553" t="str">
            <v>ICMS s/frete p/UNPI</v>
          </cell>
          <cell r="C553">
            <v>68340.320000000007</v>
          </cell>
        </row>
        <row r="554">
          <cell r="A554">
            <v>5411136</v>
          </cell>
          <cell r="B554" t="str">
            <v>ICMS s/logistica-Unit</v>
          </cell>
          <cell r="C554">
            <v>14337.45</v>
          </cell>
        </row>
        <row r="555">
          <cell r="A555">
            <v>5411141</v>
          </cell>
          <cell r="B555" t="str">
            <v>Estorno Crédito ICMS</v>
          </cell>
          <cell r="C555">
            <v>622360.38</v>
          </cell>
        </row>
        <row r="556">
          <cell r="A556">
            <v>5411162</v>
          </cell>
          <cell r="B556" t="str">
            <v>ICMS-Diretor Pestana</v>
          </cell>
          <cell r="C556">
            <v>29071.119999999999</v>
          </cell>
        </row>
        <row r="557">
          <cell r="A557">
            <v>5411163</v>
          </cell>
          <cell r="B557" t="str">
            <v>ICMS-Tatuí</v>
          </cell>
          <cell r="C557">
            <v>29022.06</v>
          </cell>
        </row>
        <row r="558">
          <cell r="A558">
            <v>5411164</v>
          </cell>
          <cell r="B558" t="str">
            <v>ICMS-Livramento</v>
          </cell>
          <cell r="C558">
            <v>4637.3500000000004</v>
          </cell>
        </row>
        <row r="559">
          <cell r="A559">
            <v>5411165</v>
          </cell>
          <cell r="B559" t="str">
            <v>ICMS-Uruguaiana</v>
          </cell>
          <cell r="C559">
            <v>1157.3499999999999</v>
          </cell>
        </row>
        <row r="560">
          <cell r="A560">
            <v>5411166</v>
          </cell>
          <cell r="B560" t="str">
            <v>ICMS-Araucária</v>
          </cell>
          <cell r="C560">
            <v>14846.67</v>
          </cell>
        </row>
        <row r="561">
          <cell r="A561" t="str">
            <v>ICMS</v>
          </cell>
          <cell r="C561">
            <v>28461864.710000001</v>
          </cell>
        </row>
        <row r="562">
          <cell r="A562" t="str">
            <v>Impostos s/ Vendas</v>
          </cell>
          <cell r="C562">
            <v>52849772.289999999</v>
          </cell>
        </row>
        <row r="563">
          <cell r="A563" t="str">
            <v>Receita operacional líquida</v>
          </cell>
          <cell r="C563">
            <v>-471862636.10000002</v>
          </cell>
        </row>
        <row r="564">
          <cell r="A564">
            <v>3021101</v>
          </cell>
          <cell r="B564" t="str">
            <v>Diesel Locomotiva</v>
          </cell>
          <cell r="C564">
            <v>106131938.78</v>
          </cell>
        </row>
        <row r="565">
          <cell r="A565">
            <v>3021102</v>
          </cell>
          <cell r="B565" t="str">
            <v>Fretes c/ Diesel Locomotivas</v>
          </cell>
          <cell r="C565">
            <v>78361.05</v>
          </cell>
        </row>
        <row r="566">
          <cell r="A566">
            <v>3021103</v>
          </cell>
          <cell r="B566" t="str">
            <v>Lubrificante Locomotivas</v>
          </cell>
          <cell r="C566">
            <v>3575580.78</v>
          </cell>
        </row>
        <row r="567">
          <cell r="A567">
            <v>3021105</v>
          </cell>
          <cell r="B567" t="str">
            <v>Areia</v>
          </cell>
          <cell r="C567">
            <v>458558.49</v>
          </cell>
        </row>
        <row r="568">
          <cell r="A568" t="str">
            <v>Combustível</v>
          </cell>
          <cell r="C568">
            <v>110244439.09999999</v>
          </cell>
        </row>
        <row r="569">
          <cell r="A569">
            <v>3131106</v>
          </cell>
          <cell r="B569" t="str">
            <v>Limpeza de vagões</v>
          </cell>
          <cell r="C569">
            <v>621252.78</v>
          </cell>
        </row>
        <row r="570">
          <cell r="A570">
            <v>3131110</v>
          </cell>
          <cell r="B570" t="str">
            <v>Fechamento de vagões</v>
          </cell>
          <cell r="C570">
            <v>161976.03</v>
          </cell>
        </row>
        <row r="571">
          <cell r="A571">
            <v>3131132</v>
          </cell>
          <cell r="B571" t="str">
            <v>Vedação de vagões</v>
          </cell>
          <cell r="C571">
            <v>230893.75</v>
          </cell>
        </row>
        <row r="572">
          <cell r="A572">
            <v>3131137</v>
          </cell>
          <cell r="B572" t="str">
            <v>Enlonamento Ferroviário</v>
          </cell>
          <cell r="C572">
            <v>1417182.14</v>
          </cell>
        </row>
        <row r="573">
          <cell r="A573">
            <v>3131138</v>
          </cell>
          <cell r="B573" t="str">
            <v>Carga e descarga Ferroviária</v>
          </cell>
          <cell r="C573">
            <v>777649.42</v>
          </cell>
        </row>
        <row r="574">
          <cell r="A574">
            <v>3131139</v>
          </cell>
          <cell r="B574" t="str">
            <v>Lacres Ferroviários</v>
          </cell>
          <cell r="C574">
            <v>11076.07</v>
          </cell>
        </row>
        <row r="575">
          <cell r="A575">
            <v>4131106</v>
          </cell>
          <cell r="B575" t="str">
            <v>Limpeza de vagões</v>
          </cell>
          <cell r="C575">
            <v>245.2</v>
          </cell>
        </row>
        <row r="576">
          <cell r="A576" t="str">
            <v>Enlonamento/Pesagem</v>
          </cell>
          <cell r="C576">
            <v>3220275.39</v>
          </cell>
        </row>
        <row r="577">
          <cell r="A577">
            <v>3061105</v>
          </cell>
          <cell r="B577" t="str">
            <v>Aluguel Locomotivas</v>
          </cell>
          <cell r="C577">
            <v>2898.65</v>
          </cell>
        </row>
        <row r="578">
          <cell r="A578">
            <v>3061108</v>
          </cell>
          <cell r="B578" t="str">
            <v>Aluguel Container</v>
          </cell>
          <cell r="C578">
            <v>1767886.35</v>
          </cell>
        </row>
        <row r="579">
          <cell r="A579">
            <v>3061112</v>
          </cell>
          <cell r="B579" t="str">
            <v>Locação de Vagões</v>
          </cell>
          <cell r="C579">
            <v>212133.18</v>
          </cell>
        </row>
        <row r="580">
          <cell r="A580">
            <v>4071105</v>
          </cell>
          <cell r="B580" t="str">
            <v>Aluguel Container</v>
          </cell>
          <cell r="C580">
            <v>243761.13</v>
          </cell>
        </row>
        <row r="581">
          <cell r="A581" t="str">
            <v>Aluguel de Material Rodante</v>
          </cell>
          <cell r="C581">
            <v>2226679.31</v>
          </cell>
        </row>
        <row r="582">
          <cell r="A582">
            <v>4180101</v>
          </cell>
          <cell r="B582" t="str">
            <v>Crédito Pis - Custo</v>
          </cell>
          <cell r="C582">
            <v>-771115.11</v>
          </cell>
        </row>
        <row r="583">
          <cell r="A583" t="str">
            <v>Crédito PIS</v>
          </cell>
          <cell r="C583">
            <v>-771115.11</v>
          </cell>
        </row>
        <row r="584">
          <cell r="A584" t="str">
            <v>Custos Ferroviários variáveis</v>
          </cell>
          <cell r="C584">
            <v>114920278.69</v>
          </cell>
        </row>
        <row r="585">
          <cell r="A585">
            <v>3015101</v>
          </cell>
          <cell r="B585" t="str">
            <v>Salários - Motoristas/Ajudantes</v>
          </cell>
          <cell r="C585">
            <v>97230.67</v>
          </cell>
        </row>
        <row r="586">
          <cell r="A586">
            <v>3015201</v>
          </cell>
          <cell r="B586" t="str">
            <v>Adic. Sal. Mot. Ajudantes</v>
          </cell>
          <cell r="C586">
            <v>2496.08</v>
          </cell>
        </row>
        <row r="587">
          <cell r="A587">
            <v>3015301</v>
          </cell>
          <cell r="B587" t="str">
            <v>INSS Mot/Ajudantes</v>
          </cell>
          <cell r="C587">
            <v>20733.03</v>
          </cell>
        </row>
        <row r="588">
          <cell r="A588">
            <v>3015302</v>
          </cell>
          <cell r="B588" t="str">
            <v>FGTS Motoristas/Ajud</v>
          </cell>
          <cell r="C588">
            <v>6069.9</v>
          </cell>
        </row>
        <row r="589">
          <cell r="A589">
            <v>3015304</v>
          </cell>
          <cell r="B589" t="str">
            <v>Senai Mot/Ajudantes</v>
          </cell>
          <cell r="C589">
            <v>1222.54</v>
          </cell>
        </row>
        <row r="590">
          <cell r="A590">
            <v>3015401</v>
          </cell>
          <cell r="B590" t="str">
            <v>HE Motoristas/Ajudanres</v>
          </cell>
          <cell r="C590">
            <v>-4260.87</v>
          </cell>
        </row>
        <row r="591">
          <cell r="A591">
            <v>3015402</v>
          </cell>
          <cell r="B591" t="str">
            <v>Adicional Noturno - Motoristas</v>
          </cell>
          <cell r="C591">
            <v>544.15</v>
          </cell>
        </row>
        <row r="592">
          <cell r="A592">
            <v>3015501</v>
          </cell>
          <cell r="B592" t="str">
            <v>Aviso Previo Recisão CTR Motoristas</v>
          </cell>
          <cell r="C592">
            <v>12637.28</v>
          </cell>
        </row>
        <row r="593">
          <cell r="A593">
            <v>3015701</v>
          </cell>
          <cell r="B593" t="str">
            <v>Férias Motoristas/Ajudantes</v>
          </cell>
          <cell r="C593">
            <v>16516.66</v>
          </cell>
        </row>
        <row r="594">
          <cell r="A594">
            <v>3015702</v>
          </cell>
          <cell r="B594" t="str">
            <v>13º Salário Motoristas/Ajudantes</v>
          </cell>
          <cell r="C594">
            <v>11917.27</v>
          </cell>
        </row>
        <row r="595">
          <cell r="A595">
            <v>3015801</v>
          </cell>
          <cell r="B595" t="str">
            <v>Ticket Alim. Motoristas/Ajudantes</v>
          </cell>
          <cell r="C595">
            <v>13010.28</v>
          </cell>
        </row>
        <row r="596">
          <cell r="A596">
            <v>3015802</v>
          </cell>
          <cell r="B596" t="str">
            <v>Vale Transp. Motoristas/Ajudantes</v>
          </cell>
          <cell r="C596">
            <v>1368.9</v>
          </cell>
        </row>
        <row r="597">
          <cell r="A597">
            <v>3015803</v>
          </cell>
          <cell r="B597" t="str">
            <v>Ass. Médica Motoristas/Ajudantes</v>
          </cell>
          <cell r="C597">
            <v>810.85</v>
          </cell>
        </row>
        <row r="598">
          <cell r="A598">
            <v>3015804</v>
          </cell>
          <cell r="B598" t="str">
            <v>Seguro de Vida Motoristas/Ajudantes</v>
          </cell>
          <cell r="C598">
            <v>304.29000000000002</v>
          </cell>
        </row>
        <row r="599">
          <cell r="A599">
            <v>3015806</v>
          </cell>
          <cell r="B599" t="str">
            <v>Outros Motoristas/Ajudantes</v>
          </cell>
          <cell r="C599">
            <v>1962.03</v>
          </cell>
        </row>
        <row r="600">
          <cell r="A600" t="str">
            <v>Motoristas e Ajudantes</v>
          </cell>
          <cell r="C600">
            <v>182563.06</v>
          </cell>
        </row>
        <row r="601">
          <cell r="A601">
            <v>3131136</v>
          </cell>
          <cell r="B601" t="str">
            <v>Fretes agregados</v>
          </cell>
          <cell r="C601">
            <v>65.89</v>
          </cell>
        </row>
        <row r="602">
          <cell r="A602" t="str">
            <v>Agregados</v>
          </cell>
          <cell r="C602">
            <v>65.89</v>
          </cell>
        </row>
        <row r="603">
          <cell r="A603">
            <v>3131102</v>
          </cell>
          <cell r="B603" t="str">
            <v>Fretes com Terceiros</v>
          </cell>
          <cell r="C603">
            <v>429082.38</v>
          </cell>
        </row>
        <row r="604">
          <cell r="A604">
            <v>3131121</v>
          </cell>
          <cell r="B604" t="str">
            <v>Frete Ponta Rodoviaria</v>
          </cell>
          <cell r="C604">
            <v>52349557.32</v>
          </cell>
        </row>
        <row r="605">
          <cell r="A605">
            <v>3131142</v>
          </cell>
          <cell r="B605" t="str">
            <v>Transbordo Rodoviario</v>
          </cell>
          <cell r="C605">
            <v>45868.43</v>
          </cell>
        </row>
        <row r="606">
          <cell r="A606">
            <v>4131102</v>
          </cell>
          <cell r="B606" t="str">
            <v>Frete com terceiros</v>
          </cell>
          <cell r="C606">
            <v>8772.57</v>
          </cell>
        </row>
        <row r="607">
          <cell r="A607" t="str">
            <v>Terceiros</v>
          </cell>
          <cell r="C607">
            <v>52833280.700000003</v>
          </cell>
        </row>
        <row r="608">
          <cell r="A608">
            <v>3131105</v>
          </cell>
          <cell r="B608" t="str">
            <v>Enlonamento-Rodoviário</v>
          </cell>
          <cell r="C608">
            <v>12230.65</v>
          </cell>
        </row>
        <row r="609">
          <cell r="A609">
            <v>3131128</v>
          </cell>
          <cell r="B609" t="str">
            <v>Lacres Rodoviários</v>
          </cell>
          <cell r="C609">
            <v>1449.51</v>
          </cell>
        </row>
        <row r="610">
          <cell r="A610">
            <v>3131130</v>
          </cell>
          <cell r="B610" t="str">
            <v>Carga e descarga</v>
          </cell>
          <cell r="C610">
            <v>9515.73</v>
          </cell>
        </row>
        <row r="611">
          <cell r="A611" t="str">
            <v>Enlonamento de Caminhão</v>
          </cell>
          <cell r="C611">
            <v>23195.89</v>
          </cell>
        </row>
        <row r="612">
          <cell r="A612">
            <v>3131122</v>
          </cell>
          <cell r="B612" t="str">
            <v>Pedágio Freteiros</v>
          </cell>
          <cell r="C612">
            <v>12566.8</v>
          </cell>
        </row>
        <row r="613">
          <cell r="A613">
            <v>3131134</v>
          </cell>
          <cell r="B613" t="str">
            <v>Estacionamento</v>
          </cell>
          <cell r="C613">
            <v>8346.24</v>
          </cell>
        </row>
        <row r="614">
          <cell r="A614">
            <v>4131122</v>
          </cell>
          <cell r="B614" t="str">
            <v>Pedágio Freteiros</v>
          </cell>
          <cell r="C614">
            <v>339028.35</v>
          </cell>
        </row>
        <row r="615">
          <cell r="A615" t="str">
            <v>Estacionamento/pedágio</v>
          </cell>
          <cell r="C615">
            <v>359941.39</v>
          </cell>
        </row>
        <row r="616">
          <cell r="A616">
            <v>3061107</v>
          </cell>
          <cell r="B616" t="str">
            <v>Aluguel Road Railer</v>
          </cell>
          <cell r="C616">
            <v>686229.75</v>
          </cell>
        </row>
        <row r="617">
          <cell r="A617" t="str">
            <v>Aluguel material rodante</v>
          </cell>
          <cell r="C617">
            <v>686229.75</v>
          </cell>
        </row>
        <row r="618">
          <cell r="A618">
            <v>3091401</v>
          </cell>
          <cell r="B618" t="str">
            <v>Gerenciamento de riscos</v>
          </cell>
          <cell r="C618">
            <v>39110.980000000003</v>
          </cell>
        </row>
        <row r="619">
          <cell r="A619" t="str">
            <v>Gerenciamento de riscos</v>
          </cell>
          <cell r="C619">
            <v>39110.980000000003</v>
          </cell>
        </row>
        <row r="620">
          <cell r="A620">
            <v>3131114</v>
          </cell>
          <cell r="B620" t="str">
            <v>Armazenagem</v>
          </cell>
          <cell r="C620">
            <v>186466.74</v>
          </cell>
        </row>
        <row r="621">
          <cell r="A621" t="str">
            <v>Estadia de Caminhões</v>
          </cell>
          <cell r="C621">
            <v>186466.74</v>
          </cell>
        </row>
        <row r="622">
          <cell r="A622">
            <v>3101121</v>
          </cell>
          <cell r="B622" t="str">
            <v>Taxas Variáveis</v>
          </cell>
          <cell r="C622">
            <v>83.1</v>
          </cell>
        </row>
        <row r="623">
          <cell r="A623" t="str">
            <v>Taxa Adm. Arg.</v>
          </cell>
          <cell r="C623">
            <v>83.1</v>
          </cell>
        </row>
        <row r="624">
          <cell r="A624">
            <v>3091104</v>
          </cell>
          <cell r="B624" t="str">
            <v>RCF - Seguros com terceiros</v>
          </cell>
          <cell r="C624">
            <v>47802.400000000001</v>
          </cell>
        </row>
        <row r="625">
          <cell r="A625">
            <v>3101230</v>
          </cell>
          <cell r="B625" t="str">
            <v>DEPVAT - Licenc. seg. Obrigatório - Veí</v>
          </cell>
          <cell r="C625">
            <v>75.69</v>
          </cell>
        </row>
        <row r="626">
          <cell r="A626">
            <v>3101231</v>
          </cell>
          <cell r="B626" t="str">
            <v>IPVA  - Caminhões</v>
          </cell>
          <cell r="C626">
            <v>125.81</v>
          </cell>
        </row>
        <row r="627">
          <cell r="A627">
            <v>4101230</v>
          </cell>
          <cell r="B627" t="str">
            <v>DEPVAT/Licenciamento/Seguro Obrigatório</v>
          </cell>
          <cell r="C627">
            <v>1.2</v>
          </cell>
        </row>
        <row r="628">
          <cell r="A628" t="str">
            <v>IPVA Caminhões</v>
          </cell>
          <cell r="C628">
            <v>48005.1</v>
          </cell>
        </row>
        <row r="629">
          <cell r="A629">
            <v>3131127</v>
          </cell>
          <cell r="B629" t="str">
            <v>Serviço de desembaraço</v>
          </cell>
          <cell r="C629">
            <v>17174.150000000001</v>
          </cell>
        </row>
        <row r="630">
          <cell r="A630" t="str">
            <v>Desembaraço de Mercadorias</v>
          </cell>
          <cell r="C630">
            <v>17174.150000000001</v>
          </cell>
        </row>
        <row r="631">
          <cell r="A631">
            <v>3111105</v>
          </cell>
          <cell r="B631" t="str">
            <v>Vendas de Salvados - PPO</v>
          </cell>
          <cell r="C631">
            <v>-371585.46</v>
          </cell>
        </row>
        <row r="632">
          <cell r="C632">
            <v>-371585.46</v>
          </cell>
        </row>
        <row r="633">
          <cell r="A633">
            <v>3021301</v>
          </cell>
          <cell r="B633" t="str">
            <v>Combustiveis e equipamentos para termin</v>
          </cell>
          <cell r="C633">
            <v>119885.95</v>
          </cell>
        </row>
        <row r="634">
          <cell r="A634">
            <v>3021302</v>
          </cell>
          <cell r="B634" t="str">
            <v>Lubrif. Equip. Terminal</v>
          </cell>
          <cell r="C634">
            <v>1416.9</v>
          </cell>
        </row>
        <row r="635">
          <cell r="A635" t="str">
            <v>Combustíveis Terminais</v>
          </cell>
          <cell r="C635">
            <v>121302.85</v>
          </cell>
        </row>
        <row r="636">
          <cell r="A636">
            <v>3061109</v>
          </cell>
          <cell r="B636" t="str">
            <v>Locação de Armazéns</v>
          </cell>
          <cell r="C636">
            <v>454380.95</v>
          </cell>
        </row>
        <row r="637">
          <cell r="A637">
            <v>3131124</v>
          </cell>
          <cell r="B637" t="str">
            <v>Armazenagem no destino</v>
          </cell>
          <cell r="C637">
            <v>135552.31</v>
          </cell>
        </row>
        <row r="638">
          <cell r="A638" t="str">
            <v>Armazenagem e Aluguéis</v>
          </cell>
          <cell r="C638">
            <v>589933.26</v>
          </cell>
        </row>
        <row r="639">
          <cell r="A639">
            <v>3091101</v>
          </cell>
          <cell r="B639" t="str">
            <v>Ativos - Prêmios</v>
          </cell>
          <cell r="C639">
            <v>32859.24</v>
          </cell>
        </row>
        <row r="640">
          <cell r="A640">
            <v>3091201</v>
          </cell>
          <cell r="B640" t="str">
            <v>Transportes Cargas-Prêmio</v>
          </cell>
          <cell r="C640">
            <v>1535765.15</v>
          </cell>
        </row>
        <row r="641">
          <cell r="A641">
            <v>3091202</v>
          </cell>
          <cell r="B641" t="str">
            <v>Carga nacional</v>
          </cell>
          <cell r="C641">
            <v>16932.5</v>
          </cell>
        </row>
        <row r="642">
          <cell r="A642" t="str">
            <v>Seguro de Carga</v>
          </cell>
          <cell r="C642">
            <v>1585556.89</v>
          </cell>
        </row>
        <row r="643">
          <cell r="A643">
            <v>3101120</v>
          </cell>
          <cell r="B643" t="str">
            <v>Taxas Fundaf</v>
          </cell>
          <cell r="C643">
            <v>77517.87</v>
          </cell>
        </row>
        <row r="644">
          <cell r="A644" t="str">
            <v>Taxas Fundaf</v>
          </cell>
          <cell r="C644">
            <v>77517.87</v>
          </cell>
        </row>
        <row r="645">
          <cell r="A645">
            <v>3131104</v>
          </cell>
          <cell r="B645" t="str">
            <v>Transbordo ferroviário</v>
          </cell>
          <cell r="C645">
            <v>7007258.8499999996</v>
          </cell>
        </row>
        <row r="646">
          <cell r="A646">
            <v>3131111</v>
          </cell>
          <cell r="B646" t="str">
            <v>Pesagem de vagões</v>
          </cell>
          <cell r="C646">
            <v>28356.36</v>
          </cell>
        </row>
        <row r="647">
          <cell r="A647">
            <v>4131104</v>
          </cell>
          <cell r="B647" t="str">
            <v>Transbordo</v>
          </cell>
          <cell r="C647">
            <v>100</v>
          </cell>
        </row>
        <row r="648">
          <cell r="A648">
            <v>4131112</v>
          </cell>
          <cell r="B648" t="str">
            <v>Agenciam.cargas comissões</v>
          </cell>
          <cell r="C648">
            <v>71518.06</v>
          </cell>
        </row>
        <row r="649">
          <cell r="A649" t="str">
            <v>Transbordo</v>
          </cell>
          <cell r="C649">
            <v>7107233.2699999996</v>
          </cell>
        </row>
        <row r="650">
          <cell r="A650">
            <v>3036104</v>
          </cell>
          <cell r="B650" t="str">
            <v>Pç Manut. Maquinas e Terminais Logístic</v>
          </cell>
          <cell r="C650">
            <v>129613.08</v>
          </cell>
        </row>
        <row r="651">
          <cell r="A651">
            <v>3036105</v>
          </cell>
          <cell r="B651" t="str">
            <v>Serv. Manut. Maquinas e Terminais Logís</v>
          </cell>
          <cell r="C651">
            <v>160883.04999999999</v>
          </cell>
        </row>
        <row r="652">
          <cell r="A652">
            <v>3036106</v>
          </cell>
          <cell r="B652" t="str">
            <v>Fretes Manut. Maquinas e Terminais Logí</v>
          </cell>
          <cell r="C652">
            <v>43729.96</v>
          </cell>
        </row>
        <row r="653">
          <cell r="A653">
            <v>3036107</v>
          </cell>
          <cell r="B653" t="str">
            <v>Peças e Maut. Containers</v>
          </cell>
          <cell r="C653">
            <v>1103.56</v>
          </cell>
        </row>
        <row r="654">
          <cell r="A654">
            <v>3036108</v>
          </cell>
          <cell r="B654" t="str">
            <v>Serv. Manut de Containers</v>
          </cell>
          <cell r="C654">
            <v>3960</v>
          </cell>
        </row>
        <row r="655">
          <cell r="A655">
            <v>3036110</v>
          </cell>
          <cell r="B655" t="str">
            <v>Pç Manut. de Lonas</v>
          </cell>
          <cell r="C655">
            <v>240</v>
          </cell>
        </row>
        <row r="656">
          <cell r="A656">
            <v>3036112</v>
          </cell>
          <cell r="B656" t="str">
            <v>Fretes Manut. de Lonas</v>
          </cell>
          <cell r="C656">
            <v>17.5</v>
          </cell>
        </row>
        <row r="657">
          <cell r="A657">
            <v>3037107</v>
          </cell>
          <cell r="B657" t="str">
            <v>Fretes Manut. Road Railers</v>
          </cell>
          <cell r="C657">
            <v>1700</v>
          </cell>
        </row>
        <row r="658">
          <cell r="A658" t="str">
            <v>Manutenção Máquinas</v>
          </cell>
          <cell r="C658">
            <v>341247.15</v>
          </cell>
        </row>
        <row r="659">
          <cell r="A659">
            <v>3131112</v>
          </cell>
          <cell r="B659" t="str">
            <v>Agenciamento cargas/comissões</v>
          </cell>
          <cell r="C659">
            <v>50842.65</v>
          </cell>
        </row>
        <row r="660">
          <cell r="A660">
            <v>3131120</v>
          </cell>
          <cell r="B660" t="str">
            <v>Outros Modais</v>
          </cell>
          <cell r="C660">
            <v>12003.7</v>
          </cell>
        </row>
        <row r="661">
          <cell r="A661" t="str">
            <v>Outros Modais</v>
          </cell>
          <cell r="C661">
            <v>62846.35</v>
          </cell>
        </row>
        <row r="662">
          <cell r="A662">
            <v>3131103</v>
          </cell>
          <cell r="B662" t="str">
            <v>Coleta e entrega</v>
          </cell>
          <cell r="C662">
            <v>5301.33</v>
          </cell>
        </row>
        <row r="663">
          <cell r="A663" t="str">
            <v>Coleta e Entrega</v>
          </cell>
          <cell r="C663">
            <v>5301.33</v>
          </cell>
        </row>
        <row r="664">
          <cell r="A664" t="str">
            <v>Custos de Logística Variáveis</v>
          </cell>
          <cell r="C664">
            <v>9890938.9700000007</v>
          </cell>
        </row>
        <row r="665">
          <cell r="A665" t="str">
            <v>outros</v>
          </cell>
          <cell r="C665">
            <v>10879560.609999999</v>
          </cell>
        </row>
        <row r="666">
          <cell r="A666" t="str">
            <v>Custos Rodoviários Variáveis</v>
          </cell>
          <cell r="C666">
            <v>63895470.259999998</v>
          </cell>
        </row>
        <row r="667">
          <cell r="A667" t="str">
            <v>Custos dos Serviços Prestados Variáveis</v>
          </cell>
          <cell r="C667">
            <v>178815748.94999999</v>
          </cell>
        </row>
        <row r="668">
          <cell r="A668" t="str">
            <v>Margem de Contribuição</v>
          </cell>
          <cell r="C668">
            <v>-293046887.14999998</v>
          </cell>
        </row>
        <row r="669">
          <cell r="A669">
            <v>3014101</v>
          </cell>
          <cell r="B669" t="str">
            <v>Salários Temp.</v>
          </cell>
          <cell r="C669">
            <v>766.67</v>
          </cell>
        </row>
        <row r="670">
          <cell r="A670">
            <v>3014301</v>
          </cell>
          <cell r="B670" t="str">
            <v>INSS Temp.</v>
          </cell>
          <cell r="C670">
            <v>1661856.05</v>
          </cell>
        </row>
        <row r="671">
          <cell r="A671">
            <v>3014802</v>
          </cell>
          <cell r="B671" t="str">
            <v>Vale Transporte Temp.</v>
          </cell>
          <cell r="C671">
            <v>195.9</v>
          </cell>
        </row>
        <row r="672">
          <cell r="A672">
            <v>3014803</v>
          </cell>
          <cell r="B672" t="str">
            <v>Ass.Méd.-UNI./PLANS.Temp.</v>
          </cell>
          <cell r="C672">
            <v>934.04</v>
          </cell>
        </row>
        <row r="673">
          <cell r="A673">
            <v>3014806</v>
          </cell>
          <cell r="B673" t="str">
            <v>Outros Temp.</v>
          </cell>
          <cell r="C673">
            <v>2575.09</v>
          </cell>
        </row>
        <row r="674">
          <cell r="A674">
            <v>4011101</v>
          </cell>
          <cell r="B674" t="str">
            <v>Salários Vendas</v>
          </cell>
          <cell r="C674">
            <v>2201417.1</v>
          </cell>
        </row>
        <row r="675">
          <cell r="A675">
            <v>4011201</v>
          </cell>
          <cell r="B675" t="str">
            <v>Adic.de Salários Vendas</v>
          </cell>
          <cell r="C675">
            <v>59479.69</v>
          </cell>
        </row>
        <row r="676">
          <cell r="A676">
            <v>4011204</v>
          </cell>
          <cell r="B676" t="str">
            <v>Adicional noturno - Vendas</v>
          </cell>
          <cell r="C676">
            <v>1702.16</v>
          </cell>
        </row>
        <row r="677">
          <cell r="A677">
            <v>4011301</v>
          </cell>
          <cell r="B677" t="str">
            <v>INSS Vendas</v>
          </cell>
          <cell r="C677">
            <v>544292.68000000005</v>
          </cell>
        </row>
        <row r="678">
          <cell r="A678">
            <v>4011302</v>
          </cell>
          <cell r="B678" t="str">
            <v>FGTS Vendas</v>
          </cell>
          <cell r="C678">
            <v>168615.02</v>
          </cell>
        </row>
        <row r="679">
          <cell r="A679">
            <v>4011304</v>
          </cell>
          <cell r="B679" t="str">
            <v>SENAI Vendas</v>
          </cell>
          <cell r="C679">
            <v>27931.19</v>
          </cell>
        </row>
        <row r="680">
          <cell r="A680">
            <v>4011401</v>
          </cell>
          <cell r="B680" t="str">
            <v>Horas Extras Vendas</v>
          </cell>
          <cell r="C680">
            <v>3008.28</v>
          </cell>
        </row>
        <row r="681">
          <cell r="A681">
            <v>4011501</v>
          </cell>
          <cell r="B681" t="str">
            <v>Av.Prev.Resc.Contr.Vendas</v>
          </cell>
          <cell r="C681">
            <v>184766.95</v>
          </cell>
        </row>
        <row r="682">
          <cell r="A682">
            <v>4011701</v>
          </cell>
          <cell r="B682" t="str">
            <v>Férias Vendas</v>
          </cell>
          <cell r="C682">
            <v>399321.32</v>
          </cell>
        </row>
        <row r="683">
          <cell r="A683">
            <v>4011702</v>
          </cell>
          <cell r="B683" t="str">
            <v>13º Salário Vendas</v>
          </cell>
          <cell r="C683">
            <v>271668.77</v>
          </cell>
        </row>
        <row r="684">
          <cell r="A684">
            <v>4011801</v>
          </cell>
          <cell r="B684" t="str">
            <v>Ticket Alimentação Vendas</v>
          </cell>
          <cell r="C684">
            <v>113892.45</v>
          </cell>
        </row>
        <row r="685">
          <cell r="A685">
            <v>4011802</v>
          </cell>
          <cell r="B685" t="str">
            <v>Vale Transporte Vendas</v>
          </cell>
          <cell r="C685">
            <v>9839.61</v>
          </cell>
        </row>
        <row r="686">
          <cell r="A686">
            <v>4011803</v>
          </cell>
          <cell r="B686" t="str">
            <v>Ass.Méd.-UNI./PLANS.Vendas</v>
          </cell>
          <cell r="C686">
            <v>3545.56</v>
          </cell>
        </row>
        <row r="687">
          <cell r="A687">
            <v>4011804</v>
          </cell>
          <cell r="B687" t="str">
            <v>Seguro de Vida Vendas</v>
          </cell>
          <cell r="C687">
            <v>5493.09</v>
          </cell>
        </row>
        <row r="688">
          <cell r="A688">
            <v>4011806</v>
          </cell>
          <cell r="B688" t="str">
            <v>Outros Vendas</v>
          </cell>
          <cell r="C688">
            <v>-4024.62</v>
          </cell>
        </row>
        <row r="689">
          <cell r="A689">
            <v>4011901</v>
          </cell>
          <cell r="B689" t="str">
            <v>Contrat./Transf.Vendas</v>
          </cell>
          <cell r="C689">
            <v>5914.95</v>
          </cell>
        </row>
        <row r="690">
          <cell r="A690">
            <v>4012101</v>
          </cell>
          <cell r="B690" t="str">
            <v>Salários Adm.</v>
          </cell>
          <cell r="C690">
            <v>3510112</v>
          </cell>
        </row>
        <row r="691">
          <cell r="A691">
            <v>4012201</v>
          </cell>
          <cell r="B691" t="str">
            <v>Adic.de salários Adm.</v>
          </cell>
          <cell r="C691">
            <v>58083.7</v>
          </cell>
        </row>
        <row r="692">
          <cell r="A692">
            <v>4012204</v>
          </cell>
          <cell r="B692" t="str">
            <v>Adicional noturno - Adm.</v>
          </cell>
          <cell r="C692">
            <v>3524.22</v>
          </cell>
        </row>
        <row r="693">
          <cell r="A693">
            <v>4012301</v>
          </cell>
          <cell r="B693" t="str">
            <v>INSS Adm.</v>
          </cell>
          <cell r="C693">
            <v>1220680.81</v>
          </cell>
        </row>
        <row r="694">
          <cell r="A694">
            <v>4012302</v>
          </cell>
          <cell r="B694" t="str">
            <v>FGTS Adm.</v>
          </cell>
          <cell r="C694">
            <v>391768.14</v>
          </cell>
        </row>
        <row r="695">
          <cell r="A695">
            <v>4012303</v>
          </cell>
          <cell r="B695" t="str">
            <v>REFER/Pl.Prev.Priv.Adm.</v>
          </cell>
          <cell r="C695">
            <v>2906.76</v>
          </cell>
        </row>
        <row r="696">
          <cell r="A696">
            <v>4012304</v>
          </cell>
          <cell r="B696" t="str">
            <v>SENAI Adm.</v>
          </cell>
          <cell r="C696">
            <v>43206.42</v>
          </cell>
        </row>
        <row r="697">
          <cell r="A697">
            <v>4012305</v>
          </cell>
          <cell r="B697" t="str">
            <v>Contribuição Patronal Adm.</v>
          </cell>
          <cell r="C697">
            <v>2607.46</v>
          </cell>
        </row>
        <row r="698">
          <cell r="A698">
            <v>4012401</v>
          </cell>
          <cell r="B698" t="str">
            <v>Horas Extras Adm.</v>
          </cell>
          <cell r="C698">
            <v>1385.82</v>
          </cell>
        </row>
        <row r="699">
          <cell r="A699">
            <v>4012501</v>
          </cell>
          <cell r="B699" t="str">
            <v>Av.Prev.Resc.Contrat.Adm.</v>
          </cell>
          <cell r="C699">
            <v>96283.63</v>
          </cell>
        </row>
        <row r="700">
          <cell r="A700">
            <v>4012601</v>
          </cell>
          <cell r="B700" t="str">
            <v>Honorários Diretoria Adm.</v>
          </cell>
          <cell r="C700">
            <v>2170853</v>
          </cell>
        </row>
        <row r="701">
          <cell r="A701">
            <v>4012701</v>
          </cell>
          <cell r="B701" t="str">
            <v>Férias Adm.</v>
          </cell>
          <cell r="C701">
            <v>617728.18999999994</v>
          </cell>
        </row>
        <row r="702">
          <cell r="A702">
            <v>4012702</v>
          </cell>
          <cell r="B702" t="str">
            <v>13º Salário Adm.</v>
          </cell>
          <cell r="C702">
            <v>408205.47</v>
          </cell>
        </row>
        <row r="703">
          <cell r="A703">
            <v>4012801</v>
          </cell>
          <cell r="B703" t="str">
            <v>Ticket Alimentação Adm.</v>
          </cell>
          <cell r="C703">
            <v>243614.94</v>
          </cell>
        </row>
        <row r="704">
          <cell r="A704">
            <v>4012802</v>
          </cell>
          <cell r="B704" t="str">
            <v>Vale Transporte Adm.</v>
          </cell>
          <cell r="C704">
            <v>22970.81</v>
          </cell>
        </row>
        <row r="705">
          <cell r="A705">
            <v>4012803</v>
          </cell>
          <cell r="B705" t="str">
            <v>Ass.Méd.-UNI./PLANS.Adm.</v>
          </cell>
          <cell r="C705">
            <v>6820.33</v>
          </cell>
        </row>
        <row r="706">
          <cell r="A706">
            <v>4012804</v>
          </cell>
          <cell r="B706" t="str">
            <v>Seguro de Vida Adm.</v>
          </cell>
          <cell r="C706">
            <v>10175.39</v>
          </cell>
        </row>
        <row r="707">
          <cell r="A707">
            <v>4012805</v>
          </cell>
          <cell r="B707" t="str">
            <v>Brindes Adm.</v>
          </cell>
          <cell r="C707">
            <v>250</v>
          </cell>
        </row>
        <row r="708">
          <cell r="A708">
            <v>4012806</v>
          </cell>
          <cell r="B708" t="str">
            <v>Outros Adm.</v>
          </cell>
          <cell r="C708">
            <v>-87.85</v>
          </cell>
        </row>
        <row r="709">
          <cell r="A709">
            <v>4012901</v>
          </cell>
          <cell r="B709" t="str">
            <v>Contrat./Transf.Adm.</v>
          </cell>
          <cell r="C709">
            <v>83164.98</v>
          </cell>
        </row>
        <row r="710">
          <cell r="A710">
            <v>4013304</v>
          </cell>
          <cell r="B710" t="str">
            <v>SENAI Terc.</v>
          </cell>
          <cell r="C710">
            <v>7200.25</v>
          </cell>
        </row>
        <row r="711">
          <cell r="A711">
            <v>4013802</v>
          </cell>
          <cell r="B711" t="str">
            <v>Vale Transporte Terc.</v>
          </cell>
          <cell r="C711">
            <v>148.5</v>
          </cell>
        </row>
        <row r="712">
          <cell r="A712">
            <v>4013806</v>
          </cell>
          <cell r="B712" t="str">
            <v>Outros Terc.</v>
          </cell>
          <cell r="C712">
            <v>909.12</v>
          </cell>
        </row>
        <row r="713">
          <cell r="A713">
            <v>4013901</v>
          </cell>
          <cell r="B713" t="str">
            <v>Contrat./Transfer.Terc.</v>
          </cell>
          <cell r="C713">
            <v>4361.58</v>
          </cell>
        </row>
        <row r="714">
          <cell r="A714">
            <v>4014802</v>
          </cell>
          <cell r="B714" t="str">
            <v>Vale Transporte Q.Estável</v>
          </cell>
          <cell r="C714">
            <v>75</v>
          </cell>
        </row>
        <row r="715">
          <cell r="A715">
            <v>4014806</v>
          </cell>
          <cell r="B715" t="str">
            <v>Outros Quadro Estável</v>
          </cell>
          <cell r="C715">
            <v>124.9</v>
          </cell>
        </row>
        <row r="716">
          <cell r="A716">
            <v>4014901</v>
          </cell>
          <cell r="B716" t="str">
            <v>Contr./Transf.Q.Estável</v>
          </cell>
          <cell r="C716">
            <v>137.5</v>
          </cell>
        </row>
        <row r="717">
          <cell r="A717" t="str">
            <v>Pessoal</v>
          </cell>
          <cell r="C717">
            <v>14570403.02</v>
          </cell>
        </row>
        <row r="718">
          <cell r="A718">
            <v>3011101</v>
          </cell>
          <cell r="B718" t="str">
            <v>Salários Equipagem</v>
          </cell>
          <cell r="C718">
            <v>3960179.32</v>
          </cell>
        </row>
        <row r="719">
          <cell r="A719">
            <v>3011201</v>
          </cell>
          <cell r="B719" t="str">
            <v>Adic.Salários Equipagem</v>
          </cell>
          <cell r="C719">
            <v>1223543.6599999999</v>
          </cell>
        </row>
        <row r="720">
          <cell r="A720">
            <v>3011204</v>
          </cell>
          <cell r="B720" t="str">
            <v>Adicional noturno -Equipagem</v>
          </cell>
          <cell r="C720">
            <v>348888.22</v>
          </cell>
        </row>
        <row r="721">
          <cell r="A721">
            <v>3011301</v>
          </cell>
          <cell r="B721" t="str">
            <v>INSS Equipagem</v>
          </cell>
          <cell r="C721">
            <v>1769949.85</v>
          </cell>
        </row>
        <row r="722">
          <cell r="A722">
            <v>3011302</v>
          </cell>
          <cell r="B722" t="str">
            <v>FGTS Equipagem</v>
          </cell>
          <cell r="C722">
            <v>577258.35</v>
          </cell>
        </row>
        <row r="723">
          <cell r="A723">
            <v>3011303</v>
          </cell>
          <cell r="B723" t="str">
            <v>REFER/Pl.Pr.Priv.Equipagem</v>
          </cell>
          <cell r="C723">
            <v>3439.74</v>
          </cell>
        </row>
        <row r="724">
          <cell r="A724">
            <v>3011304</v>
          </cell>
          <cell r="B724" t="str">
            <v>SENAI Equipagem</v>
          </cell>
          <cell r="C724">
            <v>90031.19</v>
          </cell>
        </row>
        <row r="725">
          <cell r="A725">
            <v>3011401</v>
          </cell>
          <cell r="B725" t="str">
            <v>Horas Extras Equipagem</v>
          </cell>
          <cell r="C725">
            <v>1240051.27</v>
          </cell>
        </row>
        <row r="726">
          <cell r="A726">
            <v>3011501</v>
          </cell>
          <cell r="B726" t="str">
            <v>Av.Prev.Resc.Contr.Equip.</v>
          </cell>
          <cell r="C726">
            <v>115983.35</v>
          </cell>
        </row>
        <row r="727">
          <cell r="A727">
            <v>3011701</v>
          </cell>
          <cell r="B727" t="str">
            <v>Férias Equipagem</v>
          </cell>
          <cell r="C727">
            <v>1166069.76</v>
          </cell>
        </row>
        <row r="728">
          <cell r="A728">
            <v>3011702</v>
          </cell>
          <cell r="B728" t="str">
            <v>13 Salário Equipagem</v>
          </cell>
          <cell r="C728">
            <v>825893.83</v>
          </cell>
        </row>
        <row r="729">
          <cell r="A729">
            <v>3011801</v>
          </cell>
          <cell r="B729" t="str">
            <v>Ticket Alimentação Equipagem</v>
          </cell>
          <cell r="C729">
            <v>1060768.6100000001</v>
          </cell>
        </row>
        <row r="730">
          <cell r="A730">
            <v>3011802</v>
          </cell>
          <cell r="B730" t="str">
            <v>Vale Transporte Equipagem</v>
          </cell>
          <cell r="C730">
            <v>109643.76</v>
          </cell>
        </row>
        <row r="731">
          <cell r="A731">
            <v>3011803</v>
          </cell>
          <cell r="B731" t="str">
            <v>Ass.Méd.-UNI./PLANS.Equip.</v>
          </cell>
          <cell r="C731">
            <v>305694.28000000003</v>
          </cell>
        </row>
        <row r="732">
          <cell r="A732">
            <v>3011804</v>
          </cell>
          <cell r="B732" t="str">
            <v>Seguro de Vida Equipagem</v>
          </cell>
          <cell r="C732">
            <v>16834.439999999999</v>
          </cell>
        </row>
        <row r="733">
          <cell r="A733">
            <v>3011806</v>
          </cell>
          <cell r="B733" t="str">
            <v>Outros Equipagem</v>
          </cell>
          <cell r="C733">
            <v>-58.43</v>
          </cell>
        </row>
        <row r="734">
          <cell r="A734">
            <v>3011901</v>
          </cell>
          <cell r="B734" t="str">
            <v>Contr./Transfer.Equipagem</v>
          </cell>
          <cell r="C734">
            <v>5398.19</v>
          </cell>
        </row>
        <row r="735">
          <cell r="A735">
            <v>3012101</v>
          </cell>
          <cell r="B735" t="str">
            <v>Salários Operacional</v>
          </cell>
          <cell r="C735">
            <v>9785985.8000000007</v>
          </cell>
        </row>
        <row r="736">
          <cell r="A736">
            <v>3012201</v>
          </cell>
          <cell r="B736" t="str">
            <v>Adic.Salários Operacional</v>
          </cell>
          <cell r="C736">
            <v>980084.29</v>
          </cell>
        </row>
        <row r="737">
          <cell r="A737">
            <v>3012204</v>
          </cell>
          <cell r="B737" t="str">
            <v>Adicional noturno - Operacional</v>
          </cell>
          <cell r="C737">
            <v>114026.87</v>
          </cell>
        </row>
        <row r="738">
          <cell r="A738">
            <v>3012301</v>
          </cell>
          <cell r="B738" t="str">
            <v>INSS Operacional</v>
          </cell>
          <cell r="C738">
            <v>2786998.77</v>
          </cell>
        </row>
        <row r="739">
          <cell r="A739">
            <v>3012302</v>
          </cell>
          <cell r="B739" t="str">
            <v>FGTS Operacional</v>
          </cell>
          <cell r="C739">
            <v>899225.69</v>
          </cell>
        </row>
        <row r="740">
          <cell r="A740">
            <v>3012303</v>
          </cell>
          <cell r="B740" t="str">
            <v>REFER/Pl.Pr.Priv.Operac.</v>
          </cell>
          <cell r="C740">
            <v>26768.32</v>
          </cell>
        </row>
        <row r="741">
          <cell r="A741">
            <v>3012304</v>
          </cell>
          <cell r="B741" t="str">
            <v>SENAI Operacional</v>
          </cell>
          <cell r="C741">
            <v>143633.68</v>
          </cell>
        </row>
        <row r="742">
          <cell r="A742">
            <v>3012305</v>
          </cell>
          <cell r="B742" t="str">
            <v>Contrib.Patronal Operac.</v>
          </cell>
          <cell r="C742">
            <v>39180</v>
          </cell>
        </row>
        <row r="743">
          <cell r="A743">
            <v>3012401</v>
          </cell>
          <cell r="B743" t="str">
            <v>Horas Extras Operacional</v>
          </cell>
          <cell r="C743">
            <v>475803.63</v>
          </cell>
        </row>
        <row r="744">
          <cell r="A744">
            <v>3012501</v>
          </cell>
          <cell r="B744" t="str">
            <v>Av.Prev.Resc.Contr.Operac.</v>
          </cell>
          <cell r="C744">
            <v>284911.09999999998</v>
          </cell>
        </row>
        <row r="745">
          <cell r="A745">
            <v>3012701</v>
          </cell>
          <cell r="B745" t="str">
            <v>Férias Operacional</v>
          </cell>
          <cell r="C745">
            <v>1909090.14</v>
          </cell>
        </row>
        <row r="746">
          <cell r="A746">
            <v>3012702</v>
          </cell>
          <cell r="B746" t="str">
            <v>13 Salário Operacional</v>
          </cell>
          <cell r="C746">
            <v>1343465.56</v>
          </cell>
        </row>
        <row r="747">
          <cell r="A747">
            <v>3012801</v>
          </cell>
          <cell r="B747" t="str">
            <v>Ticket Alimentação Operacional</v>
          </cell>
          <cell r="C747">
            <v>1275260.48</v>
          </cell>
        </row>
        <row r="748">
          <cell r="A748">
            <v>3012802</v>
          </cell>
          <cell r="B748" t="str">
            <v>Vale Transporte Operacional</v>
          </cell>
          <cell r="C748">
            <v>150219.88</v>
          </cell>
        </row>
        <row r="749">
          <cell r="A749">
            <v>3012803</v>
          </cell>
          <cell r="B749" t="str">
            <v>Ass.Méd.-UNI./PLANS.Operac.</v>
          </cell>
          <cell r="C749">
            <v>221190.34</v>
          </cell>
        </row>
        <row r="750">
          <cell r="A750">
            <v>3012804</v>
          </cell>
          <cell r="B750" t="str">
            <v>Seguro de Vida Operacional</v>
          </cell>
          <cell r="C750">
            <v>31315.51</v>
          </cell>
        </row>
        <row r="751">
          <cell r="A751">
            <v>3012805</v>
          </cell>
          <cell r="B751" t="str">
            <v>Brindes Operacional</v>
          </cell>
          <cell r="C751">
            <v>5021.58</v>
          </cell>
        </row>
        <row r="752">
          <cell r="A752">
            <v>3012806</v>
          </cell>
          <cell r="B752" t="str">
            <v>Outros Operacional</v>
          </cell>
          <cell r="C752">
            <v>-2202.69</v>
          </cell>
        </row>
        <row r="753">
          <cell r="A753">
            <v>3012901</v>
          </cell>
          <cell r="B753" t="str">
            <v>Contr./Transf.Operacional</v>
          </cell>
          <cell r="C753">
            <v>73092.259999999995</v>
          </cell>
        </row>
        <row r="754">
          <cell r="A754">
            <v>3013101</v>
          </cell>
          <cell r="B754" t="str">
            <v>Salários Pátio</v>
          </cell>
          <cell r="C754">
            <v>2019760.12</v>
          </cell>
        </row>
        <row r="755">
          <cell r="A755">
            <v>3013201</v>
          </cell>
          <cell r="B755" t="str">
            <v>Adic.de Salários Pátio</v>
          </cell>
          <cell r="C755">
            <v>625027.21</v>
          </cell>
        </row>
        <row r="756">
          <cell r="A756">
            <v>3013204</v>
          </cell>
          <cell r="B756" t="str">
            <v>Adicional noturno - Pátio</v>
          </cell>
          <cell r="C756">
            <v>141385.98000000001</v>
          </cell>
        </row>
        <row r="757">
          <cell r="A757">
            <v>3013301</v>
          </cell>
          <cell r="B757" t="str">
            <v>INSS Pátio</v>
          </cell>
          <cell r="C757">
            <v>756394.39</v>
          </cell>
        </row>
        <row r="758">
          <cell r="A758">
            <v>3013302</v>
          </cell>
          <cell r="B758" t="str">
            <v>FGTS Pátio</v>
          </cell>
          <cell r="C758">
            <v>245712.52</v>
          </cell>
        </row>
        <row r="759">
          <cell r="A759">
            <v>3013303</v>
          </cell>
          <cell r="B759" t="str">
            <v>REFER/Pl.Prev.Priv.Pátio</v>
          </cell>
          <cell r="C759">
            <v>469.55</v>
          </cell>
        </row>
        <row r="760">
          <cell r="A760">
            <v>3013304</v>
          </cell>
          <cell r="B760" t="str">
            <v>SENAI Pátio</v>
          </cell>
          <cell r="C760">
            <v>37742.03</v>
          </cell>
        </row>
        <row r="761">
          <cell r="A761">
            <v>3013401</v>
          </cell>
          <cell r="B761" t="str">
            <v>Horas Extras Pátio</v>
          </cell>
          <cell r="C761">
            <v>141115.69</v>
          </cell>
        </row>
        <row r="762">
          <cell r="A762">
            <v>3013501</v>
          </cell>
          <cell r="B762" t="str">
            <v>Av.Prev.Resc.Contrat.Pátio</v>
          </cell>
          <cell r="C762">
            <v>61809.74</v>
          </cell>
        </row>
        <row r="763">
          <cell r="A763">
            <v>3013701</v>
          </cell>
          <cell r="B763" t="str">
            <v>Férias Pátio</v>
          </cell>
          <cell r="C763">
            <v>430805.85</v>
          </cell>
        </row>
        <row r="764">
          <cell r="A764">
            <v>3013702</v>
          </cell>
          <cell r="B764" t="str">
            <v>13 Salário Pátio</v>
          </cell>
          <cell r="C764">
            <v>306879</v>
          </cell>
        </row>
        <row r="765">
          <cell r="A765">
            <v>3013801</v>
          </cell>
          <cell r="B765" t="str">
            <v>Ticket Alimentação Pátio</v>
          </cell>
          <cell r="C765">
            <v>633298.78</v>
          </cell>
        </row>
        <row r="766">
          <cell r="A766">
            <v>3013802</v>
          </cell>
          <cell r="B766" t="str">
            <v>Vale Transporte Pátio</v>
          </cell>
          <cell r="C766">
            <v>114807.3</v>
          </cell>
        </row>
        <row r="767">
          <cell r="A767">
            <v>3013803</v>
          </cell>
          <cell r="B767" t="str">
            <v>Ass.Méd.-UNI./PLANS.Pátio</v>
          </cell>
          <cell r="C767">
            <v>142094.03</v>
          </cell>
        </row>
        <row r="768">
          <cell r="A768">
            <v>3013804</v>
          </cell>
          <cell r="B768" t="str">
            <v>Seguro de Vida Pátio</v>
          </cell>
          <cell r="C768">
            <v>8948.76</v>
          </cell>
        </row>
        <row r="769">
          <cell r="A769">
            <v>3013806</v>
          </cell>
          <cell r="B769" t="str">
            <v>Outros Pátio</v>
          </cell>
          <cell r="C769">
            <v>-385.68</v>
          </cell>
        </row>
        <row r="770">
          <cell r="A770">
            <v>3013901</v>
          </cell>
          <cell r="B770" t="str">
            <v>Contrat./Transfer.Pátio</v>
          </cell>
          <cell r="C770">
            <v>3444.61</v>
          </cell>
        </row>
        <row r="771">
          <cell r="A771" t="str">
            <v>Maquinistas/Pátio e Colab. Operacional</v>
          </cell>
          <cell r="C771">
            <v>39031950.479999997</v>
          </cell>
        </row>
        <row r="772">
          <cell r="C772">
            <v>53602353.5</v>
          </cell>
        </row>
        <row r="773">
          <cell r="A773">
            <v>3031101</v>
          </cell>
          <cell r="B773" t="str">
            <v>Peças/Compon.p/Locomotivas</v>
          </cell>
          <cell r="C773">
            <v>1068411.95</v>
          </cell>
        </row>
        <row r="774">
          <cell r="A774">
            <v>3031102</v>
          </cell>
          <cell r="B774" t="str">
            <v>Serviço Manut.Locomotivas</v>
          </cell>
          <cell r="C774">
            <v>2580776.52</v>
          </cell>
        </row>
        <row r="775">
          <cell r="A775">
            <v>3031103</v>
          </cell>
          <cell r="B775" t="str">
            <v>Fretes Locomotivas</v>
          </cell>
          <cell r="C775">
            <v>230764.39</v>
          </cell>
        </row>
        <row r="776">
          <cell r="A776">
            <v>3031201</v>
          </cell>
          <cell r="B776" t="str">
            <v>Peças/Componentes p/Vagões</v>
          </cell>
          <cell r="C776">
            <v>-265944.90999999997</v>
          </cell>
        </row>
        <row r="777">
          <cell r="A777">
            <v>3031202</v>
          </cell>
          <cell r="B777" t="str">
            <v>Serviço Manutenção Vagões</v>
          </cell>
          <cell r="C777">
            <v>2943641.72</v>
          </cell>
        </row>
        <row r="778">
          <cell r="A778">
            <v>3031203</v>
          </cell>
          <cell r="B778" t="str">
            <v>Fretes Vagões</v>
          </cell>
          <cell r="C778">
            <v>39249.21</v>
          </cell>
        </row>
        <row r="779">
          <cell r="A779" t="str">
            <v>Manutenção Mecânica</v>
          </cell>
          <cell r="C779">
            <v>6596898.8799999999</v>
          </cell>
        </row>
        <row r="780">
          <cell r="A780">
            <v>3032101</v>
          </cell>
          <cell r="B780" t="str">
            <v>Peças/Compon.Super Estrut.</v>
          </cell>
          <cell r="C780">
            <v>174460.6</v>
          </cell>
        </row>
        <row r="781">
          <cell r="A781">
            <v>3032102</v>
          </cell>
          <cell r="B781" t="str">
            <v>Peças/Compon.Infra Estrut.</v>
          </cell>
          <cell r="C781">
            <v>21340.15</v>
          </cell>
        </row>
        <row r="782">
          <cell r="A782">
            <v>3032103</v>
          </cell>
          <cell r="B782" t="str">
            <v>Frete-Pç./Comp.Super Est.</v>
          </cell>
          <cell r="C782">
            <v>22789.95</v>
          </cell>
        </row>
        <row r="783">
          <cell r="A783">
            <v>3032104</v>
          </cell>
          <cell r="B783" t="str">
            <v>Frete-Pç.Comp.Infra Estr.</v>
          </cell>
          <cell r="C783">
            <v>180</v>
          </cell>
        </row>
        <row r="784">
          <cell r="A784">
            <v>3032201</v>
          </cell>
          <cell r="B784" t="str">
            <v>Serv.Manut.Super Estrut.</v>
          </cell>
          <cell r="C784">
            <v>3331981.51</v>
          </cell>
        </row>
        <row r="785">
          <cell r="A785">
            <v>3032202</v>
          </cell>
          <cell r="B785" t="str">
            <v>Serv.Manut.Infra Estrut.</v>
          </cell>
          <cell r="C785">
            <v>234478.3</v>
          </cell>
        </row>
        <row r="786">
          <cell r="A786">
            <v>3032203</v>
          </cell>
          <cell r="B786" t="str">
            <v>Frete Serv.Manut.Via Perm.</v>
          </cell>
          <cell r="C786">
            <v>1590</v>
          </cell>
        </row>
        <row r="787">
          <cell r="A787" t="str">
            <v>Manutenção de Via Permanente</v>
          </cell>
          <cell r="C787">
            <v>3786820.51</v>
          </cell>
        </row>
        <row r="788">
          <cell r="A788">
            <v>3036101</v>
          </cell>
          <cell r="B788" t="str">
            <v>Ferram.Mat.Auxil.Manut.</v>
          </cell>
          <cell r="C788">
            <v>1897873.11</v>
          </cell>
        </row>
        <row r="789">
          <cell r="A789">
            <v>3036102</v>
          </cell>
          <cell r="B789" t="str">
            <v>Frete Ferram.Mat.Auxil.</v>
          </cell>
          <cell r="C789">
            <v>1146.6099999999999</v>
          </cell>
        </row>
        <row r="790">
          <cell r="A790">
            <v>3036113</v>
          </cell>
          <cell r="B790" t="str">
            <v>Mat.Auxil.Manut.</v>
          </cell>
          <cell r="C790">
            <v>472181.88</v>
          </cell>
        </row>
        <row r="791">
          <cell r="A791" t="str">
            <v>Ferramentas</v>
          </cell>
          <cell r="C791">
            <v>2371201.6</v>
          </cell>
        </row>
        <row r="792">
          <cell r="A792">
            <v>3031001</v>
          </cell>
          <cell r="B792" t="str">
            <v>Manut.Máquinas e equipamentos</v>
          </cell>
          <cell r="C792">
            <v>317955.75</v>
          </cell>
        </row>
        <row r="793">
          <cell r="A793">
            <v>3036103</v>
          </cell>
          <cell r="B793" t="str">
            <v>Serv.pç.p/Manut.Máquinas</v>
          </cell>
          <cell r="C793">
            <v>6290.81</v>
          </cell>
        </row>
        <row r="794">
          <cell r="A794">
            <v>3037101</v>
          </cell>
          <cell r="B794" t="str">
            <v>Manutenção de veiculos rodoviários leve</v>
          </cell>
          <cell r="C794">
            <v>96875.56</v>
          </cell>
        </row>
        <row r="795">
          <cell r="A795">
            <v>3037102</v>
          </cell>
          <cell r="B795" t="str">
            <v>Manut.Equip.Ferrov.Leve</v>
          </cell>
          <cell r="C795">
            <v>5531.46</v>
          </cell>
        </row>
        <row r="796">
          <cell r="A796">
            <v>3037103</v>
          </cell>
          <cell r="B796" t="str">
            <v>Manut.Equip.Ferrov.Pesados</v>
          </cell>
          <cell r="C796">
            <v>3771.94</v>
          </cell>
        </row>
        <row r="797">
          <cell r="A797">
            <v>3037106</v>
          </cell>
          <cell r="B797" t="str">
            <v>Serv. Manut. Road Raillers</v>
          </cell>
          <cell r="C797">
            <v>630</v>
          </cell>
        </row>
        <row r="798">
          <cell r="A798">
            <v>3038101</v>
          </cell>
          <cell r="B798" t="str">
            <v>Pç.Compon.Man.Auto Linha</v>
          </cell>
          <cell r="C798">
            <v>101115.27</v>
          </cell>
        </row>
        <row r="799">
          <cell r="A799">
            <v>3038102</v>
          </cell>
          <cell r="B799" t="str">
            <v>Serv.Manut.Auto de Linha</v>
          </cell>
          <cell r="C799">
            <v>61142.37</v>
          </cell>
        </row>
        <row r="800">
          <cell r="A800">
            <v>3038103</v>
          </cell>
          <cell r="B800" t="str">
            <v>Fretes Auto de Linha</v>
          </cell>
          <cell r="C800">
            <v>217.5</v>
          </cell>
        </row>
        <row r="801">
          <cell r="A801">
            <v>3038201</v>
          </cell>
          <cell r="B801" t="str">
            <v>Pç.Compon.Manut.Plasser</v>
          </cell>
          <cell r="C801">
            <v>103840.08</v>
          </cell>
        </row>
        <row r="802">
          <cell r="A802">
            <v>3038202</v>
          </cell>
          <cell r="B802" t="str">
            <v>Serv.p/Manut.Plasser</v>
          </cell>
          <cell r="C802">
            <v>64656.06</v>
          </cell>
        </row>
        <row r="803">
          <cell r="A803">
            <v>3038203</v>
          </cell>
          <cell r="B803" t="str">
            <v>Fretes Plasser</v>
          </cell>
          <cell r="C803">
            <v>1463.7</v>
          </cell>
        </row>
        <row r="804">
          <cell r="A804">
            <v>3038301</v>
          </cell>
          <cell r="B804" t="str">
            <v>Pç.Comp.Man.Veíc.Rodoferr.</v>
          </cell>
          <cell r="C804">
            <v>2283.0300000000002</v>
          </cell>
        </row>
        <row r="805">
          <cell r="A805">
            <v>3038302</v>
          </cell>
          <cell r="B805" t="str">
            <v>Serv.Manut.Veíc.Rodoferr.</v>
          </cell>
          <cell r="C805">
            <v>730</v>
          </cell>
        </row>
        <row r="806">
          <cell r="A806">
            <v>3039101</v>
          </cell>
          <cell r="B806" t="str">
            <v>Manut.Equipam.Informática</v>
          </cell>
          <cell r="C806">
            <v>45288.63</v>
          </cell>
        </row>
        <row r="807">
          <cell r="A807">
            <v>3039102</v>
          </cell>
          <cell r="B807" t="str">
            <v>Frete Man.Equip.Informática</v>
          </cell>
          <cell r="C807">
            <v>624.23</v>
          </cell>
        </row>
        <row r="808">
          <cell r="A808" t="str">
            <v>Manutenção de Maquinário</v>
          </cell>
          <cell r="C808">
            <v>812416.39</v>
          </cell>
        </row>
        <row r="809">
          <cell r="A809">
            <v>4031101</v>
          </cell>
          <cell r="B809" t="str">
            <v>Manutenção Veíc.Rodoviários Leves</v>
          </cell>
          <cell r="C809">
            <v>8958.06</v>
          </cell>
        </row>
        <row r="810">
          <cell r="A810">
            <v>4031103</v>
          </cell>
          <cell r="B810" t="str">
            <v>Manutenção mecanic/eletrica-aeronave</v>
          </cell>
          <cell r="C810">
            <v>64097.11</v>
          </cell>
        </row>
        <row r="811">
          <cell r="A811" t="str">
            <v>Manutenção Veículos</v>
          </cell>
          <cell r="C811">
            <v>73055.17</v>
          </cell>
        </row>
        <row r="812">
          <cell r="A812">
            <v>3035101</v>
          </cell>
          <cell r="B812" t="str">
            <v>Obras Civis</v>
          </cell>
          <cell r="C812">
            <v>104559.39</v>
          </cell>
        </row>
        <row r="813">
          <cell r="A813">
            <v>3035102</v>
          </cell>
          <cell r="B813" t="str">
            <v>Pequenas Instalações</v>
          </cell>
          <cell r="C813">
            <v>35314.51</v>
          </cell>
        </row>
        <row r="814">
          <cell r="A814">
            <v>3035103</v>
          </cell>
          <cell r="B814" t="str">
            <v>Manutenção Instalações</v>
          </cell>
          <cell r="C814">
            <v>341121.39</v>
          </cell>
        </row>
        <row r="815">
          <cell r="A815">
            <v>3035104</v>
          </cell>
          <cell r="B815" t="str">
            <v>Frete Manut.de Instalações</v>
          </cell>
          <cell r="C815">
            <v>1564.1</v>
          </cell>
        </row>
        <row r="816">
          <cell r="A816">
            <v>3081105</v>
          </cell>
          <cell r="B816" t="str">
            <v>Limpeza</v>
          </cell>
          <cell r="C816">
            <v>408292.72</v>
          </cell>
        </row>
        <row r="817">
          <cell r="A817" t="str">
            <v>Manutenção Instalações</v>
          </cell>
          <cell r="C817">
            <v>890852.11</v>
          </cell>
        </row>
        <row r="818">
          <cell r="A818">
            <v>3034101</v>
          </cell>
          <cell r="B818" t="str">
            <v>Pç.Componentes p/Sistemas</v>
          </cell>
          <cell r="C818">
            <v>105976.29</v>
          </cell>
        </row>
        <row r="819">
          <cell r="A819">
            <v>3034102</v>
          </cell>
          <cell r="B819" t="str">
            <v>Serv.Manut.p/Sistemas</v>
          </cell>
          <cell r="C819">
            <v>615</v>
          </cell>
        </row>
        <row r="820">
          <cell r="A820">
            <v>3039103</v>
          </cell>
          <cell r="B820" t="str">
            <v>Manut. Sistemas Informática</v>
          </cell>
          <cell r="C820">
            <v>1800</v>
          </cell>
        </row>
        <row r="821">
          <cell r="A821" t="str">
            <v>Manutenção de Sistemas</v>
          </cell>
          <cell r="C821">
            <v>108391.29</v>
          </cell>
        </row>
        <row r="822">
          <cell r="A822">
            <v>3033101</v>
          </cell>
          <cell r="B822" t="str">
            <v>Peças e componentes de telecomunicações</v>
          </cell>
          <cell r="C822">
            <v>204710.28</v>
          </cell>
        </row>
        <row r="823">
          <cell r="A823">
            <v>3033102</v>
          </cell>
          <cell r="B823" t="str">
            <v>Serv.Manut.Telecom.</v>
          </cell>
          <cell r="C823">
            <v>13398.88</v>
          </cell>
        </row>
        <row r="824">
          <cell r="A824">
            <v>3033103</v>
          </cell>
          <cell r="B824" t="str">
            <v>Frete Telecomunicações</v>
          </cell>
          <cell r="C824">
            <v>785</v>
          </cell>
        </row>
        <row r="825">
          <cell r="A825">
            <v>3034103</v>
          </cell>
          <cell r="B825" t="str">
            <v>Fretes Sistemas</v>
          </cell>
          <cell r="C825">
            <v>856.94</v>
          </cell>
        </row>
        <row r="826">
          <cell r="A826" t="str">
            <v>Manutenção Telecom</v>
          </cell>
          <cell r="C826">
            <v>219751.1</v>
          </cell>
        </row>
        <row r="827">
          <cell r="C827">
            <v>14859387.050000001</v>
          </cell>
        </row>
        <row r="828">
          <cell r="A828">
            <v>3061102</v>
          </cell>
          <cell r="B828" t="str">
            <v>Alug.Equipam.Informática</v>
          </cell>
          <cell r="C828">
            <v>123093.97</v>
          </cell>
        </row>
        <row r="829">
          <cell r="A829">
            <v>3061103</v>
          </cell>
          <cell r="B829" t="str">
            <v>Aluguel Máquinas</v>
          </cell>
          <cell r="C829">
            <v>85180.44</v>
          </cell>
        </row>
        <row r="830">
          <cell r="A830">
            <v>3061104</v>
          </cell>
          <cell r="B830" t="str">
            <v>Aluguel Imóveis</v>
          </cell>
          <cell r="C830">
            <v>287414.61</v>
          </cell>
        </row>
        <row r="831">
          <cell r="A831">
            <v>3061106</v>
          </cell>
          <cell r="B831" t="str">
            <v>Arrendamento GPS</v>
          </cell>
          <cell r="C831">
            <v>-13976.45</v>
          </cell>
        </row>
        <row r="832">
          <cell r="A832">
            <v>3061110</v>
          </cell>
          <cell r="B832" t="str">
            <v>Locação de maquinas e equipamentos - Te</v>
          </cell>
          <cell r="C832">
            <v>816596.74</v>
          </cell>
        </row>
        <row r="833">
          <cell r="A833">
            <v>3061113</v>
          </cell>
          <cell r="B833" t="str">
            <v>Locação de Veiculos Leves</v>
          </cell>
          <cell r="C833">
            <v>707635.97</v>
          </cell>
        </row>
        <row r="834">
          <cell r="A834">
            <v>4061113</v>
          </cell>
          <cell r="B834" t="str">
            <v>Locação de veículos leves</v>
          </cell>
          <cell r="C834">
            <v>10059.16</v>
          </cell>
        </row>
        <row r="835">
          <cell r="A835">
            <v>4071101</v>
          </cell>
          <cell r="B835" t="str">
            <v>Sistemas aplicativos</v>
          </cell>
          <cell r="C835">
            <v>311852.38</v>
          </cell>
        </row>
        <row r="836">
          <cell r="A836">
            <v>4071102</v>
          </cell>
          <cell r="B836" t="str">
            <v>Locação de equipamento informática</v>
          </cell>
          <cell r="C836">
            <v>19922.54</v>
          </cell>
        </row>
        <row r="837">
          <cell r="A837">
            <v>4071103</v>
          </cell>
          <cell r="B837" t="str">
            <v>Locação de maquinas e equipamentos</v>
          </cell>
          <cell r="C837">
            <v>6760</v>
          </cell>
        </row>
        <row r="838">
          <cell r="A838">
            <v>4071104</v>
          </cell>
          <cell r="B838" t="str">
            <v>Locação Imóveis</v>
          </cell>
          <cell r="C838">
            <v>19644.78</v>
          </cell>
        </row>
        <row r="839">
          <cell r="A839" t="str">
            <v>Aluguéis e Leasing</v>
          </cell>
          <cell r="C839">
            <v>2374184.14</v>
          </cell>
        </row>
        <row r="840">
          <cell r="A840">
            <v>3081102</v>
          </cell>
          <cell r="B840" t="str">
            <v>Material de Expediente</v>
          </cell>
          <cell r="C840">
            <v>407081.31</v>
          </cell>
        </row>
        <row r="841">
          <cell r="A841">
            <v>3081103</v>
          </cell>
          <cell r="B841" t="str">
            <v>Consultoria</v>
          </cell>
          <cell r="C841">
            <v>90705.69</v>
          </cell>
        </row>
        <row r="842">
          <cell r="A842">
            <v>3081104</v>
          </cell>
          <cell r="B842" t="str">
            <v>Cursos/Congressos/Palestras</v>
          </cell>
          <cell r="C842">
            <v>7934.26</v>
          </cell>
        </row>
        <row r="843">
          <cell r="A843">
            <v>3081106</v>
          </cell>
          <cell r="B843" t="str">
            <v>Segurança Patrimonial</v>
          </cell>
          <cell r="C843">
            <v>2221903.39</v>
          </cell>
        </row>
        <row r="844">
          <cell r="A844">
            <v>3081107</v>
          </cell>
          <cell r="B844" t="str">
            <v>Serviços com terceiros</v>
          </cell>
          <cell r="C844">
            <v>790238.19</v>
          </cell>
        </row>
        <row r="845">
          <cell r="A845">
            <v>3081108</v>
          </cell>
          <cell r="B845" t="str">
            <v>Periódicos/Livros/Inform.</v>
          </cell>
          <cell r="C845">
            <v>822.7</v>
          </cell>
        </row>
        <row r="846">
          <cell r="A846">
            <v>3081111</v>
          </cell>
          <cell r="B846" t="str">
            <v>Bens de pequeno Valor</v>
          </cell>
          <cell r="C846">
            <v>7631.88</v>
          </cell>
        </row>
        <row r="847">
          <cell r="A847">
            <v>3081113</v>
          </cell>
          <cell r="B847" t="str">
            <v>Brindes</v>
          </cell>
          <cell r="C847">
            <v>715.21</v>
          </cell>
        </row>
        <row r="848">
          <cell r="A848">
            <v>3081209</v>
          </cell>
          <cell r="B848" t="str">
            <v>Publicidade e divulgação</v>
          </cell>
          <cell r="C848">
            <v>2810.1</v>
          </cell>
        </row>
        <row r="849">
          <cell r="A849">
            <v>4021101</v>
          </cell>
          <cell r="B849" t="str">
            <v>Manutenção em instalações</v>
          </cell>
          <cell r="C849">
            <v>55829.69</v>
          </cell>
        </row>
        <row r="850">
          <cell r="A850">
            <v>4021102</v>
          </cell>
          <cell r="B850" t="str">
            <v>Fretes Obras Civis</v>
          </cell>
          <cell r="C850">
            <v>350</v>
          </cell>
        </row>
        <row r="851">
          <cell r="A851">
            <v>4021201</v>
          </cell>
          <cell r="B851" t="str">
            <v>Peças Comp.Telecom.</v>
          </cell>
          <cell r="C851">
            <v>2995.64</v>
          </cell>
        </row>
        <row r="852">
          <cell r="A852">
            <v>4021202</v>
          </cell>
          <cell r="B852" t="str">
            <v>Serv.Manut.Telecom.</v>
          </cell>
          <cell r="C852">
            <v>29914.240000000002</v>
          </cell>
        </row>
        <row r="853">
          <cell r="A853">
            <v>4021203</v>
          </cell>
          <cell r="B853" t="str">
            <v>Fretes Telecom.</v>
          </cell>
          <cell r="C853">
            <v>141.63</v>
          </cell>
        </row>
        <row r="854">
          <cell r="A854">
            <v>4041101</v>
          </cell>
          <cell r="B854" t="str">
            <v>Manut.Equip.Informática</v>
          </cell>
          <cell r="C854">
            <v>162926.29999999999</v>
          </cell>
        </row>
        <row r="855">
          <cell r="A855">
            <v>4041102</v>
          </cell>
          <cell r="B855" t="str">
            <v>Frete Manut.Equip.Inform.</v>
          </cell>
          <cell r="C855">
            <v>1707.36</v>
          </cell>
        </row>
        <row r="856">
          <cell r="A856">
            <v>4081101</v>
          </cell>
          <cell r="B856" t="str">
            <v>Unif./materiais segurança</v>
          </cell>
          <cell r="C856">
            <v>22274.98</v>
          </cell>
        </row>
        <row r="857">
          <cell r="A857">
            <v>4081102</v>
          </cell>
          <cell r="B857" t="str">
            <v>Material de expediente</v>
          </cell>
          <cell r="C857">
            <v>210267.84</v>
          </cell>
        </row>
        <row r="858">
          <cell r="A858">
            <v>4081103</v>
          </cell>
          <cell r="B858" t="str">
            <v>Consultoria</v>
          </cell>
          <cell r="C858">
            <v>4308561.1500000004</v>
          </cell>
        </row>
        <row r="859">
          <cell r="A859">
            <v>4081105</v>
          </cell>
          <cell r="B859" t="str">
            <v>Publicidade e divulgação</v>
          </cell>
          <cell r="C859">
            <v>2084287.1</v>
          </cell>
        </row>
        <row r="860">
          <cell r="A860">
            <v>4081106</v>
          </cell>
          <cell r="B860" t="str">
            <v>Cursos/congressos palestras</v>
          </cell>
          <cell r="C860">
            <v>308327.03999999998</v>
          </cell>
        </row>
        <row r="861">
          <cell r="A861">
            <v>4081107</v>
          </cell>
          <cell r="B861" t="str">
            <v>Limpeza</v>
          </cell>
          <cell r="C861">
            <v>103919.92</v>
          </cell>
        </row>
        <row r="862">
          <cell r="A862">
            <v>4081108</v>
          </cell>
          <cell r="B862" t="str">
            <v>Segurança Patrimonial</v>
          </cell>
          <cell r="C862">
            <v>86492.47</v>
          </cell>
        </row>
        <row r="863">
          <cell r="A863">
            <v>4081109</v>
          </cell>
          <cell r="B863" t="str">
            <v>Serviços com terceiros</v>
          </cell>
          <cell r="C863">
            <v>843160.33</v>
          </cell>
        </row>
        <row r="864">
          <cell r="A864">
            <v>4081111</v>
          </cell>
          <cell r="B864" t="str">
            <v>Periódicos/Livros/Informações</v>
          </cell>
          <cell r="C864">
            <v>26545.75</v>
          </cell>
        </row>
        <row r="865">
          <cell r="A865">
            <v>4081112</v>
          </cell>
          <cell r="B865" t="str">
            <v>Fretes Serv. Terceiros</v>
          </cell>
          <cell r="C865">
            <v>0</v>
          </cell>
        </row>
        <row r="866">
          <cell r="A866">
            <v>4081113</v>
          </cell>
          <cell r="B866" t="str">
            <v>Brindes</v>
          </cell>
          <cell r="C866">
            <v>26688.62</v>
          </cell>
        </row>
        <row r="867">
          <cell r="A867">
            <v>4081114</v>
          </cell>
          <cell r="B867" t="str">
            <v>Multas rodoviárias</v>
          </cell>
          <cell r="C867">
            <v>374.39</v>
          </cell>
        </row>
        <row r="868">
          <cell r="A868">
            <v>4081115</v>
          </cell>
          <cell r="B868" t="str">
            <v>Multas não dedutíveis</v>
          </cell>
          <cell r="C868">
            <v>115.2</v>
          </cell>
        </row>
        <row r="869">
          <cell r="A869">
            <v>4081119</v>
          </cell>
          <cell r="B869" t="str">
            <v>Donativos/Contribuições/Anuidades</v>
          </cell>
          <cell r="C869">
            <v>28762.9</v>
          </cell>
        </row>
        <row r="870">
          <cell r="A870">
            <v>4081131</v>
          </cell>
          <cell r="B870" t="str">
            <v>Bens de Pequeno Valor</v>
          </cell>
          <cell r="C870">
            <v>2212.29</v>
          </cell>
        </row>
        <row r="871">
          <cell r="A871">
            <v>4144101</v>
          </cell>
          <cell r="B871" t="str">
            <v>Provisão deved.duvidosos</v>
          </cell>
          <cell r="C871">
            <v>-140634.76999999999</v>
          </cell>
        </row>
        <row r="872">
          <cell r="A872" t="str">
            <v>Despesas Administrativas</v>
          </cell>
          <cell r="C872">
            <v>11695062.800000001</v>
          </cell>
        </row>
        <row r="873">
          <cell r="A873">
            <v>3101201</v>
          </cell>
          <cell r="B873" t="str">
            <v>Taxas</v>
          </cell>
          <cell r="C873">
            <v>34932.639999999999</v>
          </cell>
        </row>
        <row r="874">
          <cell r="A874">
            <v>3101208</v>
          </cell>
          <cell r="B874" t="str">
            <v>IPTU</v>
          </cell>
          <cell r="C874">
            <v>17829.68</v>
          </cell>
        </row>
        <row r="875">
          <cell r="A875">
            <v>3101211</v>
          </cell>
          <cell r="B875" t="str">
            <v>IPVA - Veículos Leves</v>
          </cell>
          <cell r="C875">
            <v>997.26</v>
          </cell>
        </row>
        <row r="876">
          <cell r="A876">
            <v>3101226</v>
          </cell>
          <cell r="B876" t="str">
            <v>Àlvara de Licenciamento</v>
          </cell>
          <cell r="C876">
            <v>1818.39</v>
          </cell>
        </row>
        <row r="877">
          <cell r="A877">
            <v>3101229</v>
          </cell>
          <cell r="B877" t="str">
            <v>DEPVAT - Licenc. seg. Obrigatório - Cam</v>
          </cell>
          <cell r="C877">
            <v>489.11</v>
          </cell>
        </row>
        <row r="878">
          <cell r="A878">
            <v>4101101</v>
          </cell>
          <cell r="B878" t="str">
            <v>Taxas</v>
          </cell>
          <cell r="C878">
            <v>150542.17000000001</v>
          </cell>
        </row>
        <row r="879">
          <cell r="A879">
            <v>4101207</v>
          </cell>
          <cell r="B879" t="str">
            <v>ICMS não operacional</v>
          </cell>
          <cell r="C879">
            <v>36378.07</v>
          </cell>
        </row>
        <row r="880">
          <cell r="A880">
            <v>4101211</v>
          </cell>
          <cell r="B880" t="str">
            <v>IPVA</v>
          </cell>
          <cell r="C880">
            <v>201.12</v>
          </cell>
        </row>
        <row r="881">
          <cell r="A881">
            <v>4101224</v>
          </cell>
          <cell r="B881" t="str">
            <v>ICMS - Utilities</v>
          </cell>
          <cell r="C881">
            <v>12617.25</v>
          </cell>
        </row>
        <row r="882">
          <cell r="A882" t="str">
            <v>Tributos</v>
          </cell>
          <cell r="C882">
            <v>255805.69</v>
          </cell>
        </row>
        <row r="883">
          <cell r="A883">
            <v>4081104</v>
          </cell>
          <cell r="B883" t="str">
            <v>Advogados externos</v>
          </cell>
          <cell r="C883">
            <v>1311634.06</v>
          </cell>
        </row>
        <row r="884">
          <cell r="A884">
            <v>4081110</v>
          </cell>
          <cell r="B884" t="str">
            <v>Custas Judiciais</v>
          </cell>
          <cell r="C884">
            <v>99248.19</v>
          </cell>
        </row>
        <row r="885">
          <cell r="A885">
            <v>4081120</v>
          </cell>
          <cell r="B885" t="str">
            <v>Desp. Processos Juridicos</v>
          </cell>
          <cell r="C885">
            <v>170917.17</v>
          </cell>
        </row>
        <row r="886">
          <cell r="A886" t="str">
            <v>Judiciais</v>
          </cell>
          <cell r="C886">
            <v>1581799.42</v>
          </cell>
        </row>
        <row r="887">
          <cell r="A887">
            <v>3021202</v>
          </cell>
          <cell r="B887" t="str">
            <v>Combust.Equip.Operacionais</v>
          </cell>
          <cell r="C887">
            <v>864881.34</v>
          </cell>
        </row>
        <row r="888">
          <cell r="A888">
            <v>3041101</v>
          </cell>
          <cell r="B888" t="str">
            <v>Viagens e Estadias</v>
          </cell>
          <cell r="C888">
            <v>839212.63</v>
          </cell>
        </row>
        <row r="889">
          <cell r="A889">
            <v>3041102</v>
          </cell>
          <cell r="B889" t="str">
            <v>Diárias Operacionais</v>
          </cell>
          <cell r="C889">
            <v>259531.48</v>
          </cell>
        </row>
        <row r="890">
          <cell r="A890">
            <v>3041103</v>
          </cell>
          <cell r="B890" t="str">
            <v>Condução Aluguéis Carros</v>
          </cell>
          <cell r="C890">
            <v>541456.93999999994</v>
          </cell>
        </row>
        <row r="891">
          <cell r="A891">
            <v>3041104</v>
          </cell>
          <cell r="B891" t="str">
            <v>Despesas de Representação</v>
          </cell>
          <cell r="C891">
            <v>17306.75</v>
          </cell>
        </row>
        <row r="892">
          <cell r="A892">
            <v>3041106</v>
          </cell>
          <cell r="B892" t="str">
            <v>Gastos com Alimentação</v>
          </cell>
          <cell r="C892">
            <v>83694.720000000001</v>
          </cell>
        </row>
        <row r="893">
          <cell r="A893">
            <v>3041107</v>
          </cell>
          <cell r="B893" t="str">
            <v>Estadias</v>
          </cell>
          <cell r="C893">
            <v>158957.57999999999</v>
          </cell>
        </row>
        <row r="894">
          <cell r="A894">
            <v>3041110</v>
          </cell>
          <cell r="B894" t="str">
            <v>Diárias Maquinistas</v>
          </cell>
          <cell r="C894">
            <v>928141.88</v>
          </cell>
        </row>
        <row r="895">
          <cell r="A895">
            <v>4031102</v>
          </cell>
          <cell r="B895" t="str">
            <v>Fretes Veículos Rodoviários</v>
          </cell>
          <cell r="C895">
            <v>1150.46</v>
          </cell>
        </row>
        <row r="896">
          <cell r="A896">
            <v>4051101</v>
          </cell>
          <cell r="B896" t="str">
            <v>Viagens e Estadias</v>
          </cell>
          <cell r="C896">
            <v>1247314.57</v>
          </cell>
        </row>
        <row r="897">
          <cell r="A897">
            <v>4051102</v>
          </cell>
          <cell r="B897" t="str">
            <v>Diárias Executivas</v>
          </cell>
          <cell r="C897">
            <v>5345.39</v>
          </cell>
        </row>
        <row r="898">
          <cell r="A898">
            <v>4051103</v>
          </cell>
          <cell r="B898" t="str">
            <v>Condução/Aluguéis carros</v>
          </cell>
          <cell r="C898">
            <v>66891.240000000005</v>
          </cell>
        </row>
        <row r="899">
          <cell r="A899">
            <v>4051104</v>
          </cell>
          <cell r="B899" t="str">
            <v>Despesas de Representação</v>
          </cell>
          <cell r="C899">
            <v>56770.65</v>
          </cell>
        </row>
        <row r="900">
          <cell r="A900">
            <v>4051105</v>
          </cell>
          <cell r="B900" t="str">
            <v>Comb.p/veíc.rodoviários</v>
          </cell>
          <cell r="C900">
            <v>216559.41</v>
          </cell>
        </row>
        <row r="901">
          <cell r="A901">
            <v>4051106</v>
          </cell>
          <cell r="B901" t="str">
            <v>Gastos com alimentação</v>
          </cell>
          <cell r="C901">
            <v>81061.88</v>
          </cell>
        </row>
        <row r="902">
          <cell r="A902">
            <v>4051107</v>
          </cell>
          <cell r="B902" t="str">
            <v>Estadias</v>
          </cell>
          <cell r="C902">
            <v>811.9</v>
          </cell>
        </row>
        <row r="903">
          <cell r="A903" t="str">
            <v>Locomoção e Estadias</v>
          </cell>
          <cell r="C903">
            <v>5369088.8200000003</v>
          </cell>
        </row>
        <row r="904">
          <cell r="A904">
            <v>3051101</v>
          </cell>
          <cell r="B904" t="str">
            <v>Água</v>
          </cell>
          <cell r="C904">
            <v>144610.56</v>
          </cell>
        </row>
        <row r="905">
          <cell r="A905">
            <v>3051102</v>
          </cell>
          <cell r="B905" t="str">
            <v>Energia Elétrica</v>
          </cell>
          <cell r="C905">
            <v>1092267.3</v>
          </cell>
        </row>
        <row r="906">
          <cell r="A906">
            <v>3051103</v>
          </cell>
          <cell r="B906" t="str">
            <v>Gás</v>
          </cell>
          <cell r="C906">
            <v>14924.92</v>
          </cell>
        </row>
        <row r="907">
          <cell r="A907">
            <v>3051104</v>
          </cell>
          <cell r="B907" t="str">
            <v>Telefone Fixo</v>
          </cell>
          <cell r="C907">
            <v>804920.1</v>
          </cell>
        </row>
        <row r="908">
          <cell r="A908">
            <v>3051105</v>
          </cell>
          <cell r="B908" t="str">
            <v>Telefone Móvel</v>
          </cell>
          <cell r="C908">
            <v>95231.54</v>
          </cell>
        </row>
        <row r="909">
          <cell r="A909">
            <v>3051107</v>
          </cell>
          <cell r="B909" t="str">
            <v>Correios / Courier</v>
          </cell>
          <cell r="C909">
            <v>11307.02</v>
          </cell>
        </row>
        <row r="910">
          <cell r="A910">
            <v>4061101</v>
          </cell>
          <cell r="B910" t="str">
            <v>Água</v>
          </cell>
          <cell r="C910">
            <v>24777.26</v>
          </cell>
        </row>
        <row r="911">
          <cell r="A911">
            <v>4061102</v>
          </cell>
          <cell r="B911" t="str">
            <v>Energia elétrica</v>
          </cell>
          <cell r="C911">
            <v>75749.460000000006</v>
          </cell>
        </row>
        <row r="912">
          <cell r="A912">
            <v>4061103</v>
          </cell>
          <cell r="B912" t="str">
            <v>Gás</v>
          </cell>
          <cell r="C912">
            <v>12001.8</v>
          </cell>
        </row>
        <row r="913">
          <cell r="A913">
            <v>4061104</v>
          </cell>
          <cell r="B913" t="str">
            <v>Telefone fixo</v>
          </cell>
          <cell r="C913">
            <v>147120.44</v>
          </cell>
        </row>
        <row r="914">
          <cell r="A914">
            <v>4061105</v>
          </cell>
          <cell r="B914" t="str">
            <v>Telefone móvel</v>
          </cell>
          <cell r="C914">
            <v>46771.29</v>
          </cell>
        </row>
        <row r="915">
          <cell r="A915">
            <v>4061106</v>
          </cell>
          <cell r="B915" t="str">
            <v>Canais de voz e dados</v>
          </cell>
          <cell r="C915">
            <v>716043.76</v>
          </cell>
        </row>
        <row r="916">
          <cell r="A916">
            <v>4061107</v>
          </cell>
          <cell r="B916" t="str">
            <v>Correios/Courier</v>
          </cell>
          <cell r="C916">
            <v>222974.58</v>
          </cell>
        </row>
        <row r="917">
          <cell r="A917" t="str">
            <v>Utilities</v>
          </cell>
          <cell r="C917">
            <v>3408700.03</v>
          </cell>
        </row>
        <row r="918">
          <cell r="A918">
            <v>3051106</v>
          </cell>
          <cell r="B918" t="str">
            <v>Canais de Voz e Dados</v>
          </cell>
          <cell r="C918">
            <v>1419923.19</v>
          </cell>
        </row>
        <row r="919">
          <cell r="A919" t="str">
            <v>Canal de Voz e Dados</v>
          </cell>
          <cell r="C919">
            <v>1419923.19</v>
          </cell>
        </row>
        <row r="920">
          <cell r="C920">
            <v>4828623.22</v>
          </cell>
        </row>
        <row r="921">
          <cell r="A921">
            <v>3121103</v>
          </cell>
          <cell r="B921" t="str">
            <v>Seguro Contra terceiros - Rodoviário</v>
          </cell>
          <cell r="C921">
            <v>353</v>
          </cell>
        </row>
        <row r="922">
          <cell r="A922">
            <v>4121101</v>
          </cell>
          <cell r="B922" t="str">
            <v>Ativos - Prêmios</v>
          </cell>
          <cell r="C922">
            <v>2641685.9700000002</v>
          </cell>
        </row>
        <row r="923">
          <cell r="A923" t="str">
            <v>Seguro operacional</v>
          </cell>
          <cell r="C923">
            <v>2642038.9700000002</v>
          </cell>
        </row>
        <row r="924">
          <cell r="C924">
            <v>2642038.9700000002</v>
          </cell>
        </row>
        <row r="925">
          <cell r="A925">
            <v>3081101</v>
          </cell>
          <cell r="B925" t="str">
            <v>Uniformes Mat.Segurança</v>
          </cell>
          <cell r="C925">
            <v>303336.74</v>
          </cell>
        </row>
        <row r="926">
          <cell r="A926" t="str">
            <v>Uniformes de Segurança</v>
          </cell>
          <cell r="C926">
            <v>303336.74</v>
          </cell>
        </row>
        <row r="927">
          <cell r="A927">
            <v>3021201</v>
          </cell>
          <cell r="B927" t="str">
            <v>Combust.Veíc.Rodoviários Leves</v>
          </cell>
          <cell r="C927">
            <v>625196.51</v>
          </cell>
        </row>
        <row r="928">
          <cell r="A928">
            <v>3094102</v>
          </cell>
          <cell r="B928" t="str">
            <v>Multas Rodoviárias</v>
          </cell>
          <cell r="C928">
            <v>4990.95</v>
          </cell>
        </row>
        <row r="929">
          <cell r="A929">
            <v>3111102</v>
          </cell>
          <cell r="B929" t="str">
            <v>Ajustes de Inventário Outros</v>
          </cell>
          <cell r="C929">
            <v>25946.12</v>
          </cell>
        </row>
        <row r="930">
          <cell r="A930" t="str">
            <v>Outros</v>
          </cell>
          <cell r="C930">
            <v>656133.57999999996</v>
          </cell>
        </row>
        <row r="931">
          <cell r="A931" t="str">
            <v>Outros</v>
          </cell>
          <cell r="C931">
            <v>959470.32</v>
          </cell>
        </row>
        <row r="932">
          <cell r="A932">
            <v>3121101</v>
          </cell>
          <cell r="B932" t="str">
            <v>Depreciação</v>
          </cell>
          <cell r="C932">
            <v>21363276.050000001</v>
          </cell>
        </row>
        <row r="933">
          <cell r="A933" t="str">
            <v>Depreciação/Amortização</v>
          </cell>
          <cell r="C933">
            <v>21363276.050000001</v>
          </cell>
        </row>
        <row r="934">
          <cell r="A934">
            <v>3071101</v>
          </cell>
          <cell r="B934" t="str">
            <v>Arrendamento RFFSA</v>
          </cell>
          <cell r="C934">
            <v>5089885.2300000004</v>
          </cell>
        </row>
        <row r="935">
          <cell r="A935">
            <v>3071102</v>
          </cell>
          <cell r="B935" t="str">
            <v>Concessão RFFSA</v>
          </cell>
          <cell r="C935">
            <v>971075.59</v>
          </cell>
        </row>
        <row r="936">
          <cell r="A936">
            <v>3071103</v>
          </cell>
          <cell r="B936" t="str">
            <v>Concessão Ferroban</v>
          </cell>
          <cell r="C936">
            <v>98537.4</v>
          </cell>
        </row>
        <row r="937">
          <cell r="A937">
            <v>3071104</v>
          </cell>
          <cell r="B937" t="str">
            <v>Arrendamento Ferroban</v>
          </cell>
          <cell r="C937">
            <v>1872211.95</v>
          </cell>
        </row>
        <row r="938">
          <cell r="A938">
            <v>4091105</v>
          </cell>
          <cell r="B938" t="str">
            <v>Juros Arrendamento/Concessão RFFSA</v>
          </cell>
          <cell r="C938">
            <v>23848401.02</v>
          </cell>
        </row>
        <row r="939">
          <cell r="A939">
            <v>4091114</v>
          </cell>
          <cell r="B939" t="str">
            <v>Juros Arrendam/Concessão Ferroban</v>
          </cell>
          <cell r="C939">
            <v>3722280.04</v>
          </cell>
        </row>
        <row r="940">
          <cell r="A940" t="str">
            <v>Arrendamento/Concessão</v>
          </cell>
          <cell r="C940">
            <v>35602391.229999997</v>
          </cell>
        </row>
        <row r="941">
          <cell r="A941" t="str">
            <v>Depreciação e amortização</v>
          </cell>
          <cell r="C941">
            <v>56965667.280000001</v>
          </cell>
        </row>
        <row r="942">
          <cell r="A942" t="str">
            <v>Custos dos Serviços Prestados Fixos</v>
          </cell>
          <cell r="C942">
            <v>155133481.21000001</v>
          </cell>
        </row>
        <row r="943">
          <cell r="A943" t="str">
            <v>Lucro Bruto</v>
          </cell>
          <cell r="C943">
            <v>-137913405.94</v>
          </cell>
        </row>
        <row r="944">
          <cell r="A944" t="str">
            <v>Lucro/(prejuízo) Operacional</v>
          </cell>
          <cell r="C944">
            <v>-137913405.94</v>
          </cell>
        </row>
        <row r="946">
          <cell r="A946">
            <v>4141101</v>
          </cell>
          <cell r="B946" t="str">
            <v>Depreciação</v>
          </cell>
          <cell r="C946">
            <v>2475774.67</v>
          </cell>
        </row>
        <row r="947">
          <cell r="A947">
            <v>4141102</v>
          </cell>
          <cell r="B947" t="str">
            <v>Amortização</v>
          </cell>
          <cell r="C947">
            <v>1973043.7</v>
          </cell>
        </row>
        <row r="948">
          <cell r="A948" t="str">
            <v>Depreciação e Amortização-ADM</v>
          </cell>
          <cell r="C948">
            <v>4448818.37</v>
          </cell>
        </row>
        <row r="950">
          <cell r="A950">
            <v>3101101</v>
          </cell>
          <cell r="B950" t="str">
            <v>Indenizações de Cargas</v>
          </cell>
          <cell r="C950">
            <v>117642.92</v>
          </cell>
        </row>
        <row r="951">
          <cell r="A951">
            <v>3101104</v>
          </cell>
          <cell r="B951" t="str">
            <v>Gastos Inden.Perdas</v>
          </cell>
          <cell r="C951">
            <v>3195845.45</v>
          </cell>
        </row>
        <row r="952">
          <cell r="A952">
            <v>3101105</v>
          </cell>
          <cell r="B952" t="str">
            <v>Sinistros Avarias</v>
          </cell>
          <cell r="C952">
            <v>145144.12</v>
          </cell>
        </row>
        <row r="953">
          <cell r="A953">
            <v>3101199</v>
          </cell>
          <cell r="B953" t="str">
            <v>Ressarcimento Seguradoras por Acidentes</v>
          </cell>
          <cell r="C953">
            <v>-72917.47</v>
          </cell>
        </row>
        <row r="954">
          <cell r="A954">
            <v>3111103</v>
          </cell>
          <cell r="B954" t="str">
            <v>Trans. p/ investim.</v>
          </cell>
          <cell r="C954">
            <v>-32212.93</v>
          </cell>
        </row>
        <row r="955">
          <cell r="A955">
            <v>4111105</v>
          </cell>
          <cell r="B955" t="str">
            <v>Venda de Salvados - PPO</v>
          </cell>
          <cell r="C955">
            <v>-23234.02</v>
          </cell>
        </row>
        <row r="956">
          <cell r="A956" t="str">
            <v>Proviões</v>
          </cell>
          <cell r="C956">
            <v>3330268.07</v>
          </cell>
        </row>
        <row r="958">
          <cell r="A958">
            <v>5211101</v>
          </cell>
          <cell r="B958" t="str">
            <v>Rec.Aplicação Financeira</v>
          </cell>
          <cell r="C958">
            <v>-11443914.33</v>
          </cell>
        </row>
        <row r="959">
          <cell r="A959">
            <v>5211102</v>
          </cell>
          <cell r="B959" t="str">
            <v>Juros de Clientes</v>
          </cell>
          <cell r="C959">
            <v>-113531.73</v>
          </cell>
        </row>
        <row r="960">
          <cell r="A960">
            <v>5211104</v>
          </cell>
          <cell r="B960" t="str">
            <v>Juros Aluguel de Imóveis</v>
          </cell>
          <cell r="C960">
            <v>-22800</v>
          </cell>
        </row>
        <row r="961">
          <cell r="A961">
            <v>5211106</v>
          </cell>
          <cell r="B961" t="str">
            <v>Tributos</v>
          </cell>
          <cell r="C961">
            <v>-3204599.63</v>
          </cell>
        </row>
        <row r="962">
          <cell r="A962">
            <v>5213101</v>
          </cell>
          <cell r="B962" t="str">
            <v>Variação Cambial Ativa</v>
          </cell>
          <cell r="C962">
            <v>32427.99</v>
          </cell>
        </row>
        <row r="963">
          <cell r="A963">
            <v>5214101</v>
          </cell>
          <cell r="B963" t="str">
            <v>Abatimento e Descontos</v>
          </cell>
          <cell r="C963">
            <v>-942.46</v>
          </cell>
        </row>
        <row r="964">
          <cell r="A964" t="str">
            <v>Receita Financeira</v>
          </cell>
          <cell r="C964">
            <v>-14753360.16</v>
          </cell>
        </row>
        <row r="965">
          <cell r="A965">
            <v>4091101</v>
          </cell>
          <cell r="B965" t="str">
            <v>Juros Financ.moeda nac.</v>
          </cell>
          <cell r="C965">
            <v>4269781.59</v>
          </cell>
        </row>
        <row r="966">
          <cell r="A966">
            <v>4091102</v>
          </cell>
          <cell r="B966" t="str">
            <v>Juros Financ.moeda estr.</v>
          </cell>
          <cell r="C966">
            <v>2181773.56</v>
          </cell>
        </row>
        <row r="967">
          <cell r="A967">
            <v>4091103</v>
          </cell>
          <cell r="B967" t="str">
            <v>Juros Fornecedores</v>
          </cell>
          <cell r="C967">
            <v>4493805.3099999996</v>
          </cell>
        </row>
        <row r="968">
          <cell r="A968">
            <v>4091108</v>
          </cell>
          <cell r="B968" t="str">
            <v>Juros BNDES</v>
          </cell>
          <cell r="C968">
            <v>20777549.66</v>
          </cell>
        </row>
        <row r="969">
          <cell r="A969">
            <v>4091109</v>
          </cell>
          <cell r="B969" t="str">
            <v>Juros Cap.giro moeda nac.</v>
          </cell>
          <cell r="C969">
            <v>9589671.1899999995</v>
          </cell>
        </row>
        <row r="970">
          <cell r="A970">
            <v>4091111</v>
          </cell>
          <cell r="B970" t="str">
            <v>Juros Resolução 63</v>
          </cell>
          <cell r="C970">
            <v>338487.6</v>
          </cell>
        </row>
        <row r="971">
          <cell r="A971">
            <v>4091115</v>
          </cell>
          <cell r="B971" t="str">
            <v>Juros s/ Clientes</v>
          </cell>
          <cell r="C971">
            <v>-28832.97</v>
          </cell>
        </row>
        <row r="972">
          <cell r="A972">
            <v>4091116</v>
          </cell>
          <cell r="B972" t="str">
            <v>Juros s/ tributos</v>
          </cell>
          <cell r="C972">
            <v>836090.84</v>
          </cell>
        </row>
        <row r="973">
          <cell r="A973">
            <v>4091117</v>
          </cell>
          <cell r="B973" t="str">
            <v>Juros-emissão debentures</v>
          </cell>
          <cell r="C973">
            <v>9207949.0800000001</v>
          </cell>
        </row>
        <row r="974">
          <cell r="A974">
            <v>4091118</v>
          </cell>
          <cell r="B974" t="str">
            <v>Juros-contrat mútuo</v>
          </cell>
          <cell r="C974">
            <v>99810.39</v>
          </cell>
        </row>
        <row r="975">
          <cell r="A975">
            <v>4091119</v>
          </cell>
          <cell r="B975" t="str">
            <v>Juros sobre capital próprio</v>
          </cell>
          <cell r="C975">
            <v>7000000</v>
          </cell>
        </row>
        <row r="976">
          <cell r="A976">
            <v>4092102</v>
          </cell>
          <cell r="B976" t="str">
            <v>Var.Camb.Fin.moeda estr.</v>
          </cell>
          <cell r="C976">
            <v>-2772923.27</v>
          </cell>
        </row>
        <row r="977">
          <cell r="A977">
            <v>4092104</v>
          </cell>
          <cell r="B977" t="str">
            <v>Var.Cambial Fornecedores</v>
          </cell>
          <cell r="C977">
            <v>280890.55</v>
          </cell>
        </row>
        <row r="978">
          <cell r="A978">
            <v>4092105</v>
          </cell>
          <cell r="B978" t="str">
            <v>Var.Camb.Cap.giro estr.</v>
          </cell>
          <cell r="C978">
            <v>-15942405.02</v>
          </cell>
        </row>
        <row r="979">
          <cell r="A979">
            <v>4092106</v>
          </cell>
          <cell r="B979" t="str">
            <v>Var.Cambial Resolução 63</v>
          </cell>
          <cell r="C979">
            <v>-868706.23</v>
          </cell>
        </row>
        <row r="980">
          <cell r="A980">
            <v>4092108</v>
          </cell>
          <cell r="B980" t="str">
            <v>Var.Cambial Clientes</v>
          </cell>
          <cell r="C980">
            <v>287654.08</v>
          </cell>
        </row>
        <row r="981">
          <cell r="A981">
            <v>4093101</v>
          </cell>
          <cell r="B981" t="str">
            <v>Taxas bancárias</v>
          </cell>
          <cell r="C981">
            <v>480655.63</v>
          </cell>
        </row>
        <row r="982">
          <cell r="A982">
            <v>4093102</v>
          </cell>
          <cell r="B982" t="str">
            <v>CPMF e IOF</v>
          </cell>
          <cell r="C982">
            <v>3155602.69</v>
          </cell>
        </row>
        <row r="983">
          <cell r="A983">
            <v>4093103</v>
          </cell>
          <cell r="B983" t="str">
            <v>Juros bancários</v>
          </cell>
          <cell r="C983">
            <v>1070873.28</v>
          </cell>
        </row>
        <row r="984">
          <cell r="A984">
            <v>4093104</v>
          </cell>
          <cell r="B984" t="str">
            <v>IOF</v>
          </cell>
          <cell r="C984">
            <v>413091.3</v>
          </cell>
        </row>
        <row r="985">
          <cell r="A985">
            <v>4094101</v>
          </cell>
          <cell r="B985" t="str">
            <v>Multas</v>
          </cell>
          <cell r="C985">
            <v>18653.560000000001</v>
          </cell>
        </row>
        <row r="986">
          <cell r="A986">
            <v>4097102</v>
          </cell>
          <cell r="B986" t="str">
            <v>Descon.Finan.Concedido</v>
          </cell>
          <cell r="C986">
            <v>5126.3500000000004</v>
          </cell>
        </row>
        <row r="987">
          <cell r="A987">
            <v>4097103</v>
          </cell>
          <cell r="B987" t="str">
            <v>Descon.Financ.Obtidos</v>
          </cell>
          <cell r="C987">
            <v>-0.04</v>
          </cell>
        </row>
        <row r="988">
          <cell r="A988">
            <v>4101209</v>
          </cell>
          <cell r="B988" t="str">
            <v>PIS s/receitas financeiras</v>
          </cell>
          <cell r="C988">
            <v>294080.19</v>
          </cell>
        </row>
        <row r="989">
          <cell r="A989">
            <v>4101210</v>
          </cell>
          <cell r="B989" t="str">
            <v>COFINS s/rec.financeiras</v>
          </cell>
          <cell r="C989">
            <v>556142.47</v>
          </cell>
        </row>
        <row r="990">
          <cell r="A990">
            <v>4101233</v>
          </cell>
          <cell r="B990" t="str">
            <v>Crédito PIS - Financeiro</v>
          </cell>
          <cell r="C990">
            <v>-1182160.48</v>
          </cell>
        </row>
        <row r="991">
          <cell r="A991">
            <v>4151101</v>
          </cell>
          <cell r="B991" t="str">
            <v>Reversão de juros sobre capital próprio</v>
          </cell>
          <cell r="C991">
            <v>-7000000</v>
          </cell>
        </row>
        <row r="992">
          <cell r="A992">
            <v>5211107</v>
          </cell>
          <cell r="B992" t="str">
            <v>Hedge</v>
          </cell>
          <cell r="C992">
            <v>32798114.989999998</v>
          </cell>
        </row>
        <row r="993">
          <cell r="A993" t="str">
            <v>Despesa Financeira</v>
          </cell>
          <cell r="C993">
            <v>70360776.299999997</v>
          </cell>
        </row>
        <row r="994">
          <cell r="A994" t="str">
            <v>Resultado Financeiro</v>
          </cell>
          <cell r="C994">
            <v>55607416.140000001</v>
          </cell>
        </row>
        <row r="996">
          <cell r="A996">
            <v>4012203</v>
          </cell>
          <cell r="B996" t="str">
            <v>Remuneração Variável Adm.</v>
          </cell>
          <cell r="C996">
            <v>11250000</v>
          </cell>
        </row>
        <row r="997">
          <cell r="A997" t="str">
            <v>PPR</v>
          </cell>
          <cell r="C997">
            <v>11250000</v>
          </cell>
        </row>
        <row r="999">
          <cell r="A999">
            <v>4170101</v>
          </cell>
          <cell r="B999" t="str">
            <v>Perda/Ganho Mútuo</v>
          </cell>
          <cell r="C999">
            <v>658.4</v>
          </cell>
        </row>
        <row r="1000">
          <cell r="A1000" t="str">
            <v>Resultado não Operacional</v>
          </cell>
          <cell r="C1000">
            <v>658.4</v>
          </cell>
        </row>
        <row r="1002">
          <cell r="A1002" t="str">
            <v>Lucro/(prejuízo) antes de IR e CSL</v>
          </cell>
          <cell r="C1002">
            <v>-63276244.960000001</v>
          </cell>
        </row>
        <row r="1004">
          <cell r="A1004">
            <v>4101202</v>
          </cell>
          <cell r="B1004" t="str">
            <v>IRPJ</v>
          </cell>
          <cell r="C1004">
            <v>340466.09</v>
          </cell>
        </row>
        <row r="1005">
          <cell r="A1005">
            <v>4101203</v>
          </cell>
          <cell r="B1005" t="str">
            <v>Contribuição social</v>
          </cell>
          <cell r="C1005">
            <v>99962.52</v>
          </cell>
        </row>
        <row r="1006">
          <cell r="A1006" t="str">
            <v>Imposto de Renda e Contribuição Social</v>
          </cell>
          <cell r="C1006">
            <v>440428.61</v>
          </cell>
        </row>
        <row r="1008">
          <cell r="A1008" t="str">
            <v>Lucro/(prejuízo) Líquido</v>
          </cell>
          <cell r="C1008">
            <v>-62835816.350000001</v>
          </cell>
        </row>
        <row r="1017">
          <cell r="A1017" t="str">
            <v>Texto.............................................</v>
          </cell>
        </row>
        <row r="1018">
          <cell r="A1018" t="str">
            <v>..................................................</v>
          </cell>
        </row>
        <row r="1020">
          <cell r="C1020">
            <v>62835816.350000001</v>
          </cell>
        </row>
        <row r="1027">
          <cell r="A1027" t="str">
            <v>Texto.............................................</v>
          </cell>
        </row>
        <row r="1028">
          <cell r="A1028" t="str">
            <v>..................................................</v>
          </cell>
        </row>
        <row r="1030">
          <cell r="A1030">
            <v>1110684</v>
          </cell>
          <cell r="B1030" t="str">
            <v>Unibanco - c.c.133.032-6 Transitória</v>
          </cell>
          <cell r="C1030">
            <v>0</v>
          </cell>
        </row>
        <row r="1031">
          <cell r="A1031">
            <v>1110686</v>
          </cell>
          <cell r="B1031" t="str">
            <v>Unibanco - c.c.133.040-9 Transitória</v>
          </cell>
          <cell r="C1031">
            <v>45624.53</v>
          </cell>
        </row>
        <row r="1032">
          <cell r="A1032">
            <v>3021116</v>
          </cell>
          <cell r="B1032" t="str">
            <v>Quebra Diesel Locomotivas</v>
          </cell>
          <cell r="C1032">
            <v>1080577.8700000001</v>
          </cell>
        </row>
        <row r="1033">
          <cell r="A1033">
            <v>3021117</v>
          </cell>
          <cell r="B1033" t="str">
            <v>Crédito Pis - Diesel Ferroviário</v>
          </cell>
          <cell r="C1033">
            <v>-1246551.47</v>
          </cell>
        </row>
        <row r="1034">
          <cell r="A1034">
            <v>3081115</v>
          </cell>
          <cell r="B1034" t="str">
            <v>Serviço Tratamento de Residuos</v>
          </cell>
          <cell r="C1034">
            <v>94064.4</v>
          </cell>
        </row>
        <row r="1035">
          <cell r="A1035">
            <v>3081116</v>
          </cell>
          <cell r="B1035" t="str">
            <v>Crédito PIS - Outros Administrativo</v>
          </cell>
          <cell r="C1035">
            <v>-424783.38</v>
          </cell>
        </row>
        <row r="1036">
          <cell r="A1036">
            <v>3101107</v>
          </cell>
          <cell r="B1036" t="str">
            <v>Ressarcimento Seguradora por Furto</v>
          </cell>
          <cell r="C1036">
            <v>-584973.99</v>
          </cell>
        </row>
        <row r="1037">
          <cell r="A1037">
            <v>3121105</v>
          </cell>
          <cell r="B1037" t="str">
            <v>Crédito PIS - Depreciação</v>
          </cell>
          <cell r="C1037">
            <v>-239032.88</v>
          </cell>
        </row>
        <row r="1038">
          <cell r="A1038">
            <v>3121112</v>
          </cell>
          <cell r="B1038" t="str">
            <v>Seguro Contra terceiros - ferroviário</v>
          </cell>
          <cell r="C1038">
            <v>-926.33</v>
          </cell>
        </row>
        <row r="1039">
          <cell r="A1039">
            <v>4034102</v>
          </cell>
          <cell r="B1039" t="str">
            <v>Serv.Manut.p/Sistemas</v>
          </cell>
          <cell r="C1039">
            <v>6628.05</v>
          </cell>
        </row>
        <row r="1040">
          <cell r="A1040">
            <v>5411161</v>
          </cell>
          <cell r="B1040" t="str">
            <v>ICMS - Joinville</v>
          </cell>
          <cell r="C1040">
            <v>84.54</v>
          </cell>
        </row>
        <row r="1041">
          <cell r="C1041">
            <v>-1269288.6599999999</v>
          </cell>
        </row>
      </sheetData>
      <sheetData sheetId="12" refreshError="1">
        <row r="2">
          <cell r="A2">
            <v>1110101</v>
          </cell>
          <cell r="B2" t="str">
            <v>Caixa</v>
          </cell>
          <cell r="C2">
            <v>1000</v>
          </cell>
        </row>
        <row r="3">
          <cell r="A3">
            <v>1110102</v>
          </cell>
          <cell r="B3" t="str">
            <v>Caixa Moeda Estrangeira</v>
          </cell>
          <cell r="C3">
            <v>27344.15</v>
          </cell>
        </row>
        <row r="4">
          <cell r="A4">
            <v>1110104</v>
          </cell>
          <cell r="B4" t="str">
            <v>Caixa Pequeno</v>
          </cell>
          <cell r="C4">
            <v>120044.53</v>
          </cell>
        </row>
        <row r="5">
          <cell r="A5">
            <v>1110201</v>
          </cell>
          <cell r="B5" t="str">
            <v>B.Real Ag.1849 CC 3709063</v>
          </cell>
          <cell r="C5">
            <v>59368.39</v>
          </cell>
        </row>
        <row r="6">
          <cell r="A6">
            <v>1110202</v>
          </cell>
          <cell r="B6" t="str">
            <v>B.Real Conta Cobrança</v>
          </cell>
          <cell r="C6">
            <v>625485.82999999996</v>
          </cell>
        </row>
        <row r="7">
          <cell r="A7">
            <v>1110203</v>
          </cell>
          <cell r="B7" t="str">
            <v>B.Brasil Ag.12440 CC 23006</v>
          </cell>
          <cell r="C7">
            <v>362209.31</v>
          </cell>
        </row>
        <row r="8">
          <cell r="A8">
            <v>1110206</v>
          </cell>
          <cell r="B8" t="str">
            <v>Cx.Econ.Fed. Ag.1000 CC 93-0</v>
          </cell>
          <cell r="C8">
            <v>6702.15</v>
          </cell>
        </row>
        <row r="9">
          <cell r="A9">
            <v>1110207</v>
          </cell>
          <cell r="B9" t="str">
            <v>Bradesco Ag049-3 CC184845-3</v>
          </cell>
          <cell r="C9">
            <v>870905.62</v>
          </cell>
        </row>
        <row r="10">
          <cell r="A10">
            <v>1110210</v>
          </cell>
          <cell r="B10" t="str">
            <v>HSBC-Bamerindus</v>
          </cell>
          <cell r="C10">
            <v>1859.58</v>
          </cell>
        </row>
        <row r="11">
          <cell r="A11">
            <v>1110211</v>
          </cell>
          <cell r="B11" t="str">
            <v>Unibanco Ag.0616 CC 820272-6</v>
          </cell>
          <cell r="C11">
            <v>458490.9</v>
          </cell>
        </row>
        <row r="12">
          <cell r="A12">
            <v>1110214</v>
          </cell>
          <cell r="B12" t="str">
            <v>B.Real Ag.0732 CC 2712991</v>
          </cell>
          <cell r="C12">
            <v>9780.1200000000008</v>
          </cell>
        </row>
        <row r="13">
          <cell r="A13">
            <v>1110216</v>
          </cell>
          <cell r="B13" t="str">
            <v>BBA Creditan.CC 25482-0</v>
          </cell>
          <cell r="C13">
            <v>128.86000000000001</v>
          </cell>
        </row>
        <row r="14">
          <cell r="A14">
            <v>1110217</v>
          </cell>
          <cell r="B14" t="str">
            <v>B.Safra CC 0009-8/118349-9 Ctba</v>
          </cell>
          <cell r="C14">
            <v>421512.42</v>
          </cell>
        </row>
        <row r="15">
          <cell r="A15">
            <v>1110223</v>
          </cell>
          <cell r="B15" t="str">
            <v>B.ABC Brasil Ag197 41001-0</v>
          </cell>
          <cell r="C15">
            <v>65110.81</v>
          </cell>
        </row>
        <row r="16">
          <cell r="A16">
            <v>1110224</v>
          </cell>
          <cell r="B16" t="str">
            <v>Unibanco Caução Ag.616 131765-3</v>
          </cell>
          <cell r="C16">
            <v>269737.69</v>
          </cell>
        </row>
        <row r="17">
          <cell r="A17">
            <v>1110230</v>
          </cell>
          <cell r="B17" t="str">
            <v>Banco Fibra S.A.</v>
          </cell>
          <cell r="C17">
            <v>3.83</v>
          </cell>
        </row>
        <row r="18">
          <cell r="A18">
            <v>1110233</v>
          </cell>
          <cell r="B18" t="str">
            <v>Bco.Bilbao Viscaia Argentaria S/A-cc 01</v>
          </cell>
          <cell r="C18">
            <v>0</v>
          </cell>
        </row>
        <row r="19">
          <cell r="A19">
            <v>1110235</v>
          </cell>
          <cell r="B19" t="str">
            <v>Banco BNL do Brasil</v>
          </cell>
          <cell r="C19">
            <v>0</v>
          </cell>
        </row>
        <row r="20">
          <cell r="A20">
            <v>1110239</v>
          </cell>
          <cell r="B20" t="str">
            <v>Banco Indl Coml S/A-BIC</v>
          </cell>
          <cell r="C20">
            <v>571.34</v>
          </cell>
        </row>
        <row r="21">
          <cell r="A21">
            <v>1110240</v>
          </cell>
          <cell r="B21" t="str">
            <v>Banco Itau S/A</v>
          </cell>
          <cell r="C21">
            <v>2.39</v>
          </cell>
        </row>
        <row r="22">
          <cell r="A22">
            <v>1110280</v>
          </cell>
          <cell r="B22" t="str">
            <v>Banco Votorantin - Ag. 001-9 C/C 100876</v>
          </cell>
          <cell r="C22">
            <v>400449.78</v>
          </cell>
        </row>
        <row r="23">
          <cell r="A23">
            <v>1110284</v>
          </cell>
          <cell r="B23" t="str">
            <v>Unibanco - c.c.133.032-6</v>
          </cell>
          <cell r="C23">
            <v>209074.11</v>
          </cell>
        </row>
        <row r="24">
          <cell r="A24">
            <v>1110285</v>
          </cell>
          <cell r="B24" t="str">
            <v>Unibanco - c.c.133.041-7</v>
          </cell>
          <cell r="C24">
            <v>953170.15</v>
          </cell>
        </row>
        <row r="25">
          <cell r="A25">
            <v>1110286</v>
          </cell>
          <cell r="B25" t="str">
            <v>Unibanco - c.c.133.040-9</v>
          </cell>
          <cell r="C25">
            <v>2016368.84</v>
          </cell>
        </row>
        <row r="26">
          <cell r="A26">
            <v>1110287</v>
          </cell>
          <cell r="B26" t="str">
            <v>Unibanco - c.c.133.031-8</v>
          </cell>
          <cell r="C26">
            <v>58.03</v>
          </cell>
        </row>
        <row r="27">
          <cell r="A27">
            <v>1110294</v>
          </cell>
          <cell r="B27" t="str">
            <v>Banco Santos - Ag. 001-9 Conta 11973-0</v>
          </cell>
          <cell r="C27">
            <v>778.79</v>
          </cell>
        </row>
        <row r="28">
          <cell r="A28">
            <v>1110301</v>
          </cell>
          <cell r="B28" t="str">
            <v>B.Real Apl.Fin.</v>
          </cell>
          <cell r="C28">
            <v>22981702.109999999</v>
          </cell>
        </row>
        <row r="29">
          <cell r="A29">
            <v>1110303</v>
          </cell>
          <cell r="B29" t="str">
            <v>B.Brasil Apl.Fin.</v>
          </cell>
          <cell r="C29">
            <v>11783347.15</v>
          </cell>
        </row>
        <row r="30">
          <cell r="A30">
            <v>1110309</v>
          </cell>
          <cell r="B30" t="str">
            <v>Votorantim Ctum Apl.Fin.</v>
          </cell>
          <cell r="C30">
            <v>19485668.800000001</v>
          </cell>
        </row>
        <row r="31">
          <cell r="A31">
            <v>1110310</v>
          </cell>
          <cell r="B31" t="str">
            <v>Unibanco Apl.Fin.</v>
          </cell>
          <cell r="C31">
            <v>4590327</v>
          </cell>
        </row>
        <row r="32">
          <cell r="A32">
            <v>1110313</v>
          </cell>
          <cell r="B32" t="str">
            <v>B.Safra 0009-8/118349-9 Ctba Apl.Fin.</v>
          </cell>
          <cell r="C32">
            <v>1619384.06</v>
          </cell>
        </row>
        <row r="33">
          <cell r="A33">
            <v>1110318</v>
          </cell>
          <cell r="B33" t="str">
            <v>B.ABC Brasil Apl.Fin.</v>
          </cell>
          <cell r="C33">
            <v>1530662.4</v>
          </cell>
        </row>
        <row r="34">
          <cell r="A34">
            <v>1110319</v>
          </cell>
          <cell r="B34" t="str">
            <v>HSBC-Bam. Apl.Fin.</v>
          </cell>
          <cell r="C34">
            <v>22129604.32</v>
          </cell>
        </row>
        <row r="35">
          <cell r="A35">
            <v>1110324</v>
          </cell>
          <cell r="B35" t="str">
            <v>Fundo de Investimento Brascan S/A</v>
          </cell>
          <cell r="C35">
            <v>10734913.77</v>
          </cell>
        </row>
        <row r="36">
          <cell r="A36">
            <v>1110327</v>
          </cell>
          <cell r="B36" t="str">
            <v>Banco unibanco caução BNDES - CC 131.78</v>
          </cell>
          <cell r="C36">
            <v>19012920.91</v>
          </cell>
        </row>
        <row r="37">
          <cell r="A37">
            <v>1110329</v>
          </cell>
          <cell r="B37" t="str">
            <v>Banco Fibra S/A - aplicação financeira</v>
          </cell>
          <cell r="C37">
            <v>17352146.989999998</v>
          </cell>
        </row>
        <row r="38">
          <cell r="A38">
            <v>1110330</v>
          </cell>
          <cell r="B38" t="str">
            <v>Banco Indl Coml S/A BicBanco -aplicação</v>
          </cell>
          <cell r="C38">
            <v>3944465.93</v>
          </cell>
        </row>
        <row r="39">
          <cell r="A39">
            <v>1110333</v>
          </cell>
          <cell r="B39" t="str">
            <v>Banco Pine S.A - Aplic Financeira</v>
          </cell>
          <cell r="C39">
            <v>959582.18</v>
          </cell>
        </row>
        <row r="40">
          <cell r="A40">
            <v>1110334</v>
          </cell>
          <cell r="B40" t="str">
            <v>Banco BNL do Brasil - Aplicação Finance</v>
          </cell>
          <cell r="C40">
            <v>12177901.630000001</v>
          </cell>
        </row>
        <row r="41">
          <cell r="A41">
            <v>1110335</v>
          </cell>
          <cell r="B41" t="str">
            <v>Banco Modal S/A - Aplicação Financeira</v>
          </cell>
          <cell r="C41">
            <v>13869146.119999999</v>
          </cell>
        </row>
        <row r="42">
          <cell r="A42">
            <v>1110336</v>
          </cell>
          <cell r="B42" t="str">
            <v>Banco Del Istmo Internacional Ltd. - Ap</v>
          </cell>
          <cell r="C42">
            <v>13907393.51</v>
          </cell>
        </row>
        <row r="43">
          <cell r="A43">
            <v>1110337</v>
          </cell>
          <cell r="B43" t="str">
            <v>Banco Santos - Aplicação Financeira</v>
          </cell>
          <cell r="C43">
            <v>15589805.16</v>
          </cell>
        </row>
        <row r="44">
          <cell r="A44">
            <v>1110338</v>
          </cell>
          <cell r="B44" t="str">
            <v>Banco BMG - Aplicação Financeira</v>
          </cell>
          <cell r="C44">
            <v>4075316.65</v>
          </cell>
        </row>
        <row r="45">
          <cell r="A45">
            <v>1110339</v>
          </cell>
          <cell r="B45" t="str">
            <v>UTOR Investimentos</v>
          </cell>
          <cell r="C45">
            <v>14726727.25</v>
          </cell>
        </row>
        <row r="46">
          <cell r="A46">
            <v>1110340</v>
          </cell>
          <cell r="B46" t="str">
            <v>Pactual Aplicação Financeira</v>
          </cell>
          <cell r="C46">
            <v>3162498.96</v>
          </cell>
        </row>
        <row r="47">
          <cell r="A47">
            <v>1110341</v>
          </cell>
          <cell r="B47" t="str">
            <v>BMC - Aplicação Financeira</v>
          </cell>
          <cell r="C47">
            <v>2367020.83</v>
          </cell>
        </row>
        <row r="48">
          <cell r="A48">
            <v>1110342</v>
          </cell>
          <cell r="B48" t="str">
            <v>Banco BBM S/A - Aplicação Financeira</v>
          </cell>
          <cell r="C48">
            <v>4022829.72</v>
          </cell>
        </row>
        <row r="49">
          <cell r="A49">
            <v>1110343</v>
          </cell>
          <cell r="B49" t="str">
            <v>Banco Alfa - Aplicação Financeira</v>
          </cell>
          <cell r="C49">
            <v>1500000</v>
          </cell>
        </row>
        <row r="50">
          <cell r="A50">
            <v>1110402</v>
          </cell>
          <cell r="B50" t="str">
            <v>Numerario em Transito</v>
          </cell>
          <cell r="C50">
            <v>2154973.39</v>
          </cell>
        </row>
        <row r="51">
          <cell r="A51">
            <v>1110601</v>
          </cell>
          <cell r="B51" t="str">
            <v>B.Real Transitória Ag.732 CC 37090636</v>
          </cell>
          <cell r="C51">
            <v>58751.7</v>
          </cell>
        </row>
        <row r="52">
          <cell r="A52">
            <v>1110602</v>
          </cell>
          <cell r="B52" t="str">
            <v>B.Real Transit.C.Cobrança 1710120-2</v>
          </cell>
          <cell r="C52">
            <v>-514232.02</v>
          </cell>
        </row>
        <row r="53">
          <cell r="A53">
            <v>1110603</v>
          </cell>
          <cell r="B53" t="str">
            <v>B.Brasil Transitória Ag.12440 CC 230006</v>
          </cell>
          <cell r="C53">
            <v>-96890.08</v>
          </cell>
        </row>
        <row r="54">
          <cell r="A54">
            <v>1110607</v>
          </cell>
          <cell r="B54" t="str">
            <v>Bradesco Trans.Ag.0493 CC 184845-30</v>
          </cell>
          <cell r="C54">
            <v>94019.45</v>
          </cell>
        </row>
        <row r="55">
          <cell r="A55">
            <v>1110610</v>
          </cell>
          <cell r="B55" t="str">
            <v>HSBC-Bam.Transitória Ag.054 CC 13958-40</v>
          </cell>
          <cell r="C55">
            <v>-3276.92</v>
          </cell>
        </row>
        <row r="56">
          <cell r="A56">
            <v>1110611</v>
          </cell>
          <cell r="B56" t="str">
            <v>Unibanco Transitória  Ag.0525 CC 100361</v>
          </cell>
          <cell r="C56">
            <v>-102681.63</v>
          </cell>
        </row>
        <row r="57">
          <cell r="A57">
            <v>1110617</v>
          </cell>
          <cell r="B57" t="str">
            <v>B.Safra Transitória CC 0009-8/118349-9/</v>
          </cell>
          <cell r="C57">
            <v>-62890.5</v>
          </cell>
        </row>
        <row r="58">
          <cell r="A58">
            <v>1110623</v>
          </cell>
          <cell r="B58" t="str">
            <v>B.ABC Brasil Ag197 41001-0-TRANSITORIA</v>
          </cell>
          <cell r="C58">
            <v>16588.91</v>
          </cell>
        </row>
        <row r="59">
          <cell r="A59">
            <v>1110635</v>
          </cell>
          <cell r="B59" t="str">
            <v>Banco BNL do Brasil-TRANSITORIA</v>
          </cell>
          <cell r="C59">
            <v>7330.62</v>
          </cell>
        </row>
        <row r="60">
          <cell r="A60">
            <v>1110640</v>
          </cell>
          <cell r="B60" t="str">
            <v>Banco Itau S/A ag 0548 cc 677574-TRANSI</v>
          </cell>
          <cell r="C60">
            <v>139268.98000000001</v>
          </cell>
        </row>
        <row r="61">
          <cell r="A61">
            <v>1110644</v>
          </cell>
          <cell r="B61" t="str">
            <v>Banco Triangulo S/A cc 33892101-2</v>
          </cell>
          <cell r="C61">
            <v>548419.52</v>
          </cell>
        </row>
        <row r="62">
          <cell r="A62" t="str">
            <v>DISPONIBILIDADES</v>
          </cell>
          <cell r="C62">
            <v>230642904.49000001</v>
          </cell>
        </row>
        <row r="64">
          <cell r="A64">
            <v>1120101</v>
          </cell>
          <cell r="B64" t="str">
            <v>C.Receber-Cliente Nacional</v>
          </cell>
          <cell r="C64">
            <v>21575389.300000001</v>
          </cell>
        </row>
        <row r="65">
          <cell r="A65">
            <v>1120102</v>
          </cell>
          <cell r="B65" t="str">
            <v>C.Receber-Cliente Exterior</v>
          </cell>
          <cell r="C65">
            <v>13660.41</v>
          </cell>
        </row>
        <row r="66">
          <cell r="A66">
            <v>1120103</v>
          </cell>
          <cell r="B66" t="str">
            <v>C.Receber-Cliente Sucata</v>
          </cell>
          <cell r="C66">
            <v>1546726.09</v>
          </cell>
        </row>
        <row r="67">
          <cell r="A67">
            <v>1120107</v>
          </cell>
          <cell r="B67" t="str">
            <v>Antecipação de Faturamento</v>
          </cell>
          <cell r="C67">
            <v>658281.16</v>
          </cell>
        </row>
        <row r="68">
          <cell r="A68">
            <v>1120211</v>
          </cell>
          <cell r="B68" t="str">
            <v>Cta.Rec.Mesopotâmico/BAP</v>
          </cell>
          <cell r="C68">
            <v>25568867.850000001</v>
          </cell>
        </row>
        <row r="69">
          <cell r="A69">
            <v>1120214</v>
          </cell>
          <cell r="B69" t="str">
            <v>Operações ativas Rodo/Ferro</v>
          </cell>
          <cell r="C69">
            <v>337781.19</v>
          </cell>
        </row>
        <row r="70">
          <cell r="A70">
            <v>1120301</v>
          </cell>
          <cell r="B70" t="str">
            <v>Clientes Nac. Serviços</v>
          </cell>
          <cell r="C70">
            <v>-10283.85</v>
          </cell>
        </row>
        <row r="71">
          <cell r="A71">
            <v>1120401</v>
          </cell>
          <cell r="B71" t="str">
            <v>Aluguel Imóveis Pr</v>
          </cell>
          <cell r="C71">
            <v>3170</v>
          </cell>
        </row>
        <row r="72">
          <cell r="A72">
            <v>1120402</v>
          </cell>
          <cell r="B72" t="str">
            <v>Aluguel Locomotivas</v>
          </cell>
          <cell r="C72">
            <v>298451.12</v>
          </cell>
        </row>
        <row r="73">
          <cell r="A73">
            <v>1120404</v>
          </cell>
          <cell r="B73" t="str">
            <v>Aluguel Imóveis RS</v>
          </cell>
          <cell r="C73">
            <v>17314.93</v>
          </cell>
        </row>
        <row r="74">
          <cell r="A74">
            <v>1120405</v>
          </cell>
          <cell r="B74" t="str">
            <v>Aluguel Imóveis SP</v>
          </cell>
          <cell r="C74">
            <v>2990</v>
          </cell>
        </row>
        <row r="75">
          <cell r="A75">
            <v>1120499</v>
          </cell>
          <cell r="B75" t="str">
            <v>Carga Alug/Arrend/Conc.</v>
          </cell>
          <cell r="C75">
            <v>84998.02</v>
          </cell>
        </row>
        <row r="76">
          <cell r="A76">
            <v>1120601</v>
          </cell>
          <cell r="B76" t="str">
            <v>Recebimentos (D+1)</v>
          </cell>
          <cell r="C76">
            <v>-2010902.52</v>
          </cell>
        </row>
        <row r="77">
          <cell r="A77">
            <v>1129901</v>
          </cell>
          <cell r="B77" t="str">
            <v>Provisão Para Devedores Duvidosos</v>
          </cell>
          <cell r="C77">
            <v>-377606.87</v>
          </cell>
        </row>
        <row r="78">
          <cell r="A78">
            <v>1139907</v>
          </cell>
          <cell r="B78" t="str">
            <v>Taxa de Administração Ferropar</v>
          </cell>
          <cell r="C78">
            <v>8683.7000000000007</v>
          </cell>
        </row>
        <row r="79">
          <cell r="A79" t="str">
            <v>Clientes</v>
          </cell>
          <cell r="C79">
            <v>47717520.530000001</v>
          </cell>
        </row>
        <row r="81">
          <cell r="A81">
            <v>1120203</v>
          </cell>
          <cell r="B81" t="str">
            <v>Cta.Rec. MRS Logística</v>
          </cell>
          <cell r="C81">
            <v>-214168.31</v>
          </cell>
        </row>
        <row r="82">
          <cell r="A82">
            <v>1120207</v>
          </cell>
          <cell r="B82" t="str">
            <v>Cta.Rec. FERROPAR</v>
          </cell>
          <cell r="C82">
            <v>17184860.539999999</v>
          </cell>
        </row>
        <row r="83">
          <cell r="A83">
            <v>1120210</v>
          </cell>
          <cell r="B83" t="str">
            <v>Cta.Rec. FERROBAN</v>
          </cell>
          <cell r="C83">
            <v>-131154.47</v>
          </cell>
        </row>
        <row r="84">
          <cell r="A84">
            <v>1120299</v>
          </cell>
          <cell r="B84" t="str">
            <v>Provisão P/ Devedores Duvidosos - Trafe</v>
          </cell>
          <cell r="C84">
            <v>-1255553.42</v>
          </cell>
        </row>
        <row r="85">
          <cell r="A85" t="str">
            <v>Trafego mútuo</v>
          </cell>
          <cell r="C85">
            <v>15583984.34</v>
          </cell>
        </row>
        <row r="87">
          <cell r="A87">
            <v>1130601</v>
          </cell>
          <cell r="B87" t="str">
            <v>Rede Ferroviária Federal S/A</v>
          </cell>
          <cell r="C87">
            <v>1103223.75</v>
          </cell>
        </row>
        <row r="88">
          <cell r="A88" t="str">
            <v>Contas a receber da RFFSA</v>
          </cell>
          <cell r="C88">
            <v>1103223.75</v>
          </cell>
        </row>
        <row r="90">
          <cell r="A90">
            <v>1150101</v>
          </cell>
          <cell r="B90" t="str">
            <v>Estoques</v>
          </cell>
          <cell r="C90">
            <v>12450124.43</v>
          </cell>
        </row>
        <row r="91">
          <cell r="A91">
            <v>1150103</v>
          </cell>
          <cell r="B91" t="str">
            <v>Materiais Em Poder De Terceiros</v>
          </cell>
          <cell r="C91">
            <v>202724.92</v>
          </cell>
        </row>
        <row r="92">
          <cell r="A92">
            <v>1150104</v>
          </cell>
          <cell r="B92" t="str">
            <v>Mat.Terc.em Poder da FSA</v>
          </cell>
          <cell r="C92">
            <v>336297.46</v>
          </cell>
        </row>
        <row r="93">
          <cell r="A93">
            <v>1150190</v>
          </cell>
          <cell r="B93" t="str">
            <v>Carga Estoque</v>
          </cell>
          <cell r="C93">
            <v>-68819.649999999994</v>
          </cell>
        </row>
        <row r="94">
          <cell r="A94">
            <v>1150192</v>
          </cell>
          <cell r="B94" t="str">
            <v>Carga Mat.Poder 3º</v>
          </cell>
          <cell r="C94">
            <v>91183.26</v>
          </cell>
        </row>
        <row r="95">
          <cell r="A95">
            <v>1150198</v>
          </cell>
          <cell r="B95" t="str">
            <v>EM/EF Consignação</v>
          </cell>
          <cell r="C95">
            <v>-229371.06</v>
          </cell>
        </row>
        <row r="96">
          <cell r="A96">
            <v>1150199</v>
          </cell>
          <cell r="B96" t="str">
            <v>EM/EF Geral</v>
          </cell>
          <cell r="C96">
            <v>-123811.82</v>
          </cell>
        </row>
        <row r="97">
          <cell r="A97">
            <v>1150201</v>
          </cell>
          <cell r="B97" t="str">
            <v>Prod.Processo de Fabricação</v>
          </cell>
          <cell r="C97">
            <v>114704.52</v>
          </cell>
        </row>
        <row r="98">
          <cell r="A98">
            <v>1150303</v>
          </cell>
          <cell r="B98" t="str">
            <v>Trânsito Interno Materiais</v>
          </cell>
          <cell r="C98">
            <v>9144.7199999999993</v>
          </cell>
        </row>
        <row r="99">
          <cell r="A99" t="str">
            <v>Almoxarifado</v>
          </cell>
          <cell r="C99">
            <v>12782176.779999999</v>
          </cell>
        </row>
        <row r="101">
          <cell r="A101">
            <v>1150305</v>
          </cell>
          <cell r="B101" t="str">
            <v>Adiant.Fornecedor Exterior</v>
          </cell>
          <cell r="C101">
            <v>31124.97</v>
          </cell>
        </row>
        <row r="102">
          <cell r="A102">
            <v>1150306</v>
          </cell>
          <cell r="B102" t="str">
            <v>Adiant.Despac.Aduaneiro</v>
          </cell>
          <cell r="C102">
            <v>133820.92000000001</v>
          </cell>
        </row>
        <row r="103">
          <cell r="A103">
            <v>1150307</v>
          </cell>
          <cell r="B103" t="str">
            <v>Adiant. Siscomex</v>
          </cell>
          <cell r="C103">
            <v>102548.02</v>
          </cell>
        </row>
        <row r="104">
          <cell r="A104" t="str">
            <v>Importação em andamento</v>
          </cell>
          <cell r="C104">
            <v>267493.90999999997</v>
          </cell>
        </row>
        <row r="106">
          <cell r="A106">
            <v>1160101</v>
          </cell>
          <cell r="B106" t="str">
            <v>Imposto de Renda a Recuperar</v>
          </cell>
          <cell r="C106">
            <v>4465175.21</v>
          </cell>
        </row>
        <row r="107">
          <cell r="A107">
            <v>1160102</v>
          </cell>
          <cell r="B107" t="str">
            <v>Contrib.Social a Recup.</v>
          </cell>
          <cell r="C107">
            <v>378.9</v>
          </cell>
        </row>
        <row r="108">
          <cell r="A108">
            <v>1160104</v>
          </cell>
          <cell r="B108" t="str">
            <v>PIS a Recuperar</v>
          </cell>
          <cell r="C108">
            <v>0.02</v>
          </cell>
        </row>
        <row r="109">
          <cell r="A109">
            <v>1160105</v>
          </cell>
          <cell r="B109" t="str">
            <v>COFINS a Recuperar</v>
          </cell>
          <cell r="C109">
            <v>1136.7</v>
          </cell>
        </row>
        <row r="110">
          <cell r="A110">
            <v>1160106</v>
          </cell>
          <cell r="B110" t="str">
            <v>INSS - RETENÇÃO SOBRE FATURAMENTO</v>
          </cell>
          <cell r="C110">
            <v>132299</v>
          </cell>
        </row>
        <row r="111">
          <cell r="A111">
            <v>1160108</v>
          </cell>
          <cell r="B111" t="str">
            <v>FGTS antecipado s/13º salário</v>
          </cell>
          <cell r="C111">
            <v>75534.52</v>
          </cell>
        </row>
        <row r="112">
          <cell r="A112">
            <v>1160109</v>
          </cell>
          <cell r="B112" t="str">
            <v>Imposto de Renda antecipado</v>
          </cell>
          <cell r="C112">
            <v>729018.5</v>
          </cell>
        </row>
        <row r="113">
          <cell r="A113">
            <v>1160112</v>
          </cell>
          <cell r="B113" t="str">
            <v>Imposto de Renda diferido</v>
          </cell>
          <cell r="C113">
            <v>8373000</v>
          </cell>
        </row>
        <row r="114">
          <cell r="A114">
            <v>1160113</v>
          </cell>
          <cell r="B114" t="str">
            <v>Contr. Social Diferida</v>
          </cell>
          <cell r="C114">
            <v>3013000</v>
          </cell>
        </row>
        <row r="115">
          <cell r="A115">
            <v>1160115</v>
          </cell>
          <cell r="B115" t="str">
            <v>Contr. Social Paga Indevidamente</v>
          </cell>
          <cell r="C115">
            <v>845034.56</v>
          </cell>
        </row>
        <row r="116">
          <cell r="A116">
            <v>1160202</v>
          </cell>
          <cell r="B116" t="str">
            <v>ICMS A Recuperar - Santa Catarina</v>
          </cell>
          <cell r="C116">
            <v>320572.03000000003</v>
          </cell>
        </row>
        <row r="117">
          <cell r="A117">
            <v>1160203</v>
          </cell>
          <cell r="B117" t="str">
            <v>ICMS A Recuperar - Rio Grande do Sul</v>
          </cell>
          <cell r="C117">
            <v>1759461.18</v>
          </cell>
        </row>
        <row r="118">
          <cell r="A118">
            <v>1160207</v>
          </cell>
          <cell r="B118" t="str">
            <v>ICMS a Recuperar - Geral</v>
          </cell>
          <cell r="C118">
            <v>285981.84000000003</v>
          </cell>
        </row>
        <row r="119">
          <cell r="A119">
            <v>1160210</v>
          </cell>
          <cell r="B119" t="str">
            <v>ICMS a Recuperar-Ativo Imobilizado RS</v>
          </cell>
          <cell r="C119">
            <v>125866.1</v>
          </cell>
        </row>
        <row r="120">
          <cell r="A120">
            <v>1160211</v>
          </cell>
          <cell r="B120" t="str">
            <v>ICMS a Recuperar-Ativo Imobilizado SP</v>
          </cell>
          <cell r="C120">
            <v>36847.06</v>
          </cell>
        </row>
        <row r="121">
          <cell r="A121" t="str">
            <v>Tributos a recuperar</v>
          </cell>
          <cell r="C121">
            <v>20163305.620000001</v>
          </cell>
        </row>
        <row r="123">
          <cell r="A123">
            <v>1140101</v>
          </cell>
          <cell r="B123" t="str">
            <v>Adiantamento a maquinistas</v>
          </cell>
          <cell r="C123">
            <v>143819.5</v>
          </cell>
        </row>
        <row r="124">
          <cell r="A124">
            <v>1140102</v>
          </cell>
          <cell r="B124" t="str">
            <v>Adiantamento de Férias</v>
          </cell>
          <cell r="C124">
            <v>171059.78</v>
          </cell>
        </row>
        <row r="125">
          <cell r="A125">
            <v>1140103</v>
          </cell>
          <cell r="B125" t="str">
            <v>Adiantamento De 13º Salário</v>
          </cell>
          <cell r="C125">
            <v>816791.34</v>
          </cell>
        </row>
        <row r="126">
          <cell r="A126">
            <v>1140104</v>
          </cell>
          <cell r="B126" t="str">
            <v>Empréstimo A Funcionários</v>
          </cell>
          <cell r="C126">
            <v>-51699.71</v>
          </cell>
        </row>
        <row r="127">
          <cell r="A127">
            <v>1140105</v>
          </cell>
          <cell r="B127" t="str">
            <v>Adiantamento de Salários</v>
          </cell>
          <cell r="C127">
            <v>4422.34</v>
          </cell>
        </row>
        <row r="128">
          <cell r="A128">
            <v>1140106</v>
          </cell>
          <cell r="B128" t="str">
            <v>Insuficiência De Saldos</v>
          </cell>
          <cell r="C128">
            <v>73261.47</v>
          </cell>
        </row>
        <row r="129">
          <cell r="A129">
            <v>1140107</v>
          </cell>
          <cell r="B129" t="str">
            <v>Adiantamento PPR</v>
          </cell>
          <cell r="C129">
            <v>436008.99</v>
          </cell>
        </row>
        <row r="130">
          <cell r="A130">
            <v>1140108</v>
          </cell>
          <cell r="B130" t="str">
            <v>Fornecimento De Camisas</v>
          </cell>
          <cell r="C130">
            <v>179981.42</v>
          </cell>
        </row>
        <row r="131">
          <cell r="A131">
            <v>1140201</v>
          </cell>
          <cell r="B131" t="str">
            <v>Adto.de Viagens Nacionais</v>
          </cell>
          <cell r="C131">
            <v>13809.64</v>
          </cell>
        </row>
        <row r="132">
          <cell r="A132">
            <v>1140203</v>
          </cell>
          <cell r="B132" t="str">
            <v>Adiant. de Viagem</v>
          </cell>
          <cell r="C132">
            <v>18212.16</v>
          </cell>
        </row>
        <row r="133">
          <cell r="A133">
            <v>1140405</v>
          </cell>
          <cell r="B133" t="str">
            <v>Antecipações Contratuais</v>
          </cell>
          <cell r="C133">
            <v>450</v>
          </cell>
        </row>
        <row r="134">
          <cell r="A134">
            <v>1140409</v>
          </cell>
          <cell r="B134" t="str">
            <v>Adiant. a Fornecedores</v>
          </cell>
          <cell r="C134">
            <v>66900875.450000003</v>
          </cell>
        </row>
        <row r="135">
          <cell r="A135">
            <v>1140412</v>
          </cell>
          <cell r="B135" t="str">
            <v>Antecipações Diversas</v>
          </cell>
          <cell r="C135">
            <v>175498.76</v>
          </cell>
        </row>
        <row r="136">
          <cell r="A136" t="str">
            <v>Antecipações diversas</v>
          </cell>
          <cell r="C136">
            <v>68882491.140000001</v>
          </cell>
        </row>
        <row r="138">
          <cell r="A138">
            <v>1170101</v>
          </cell>
          <cell r="B138" t="str">
            <v>Concessão RFFSA</v>
          </cell>
          <cell r="C138">
            <v>150333.35999999999</v>
          </cell>
        </row>
        <row r="139">
          <cell r="A139">
            <v>1170102</v>
          </cell>
          <cell r="B139" t="str">
            <v>Arrendamento de Bens da RFFSA</v>
          </cell>
          <cell r="C139">
            <v>2734400.04</v>
          </cell>
        </row>
        <row r="140">
          <cell r="A140">
            <v>1170201</v>
          </cell>
          <cell r="B140" t="str">
            <v>Prêmio De Seguro a Apropriar</v>
          </cell>
          <cell r="C140">
            <v>1827600.45</v>
          </cell>
        </row>
        <row r="141">
          <cell r="A141">
            <v>1170302</v>
          </cell>
          <cell r="B141" t="str">
            <v>Despesas Com Captação BNDES</v>
          </cell>
          <cell r="C141">
            <v>75226.77</v>
          </cell>
        </row>
        <row r="142">
          <cell r="A142">
            <v>1170304</v>
          </cell>
          <cell r="B142" t="str">
            <v>Comissão de Flat- Importação</v>
          </cell>
          <cell r="C142">
            <v>2017359.54</v>
          </cell>
        </row>
        <row r="143">
          <cell r="A143">
            <v>1170305</v>
          </cell>
          <cell r="B143" t="str">
            <v>Enc.Financ.a Apropriar</v>
          </cell>
          <cell r="C143">
            <v>169928.07</v>
          </cell>
        </row>
        <row r="144">
          <cell r="A144">
            <v>1170309</v>
          </cell>
          <cell r="B144" t="str">
            <v>Despesa Captação BNDES</v>
          </cell>
          <cell r="C144">
            <v>3422237.91</v>
          </cell>
        </row>
        <row r="145">
          <cell r="A145">
            <v>1170310</v>
          </cell>
          <cell r="B145" t="str">
            <v>Pagamento antecipado de direito de pass</v>
          </cell>
          <cell r="C145">
            <v>2005324.5</v>
          </cell>
        </row>
        <row r="146">
          <cell r="A146">
            <v>1170311</v>
          </cell>
          <cell r="B146" t="str">
            <v>Pagamento antecipado aluguéis RFFSA</v>
          </cell>
          <cell r="C146">
            <v>61865.65</v>
          </cell>
        </row>
        <row r="147">
          <cell r="A147">
            <v>1170312</v>
          </cell>
          <cell r="B147" t="str">
            <v>Despesas antecipadas S A P</v>
          </cell>
          <cell r="C147">
            <v>109392.7</v>
          </cell>
        </row>
        <row r="148">
          <cell r="A148">
            <v>1170314</v>
          </cell>
          <cell r="B148" t="str">
            <v>Despesas antecipadas debêntures</v>
          </cell>
          <cell r="C148">
            <v>333889.08</v>
          </cell>
        </row>
        <row r="149">
          <cell r="A149">
            <v>1170315</v>
          </cell>
          <cell r="B149" t="str">
            <v>Despesas antecipadas emissão de debentu</v>
          </cell>
          <cell r="C149">
            <v>69305.5</v>
          </cell>
        </row>
        <row r="150">
          <cell r="A150">
            <v>1170326</v>
          </cell>
          <cell r="B150" t="str">
            <v>Despesas Antecipadas Combustiveis</v>
          </cell>
          <cell r="C150">
            <v>1079670.18</v>
          </cell>
        </row>
        <row r="151">
          <cell r="A151" t="str">
            <v>Despesas Pagas antecipadamente</v>
          </cell>
          <cell r="C151">
            <v>14056533.75</v>
          </cell>
        </row>
        <row r="153">
          <cell r="A153">
            <v>1139901</v>
          </cell>
          <cell r="B153" t="str">
            <v>Seguros a Receber</v>
          </cell>
          <cell r="C153">
            <v>175006.46</v>
          </cell>
        </row>
        <row r="154">
          <cell r="A154" t="str">
            <v>Outros</v>
          </cell>
          <cell r="C154">
            <v>175006.46</v>
          </cell>
        </row>
        <row r="156">
          <cell r="A156" t="str">
            <v>Circulante</v>
          </cell>
          <cell r="C156">
            <v>411374640.76999998</v>
          </cell>
        </row>
        <row r="158">
          <cell r="A158">
            <v>1240401</v>
          </cell>
          <cell r="B158" t="str">
            <v>INSS a recuperar</v>
          </cell>
          <cell r="C158">
            <v>672381.18</v>
          </cell>
        </row>
        <row r="159">
          <cell r="A159">
            <v>1240404</v>
          </cell>
          <cell r="B159" t="str">
            <v>ICMS a recuperar-Rio Grande do sul</v>
          </cell>
          <cell r="C159">
            <v>118169.13</v>
          </cell>
        </row>
        <row r="160">
          <cell r="A160">
            <v>1240405</v>
          </cell>
          <cell r="B160" t="str">
            <v>ICMS a recuperar-São Paulo</v>
          </cell>
          <cell r="C160">
            <v>35865.730000000003</v>
          </cell>
        </row>
        <row r="161">
          <cell r="A161">
            <v>1240408</v>
          </cell>
          <cell r="B161" t="str">
            <v>Caução de ICMS - MS</v>
          </cell>
          <cell r="C161">
            <v>20000</v>
          </cell>
        </row>
        <row r="162">
          <cell r="A162">
            <v>1240409</v>
          </cell>
          <cell r="B162" t="str">
            <v>Imposto de Renda Diferido - LP</v>
          </cell>
          <cell r="C162">
            <v>6474000</v>
          </cell>
        </row>
        <row r="163">
          <cell r="A163">
            <v>1240410</v>
          </cell>
          <cell r="B163" t="str">
            <v>Contribuição Social Diferida - LP</v>
          </cell>
          <cell r="C163">
            <v>2911000</v>
          </cell>
        </row>
        <row r="164">
          <cell r="A164" t="str">
            <v>Impostos longo prazo</v>
          </cell>
          <cell r="C164">
            <v>10231416.039999999</v>
          </cell>
        </row>
        <row r="166">
          <cell r="A166">
            <v>1250104</v>
          </cell>
          <cell r="B166" t="str">
            <v>Controladora ALL S.A.</v>
          </cell>
          <cell r="C166">
            <v>16264767.039999999</v>
          </cell>
        </row>
        <row r="167">
          <cell r="A167">
            <v>1250204</v>
          </cell>
          <cell r="B167" t="str">
            <v>Mutúo ALL Intermodal S.A.</v>
          </cell>
          <cell r="C167">
            <v>1238734.47</v>
          </cell>
        </row>
        <row r="168">
          <cell r="A168">
            <v>1250210</v>
          </cell>
          <cell r="B168" t="str">
            <v>Mutúo Caianda Participações S.A</v>
          </cell>
          <cell r="C168">
            <v>11784.61</v>
          </cell>
        </row>
        <row r="169">
          <cell r="A169">
            <v>1250302</v>
          </cell>
          <cell r="B169" t="str">
            <v>Coligada Ralph Inv. RLP</v>
          </cell>
          <cell r="C169">
            <v>786261.1</v>
          </cell>
        </row>
        <row r="170">
          <cell r="A170" t="str">
            <v>Mútuo controladores</v>
          </cell>
          <cell r="C170">
            <v>18301547.219999999</v>
          </cell>
        </row>
        <row r="172">
          <cell r="A172">
            <v>1240101</v>
          </cell>
          <cell r="B172" t="str">
            <v>Concessão RFFSA RLP</v>
          </cell>
          <cell r="C172">
            <v>3357445.04</v>
          </cell>
        </row>
        <row r="173">
          <cell r="A173">
            <v>1240102</v>
          </cell>
          <cell r="B173" t="str">
            <v>Arrendam.Bens RFFSA RLP</v>
          </cell>
          <cell r="C173">
            <v>61068272.759999998</v>
          </cell>
        </row>
        <row r="174">
          <cell r="A174">
            <v>1240103</v>
          </cell>
          <cell r="B174" t="str">
            <v>Pagamento antecipado aluguéis RFFSA</v>
          </cell>
          <cell r="C174">
            <v>1371355.3</v>
          </cell>
        </row>
        <row r="175">
          <cell r="A175">
            <v>1240308</v>
          </cell>
          <cell r="B175" t="str">
            <v>Pgto.Antec.Direito Pass.LP</v>
          </cell>
          <cell r="C175">
            <v>46189307.740000002</v>
          </cell>
        </row>
        <row r="176">
          <cell r="A176">
            <v>1240314</v>
          </cell>
          <cell r="B176" t="str">
            <v>Despesas antecipadas debêntures 1ª emis</v>
          </cell>
          <cell r="C176">
            <v>118983.07</v>
          </cell>
        </row>
        <row r="177">
          <cell r="A177">
            <v>1240315</v>
          </cell>
          <cell r="B177" t="str">
            <v>Despesas antecipadas debêntures 2ª emis</v>
          </cell>
          <cell r="C177">
            <v>69305.42</v>
          </cell>
        </row>
        <row r="178">
          <cell r="A178" t="str">
            <v>Despesas pagas antecipadamente</v>
          </cell>
          <cell r="C178">
            <v>112174669.33</v>
          </cell>
        </row>
        <row r="180">
          <cell r="A180">
            <v>1210101</v>
          </cell>
          <cell r="B180" t="str">
            <v>Dep.Judic.Ações Trabal.LP</v>
          </cell>
          <cell r="C180">
            <v>10448089.27</v>
          </cell>
        </row>
        <row r="181">
          <cell r="A181">
            <v>1210104</v>
          </cell>
          <cell r="B181" t="str">
            <v>Dep.Jud.PIS/COFINS LP</v>
          </cell>
          <cell r="C181">
            <v>2215339.06</v>
          </cell>
        </row>
        <row r="182">
          <cell r="A182">
            <v>1210106</v>
          </cell>
          <cell r="B182" t="str">
            <v>Dep.Judic. INSS</v>
          </cell>
          <cell r="C182">
            <v>3953613.95</v>
          </cell>
        </row>
        <row r="183">
          <cell r="A183">
            <v>1210109</v>
          </cell>
          <cell r="B183" t="str">
            <v>Penhora Judicial</v>
          </cell>
          <cell r="C183">
            <v>1445675.62</v>
          </cell>
        </row>
        <row r="184">
          <cell r="A184" t="str">
            <v>Depósitos judiciais</v>
          </cell>
          <cell r="C184">
            <v>18062717.899999999</v>
          </cell>
        </row>
        <row r="186">
          <cell r="A186" t="str">
            <v>Realizável a longo prazo</v>
          </cell>
          <cell r="C186">
            <v>158770350.49000001</v>
          </cell>
        </row>
        <row r="188">
          <cell r="A188">
            <v>1321101</v>
          </cell>
          <cell r="B188" t="str">
            <v>Locomotivas Benfeitorias</v>
          </cell>
          <cell r="C188">
            <v>148759807.00999999</v>
          </cell>
        </row>
        <row r="189">
          <cell r="A189">
            <v>1321102</v>
          </cell>
          <cell r="B189" t="str">
            <v>Vagões Benfeitorias</v>
          </cell>
          <cell r="C189">
            <v>42466127.159999996</v>
          </cell>
        </row>
        <row r="190">
          <cell r="A190">
            <v>1321121</v>
          </cell>
          <cell r="B190" t="str">
            <v>Depr.Locomotivas Benfeit.</v>
          </cell>
          <cell r="C190">
            <v>-48410849.93</v>
          </cell>
        </row>
        <row r="191">
          <cell r="A191">
            <v>1321122</v>
          </cell>
          <cell r="B191" t="str">
            <v>Deprec.Vagões Benfeitorias</v>
          </cell>
          <cell r="C191">
            <v>-11180269.949999999</v>
          </cell>
        </row>
        <row r="192">
          <cell r="A192">
            <v>1321202</v>
          </cell>
          <cell r="B192" t="str">
            <v>Infra Estrutura Benfeitorias</v>
          </cell>
          <cell r="C192">
            <v>9591427.9600000009</v>
          </cell>
        </row>
        <row r="193">
          <cell r="A193">
            <v>1321203</v>
          </cell>
          <cell r="B193" t="str">
            <v>Super Estrutura Benfeitorias</v>
          </cell>
          <cell r="C193">
            <v>127305205.53</v>
          </cell>
        </row>
        <row r="194">
          <cell r="A194">
            <v>1321204</v>
          </cell>
          <cell r="B194" t="str">
            <v>Obras de Arte Benfeitorias</v>
          </cell>
          <cell r="C194">
            <v>592854.34</v>
          </cell>
        </row>
        <row r="195">
          <cell r="A195">
            <v>1321301</v>
          </cell>
          <cell r="B195" t="str">
            <v>Instalações Fixas Benfeitorias</v>
          </cell>
          <cell r="C195">
            <v>612584.95999999996</v>
          </cell>
        </row>
        <row r="196">
          <cell r="A196">
            <v>1321302</v>
          </cell>
          <cell r="B196" t="str">
            <v>Instal.Fixas En.Elét.Benf.</v>
          </cell>
          <cell r="C196">
            <v>383690.84</v>
          </cell>
        </row>
        <row r="197">
          <cell r="A197">
            <v>1321303</v>
          </cell>
          <cell r="B197" t="str">
            <v>Sinaliz.Telecom.Benfeit.</v>
          </cell>
          <cell r="C197">
            <v>751606.83</v>
          </cell>
        </row>
        <row r="198">
          <cell r="A198">
            <v>1321304</v>
          </cell>
          <cell r="B198" t="str">
            <v>Edif.Dependencias Benfeit.</v>
          </cell>
          <cell r="C198">
            <v>6780208.0199999996</v>
          </cell>
        </row>
        <row r="199">
          <cell r="A199">
            <v>1321322</v>
          </cell>
          <cell r="B199" t="str">
            <v>Deprec.Infra Estrut.Benf.</v>
          </cell>
          <cell r="C199">
            <v>-1512040.38</v>
          </cell>
        </row>
        <row r="200">
          <cell r="A200">
            <v>1321323</v>
          </cell>
          <cell r="B200" t="str">
            <v>Deprec.Super Estrut.Benf.</v>
          </cell>
          <cell r="C200">
            <v>-16097118.390000001</v>
          </cell>
        </row>
        <row r="201">
          <cell r="A201">
            <v>1321324</v>
          </cell>
          <cell r="B201" t="str">
            <v>Deprec.Instal.Fixas Benf.</v>
          </cell>
          <cell r="C201">
            <v>-73423.09</v>
          </cell>
        </row>
        <row r="202">
          <cell r="A202">
            <v>1321325</v>
          </cell>
          <cell r="B202" t="str">
            <v>Deprec.Inst.En.Elét.Benf.</v>
          </cell>
          <cell r="C202">
            <v>-68490.14</v>
          </cell>
        </row>
        <row r="203">
          <cell r="A203">
            <v>1321326</v>
          </cell>
          <cell r="B203" t="str">
            <v>Deprec.Sinal.Telecom.Benf.</v>
          </cell>
          <cell r="C203">
            <v>-154668.34</v>
          </cell>
        </row>
        <row r="204">
          <cell r="A204">
            <v>1321327</v>
          </cell>
          <cell r="B204" t="str">
            <v>Deprec.Edif.Depend.Benf.</v>
          </cell>
          <cell r="C204">
            <v>-460413.76</v>
          </cell>
        </row>
        <row r="205">
          <cell r="A205">
            <v>1321328</v>
          </cell>
          <cell r="B205" t="str">
            <v>Deprec.Obras Arte Benf.</v>
          </cell>
          <cell r="C205">
            <v>-48551.47</v>
          </cell>
        </row>
        <row r="206">
          <cell r="A206">
            <v>1322101</v>
          </cell>
          <cell r="B206" t="str">
            <v>Projetos em Andamento</v>
          </cell>
          <cell r="C206">
            <v>40735788.759999998</v>
          </cell>
        </row>
        <row r="207">
          <cell r="A207">
            <v>1322102</v>
          </cell>
          <cell r="B207" t="str">
            <v>Juros Imobilizado - CVM</v>
          </cell>
          <cell r="C207">
            <v>3151378.08</v>
          </cell>
        </row>
        <row r="208">
          <cell r="A208">
            <v>1323101</v>
          </cell>
          <cell r="B208" t="str">
            <v>Locomotivas Próprio</v>
          </cell>
          <cell r="C208">
            <v>62451100.469999999</v>
          </cell>
        </row>
        <row r="209">
          <cell r="A209">
            <v>1323102</v>
          </cell>
          <cell r="B209" t="str">
            <v>Vagões Próprio</v>
          </cell>
          <cell r="C209">
            <v>1134265.45</v>
          </cell>
        </row>
        <row r="210">
          <cell r="A210">
            <v>1323121</v>
          </cell>
          <cell r="B210" t="str">
            <v>Deprec.Locomotivas Próp.</v>
          </cell>
          <cell r="C210">
            <v>-17444703.690000001</v>
          </cell>
        </row>
        <row r="211">
          <cell r="A211">
            <v>1323122</v>
          </cell>
          <cell r="B211" t="str">
            <v>Deprec.de Vagões Próprio</v>
          </cell>
          <cell r="C211">
            <v>-358029.18</v>
          </cell>
        </row>
        <row r="212">
          <cell r="A212">
            <v>1323203</v>
          </cell>
          <cell r="B212" t="str">
            <v>Super Estrutura Próprio</v>
          </cell>
          <cell r="C212">
            <v>3.67</v>
          </cell>
        </row>
        <row r="213">
          <cell r="A213">
            <v>1323208</v>
          </cell>
          <cell r="B213" t="str">
            <v>Edif.Dependencias Próprio</v>
          </cell>
          <cell r="C213">
            <v>4463272.3099999996</v>
          </cell>
        </row>
        <row r="214">
          <cell r="A214">
            <v>1323222</v>
          </cell>
          <cell r="B214" t="str">
            <v>Deprec.Infra Estrut.Próp.</v>
          </cell>
          <cell r="C214">
            <v>13.47</v>
          </cell>
        </row>
        <row r="215">
          <cell r="A215">
            <v>1323223</v>
          </cell>
          <cell r="B215" t="str">
            <v>Deprec.Super Estrut.Próp.</v>
          </cell>
          <cell r="C215">
            <v>-0.09</v>
          </cell>
        </row>
        <row r="216">
          <cell r="A216">
            <v>1323227</v>
          </cell>
          <cell r="B216" t="str">
            <v>Deprec.Edif.Depend.Próprio</v>
          </cell>
          <cell r="C216">
            <v>-371832.33</v>
          </cell>
        </row>
        <row r="217">
          <cell r="A217">
            <v>1324101</v>
          </cell>
          <cell r="B217" t="str">
            <v>Equip.Ferramentas Oficina</v>
          </cell>
          <cell r="C217">
            <v>1777543.16</v>
          </cell>
        </row>
        <row r="218">
          <cell r="A218">
            <v>1324102</v>
          </cell>
          <cell r="B218" t="str">
            <v>Equip.Ferram.Manut.Via Permanente</v>
          </cell>
          <cell r="C218">
            <v>5066012.17</v>
          </cell>
        </row>
        <row r="219">
          <cell r="A219">
            <v>1324103</v>
          </cell>
          <cell r="B219" t="str">
            <v>Equip.Movim.Carga Materiais</v>
          </cell>
          <cell r="C219">
            <v>1280438.82</v>
          </cell>
        </row>
        <row r="220">
          <cell r="A220">
            <v>1324104</v>
          </cell>
          <cell r="B220" t="str">
            <v>Equip.Aparelhos Telecom.</v>
          </cell>
          <cell r="C220">
            <v>5768061.1200000001</v>
          </cell>
        </row>
        <row r="221">
          <cell r="A221">
            <v>1324105</v>
          </cell>
          <cell r="B221" t="str">
            <v>Equip.Aparelhos Sinaliz.</v>
          </cell>
          <cell r="C221">
            <v>712281.61</v>
          </cell>
        </row>
        <row r="222">
          <cell r="A222">
            <v>1324106</v>
          </cell>
          <cell r="B222" t="str">
            <v>Equip.Técnicos Científicos</v>
          </cell>
          <cell r="C222">
            <v>609292.24</v>
          </cell>
        </row>
        <row r="223">
          <cell r="A223">
            <v>1324107</v>
          </cell>
          <cell r="B223" t="str">
            <v>Equip.Rodantes Auxiliares</v>
          </cell>
          <cell r="C223">
            <v>165359.82999999999</v>
          </cell>
        </row>
        <row r="224">
          <cell r="A224">
            <v>1324108</v>
          </cell>
          <cell r="B224" t="str">
            <v>Equip.Processamento Dados</v>
          </cell>
          <cell r="C224">
            <v>8329345.9900000002</v>
          </cell>
        </row>
        <row r="225">
          <cell r="A225">
            <v>1324121</v>
          </cell>
          <cell r="B225" t="str">
            <v>Deprec.Equip.Ferram.Ofic.</v>
          </cell>
          <cell r="C225">
            <v>-551828.17000000004</v>
          </cell>
        </row>
        <row r="226">
          <cell r="A226">
            <v>1324122</v>
          </cell>
          <cell r="B226" t="str">
            <v>Dep.Eq.Ferr.Man.Via Perm.</v>
          </cell>
          <cell r="C226">
            <v>-1580219.38</v>
          </cell>
        </row>
        <row r="227">
          <cell r="A227">
            <v>1324123</v>
          </cell>
          <cell r="B227" t="str">
            <v>Deprec.Eq.Movim.Carga Mat.</v>
          </cell>
          <cell r="C227">
            <v>-221394.35</v>
          </cell>
        </row>
        <row r="228">
          <cell r="A228">
            <v>1324124</v>
          </cell>
          <cell r="B228" t="str">
            <v>Deprec.Eq.Apar.Telecomun.</v>
          </cell>
          <cell r="C228">
            <v>-2487139.59</v>
          </cell>
        </row>
        <row r="229">
          <cell r="A229">
            <v>1324125</v>
          </cell>
          <cell r="B229" t="str">
            <v>Deprec.Equip.Apar.Sinal.</v>
          </cell>
          <cell r="C229">
            <v>-303292.07</v>
          </cell>
        </row>
        <row r="230">
          <cell r="A230">
            <v>1324126</v>
          </cell>
          <cell r="B230" t="str">
            <v>Deprec.Equip.Téc.Científ.</v>
          </cell>
          <cell r="C230">
            <v>-142167.1</v>
          </cell>
        </row>
        <row r="231">
          <cell r="A231">
            <v>1324127</v>
          </cell>
          <cell r="B231" t="str">
            <v>Deprec.Equip.Rodantes Aux.</v>
          </cell>
          <cell r="C231">
            <v>-51213.86</v>
          </cell>
        </row>
        <row r="232">
          <cell r="A232">
            <v>1324128</v>
          </cell>
          <cell r="B232" t="str">
            <v>Deprec.Eq.Processam.Dados</v>
          </cell>
          <cell r="C232">
            <v>-2309696.69</v>
          </cell>
        </row>
        <row r="233">
          <cell r="A233">
            <v>1325101</v>
          </cell>
          <cell r="B233" t="str">
            <v>Terrenos</v>
          </cell>
          <cell r="C233">
            <v>623976.51</v>
          </cell>
        </row>
        <row r="234">
          <cell r="A234">
            <v>1325102</v>
          </cell>
          <cell r="B234" t="str">
            <v>Móveis e Utensílios</v>
          </cell>
          <cell r="C234">
            <v>2929607.13</v>
          </cell>
        </row>
        <row r="235">
          <cell r="A235">
            <v>1325103</v>
          </cell>
          <cell r="B235" t="str">
            <v>Máquinas de Escritório</v>
          </cell>
          <cell r="C235">
            <v>833.9</v>
          </cell>
        </row>
        <row r="236">
          <cell r="A236">
            <v>1325104</v>
          </cell>
          <cell r="B236" t="str">
            <v>Veículos Rodoviários</v>
          </cell>
          <cell r="C236">
            <v>41927.33</v>
          </cell>
        </row>
        <row r="237">
          <cell r="A237">
            <v>1325107</v>
          </cell>
          <cell r="B237" t="str">
            <v>Aeronave - própria</v>
          </cell>
          <cell r="C237">
            <v>1673469.31</v>
          </cell>
        </row>
        <row r="238">
          <cell r="A238">
            <v>1325122</v>
          </cell>
          <cell r="B238" t="str">
            <v>Deprec.Móveis e Utensílios</v>
          </cell>
          <cell r="C238">
            <v>-2587391.7799999998</v>
          </cell>
        </row>
        <row r="239">
          <cell r="A239">
            <v>1325123</v>
          </cell>
          <cell r="B239" t="str">
            <v>Deprec.Máquinas Escritório</v>
          </cell>
          <cell r="C239">
            <v>-389.15</v>
          </cell>
        </row>
        <row r="240">
          <cell r="A240">
            <v>1325124</v>
          </cell>
          <cell r="B240" t="str">
            <v>Deprec.Veíc.Rodoviários</v>
          </cell>
          <cell r="C240">
            <v>-41927.33</v>
          </cell>
        </row>
        <row r="241">
          <cell r="A241">
            <v>1325127</v>
          </cell>
          <cell r="B241" t="str">
            <v>Deprec. Aeronave - própria</v>
          </cell>
          <cell r="C241">
            <v>-348639.44</v>
          </cell>
        </row>
        <row r="242">
          <cell r="A242">
            <v>1326201</v>
          </cell>
          <cell r="B242" t="str">
            <v>Direito de Uso Telefone</v>
          </cell>
          <cell r="C242">
            <v>5000</v>
          </cell>
        </row>
        <row r="243">
          <cell r="A243">
            <v>1326202</v>
          </cell>
          <cell r="B243" t="str">
            <v>Sistemas Aplicat.-Software</v>
          </cell>
          <cell r="C243">
            <v>8182039.3099999996</v>
          </cell>
        </row>
        <row r="244">
          <cell r="A244">
            <v>1326203</v>
          </cell>
          <cell r="B244" t="str">
            <v>Marcas e Patentes</v>
          </cell>
          <cell r="C244">
            <v>1647</v>
          </cell>
        </row>
        <row r="245">
          <cell r="A245">
            <v>1326212</v>
          </cell>
          <cell r="B245" t="str">
            <v>Amort.Sistemas Aplicativos</v>
          </cell>
          <cell r="C245">
            <v>-4451038.18</v>
          </cell>
        </row>
        <row r="246">
          <cell r="A246">
            <v>1329102</v>
          </cell>
          <cell r="B246" t="str">
            <v>Vagões Benf.Ferroban</v>
          </cell>
          <cell r="C246">
            <v>722129.98</v>
          </cell>
        </row>
        <row r="247">
          <cell r="A247">
            <v>1329122</v>
          </cell>
          <cell r="B247" t="str">
            <v>Depr.Vagões.Benf.Ferroban</v>
          </cell>
          <cell r="C247">
            <v>-264178.7</v>
          </cell>
        </row>
        <row r="248">
          <cell r="A248">
            <v>1329203</v>
          </cell>
          <cell r="B248" t="str">
            <v>Super Estr.Benf.Ferroban</v>
          </cell>
          <cell r="C248">
            <v>956869.26</v>
          </cell>
        </row>
        <row r="249">
          <cell r="A249">
            <v>1329303</v>
          </cell>
          <cell r="B249" t="str">
            <v>Sinal.Telec.Benf.Ferroban</v>
          </cell>
          <cell r="C249">
            <v>18515.18</v>
          </cell>
        </row>
        <row r="250">
          <cell r="A250">
            <v>1329323</v>
          </cell>
          <cell r="B250" t="str">
            <v>Dep.Sup.Estr.Benf.Ferroban</v>
          </cell>
          <cell r="C250">
            <v>-146696.03</v>
          </cell>
        </row>
        <row r="251">
          <cell r="A251">
            <v>1329326</v>
          </cell>
          <cell r="B251" t="str">
            <v>Dep.Sin.Tele.Benf.Ferroban</v>
          </cell>
          <cell r="C251">
            <v>-12960.64</v>
          </cell>
        </row>
        <row r="252">
          <cell r="A252" t="str">
            <v>Bens de uso construção e reforma</v>
          </cell>
          <cell r="C252">
            <v>376363121.50999999</v>
          </cell>
        </row>
        <row r="253">
          <cell r="A253">
            <v>1327103</v>
          </cell>
          <cell r="B253" t="str">
            <v>Almoxarif.Inversão Fixa</v>
          </cell>
          <cell r="C253">
            <v>7413463.2599999998</v>
          </cell>
        </row>
        <row r="254">
          <cell r="A254">
            <v>1327199</v>
          </cell>
          <cell r="B254" t="str">
            <v>EM/EF Investimentos</v>
          </cell>
          <cell r="C254">
            <v>-198811.33</v>
          </cell>
        </row>
        <row r="255">
          <cell r="A255" t="str">
            <v>Almoxarifado de inversão fixa</v>
          </cell>
          <cell r="C255">
            <v>7214651.9299999997</v>
          </cell>
        </row>
        <row r="256">
          <cell r="A256" t="str">
            <v>Imobilizado</v>
          </cell>
          <cell r="C256">
            <v>383577773.44</v>
          </cell>
        </row>
        <row r="258">
          <cell r="A258">
            <v>1331101</v>
          </cell>
          <cell r="B258" t="str">
            <v>Despesas de Transição</v>
          </cell>
          <cell r="C258">
            <v>1764986.45</v>
          </cell>
        </row>
        <row r="259">
          <cell r="A259">
            <v>1331102</v>
          </cell>
          <cell r="B259" t="str">
            <v>Sistema de Orçamento</v>
          </cell>
          <cell r="C259">
            <v>474152.02</v>
          </cell>
        </row>
        <row r="260">
          <cell r="A260">
            <v>1331105</v>
          </cell>
          <cell r="B260" t="str">
            <v>Arrendendamento a Diferir</v>
          </cell>
          <cell r="C260">
            <v>23496372.620000001</v>
          </cell>
        </row>
        <row r="261">
          <cell r="A261">
            <v>1331106</v>
          </cell>
          <cell r="B261" t="str">
            <v>Concessão a Diferir</v>
          </cell>
          <cell r="C261">
            <v>1240386.19</v>
          </cell>
        </row>
        <row r="262">
          <cell r="A262">
            <v>1331110</v>
          </cell>
          <cell r="B262" t="str">
            <v>Amort.Despesas Transição</v>
          </cell>
          <cell r="C262">
            <v>-1764986.45</v>
          </cell>
        </row>
        <row r="263">
          <cell r="A263">
            <v>1331111</v>
          </cell>
          <cell r="B263" t="str">
            <v>Amort.Sistema de Orçamento</v>
          </cell>
          <cell r="C263">
            <v>-474152.02</v>
          </cell>
        </row>
        <row r="264">
          <cell r="A264">
            <v>1331123</v>
          </cell>
          <cell r="B264" t="str">
            <v>Amortização Arrendamento</v>
          </cell>
          <cell r="C264">
            <v>-1711656.32</v>
          </cell>
        </row>
        <row r="265">
          <cell r="A265">
            <v>1331124</v>
          </cell>
          <cell r="B265" t="str">
            <v>Amortização Concessão</v>
          </cell>
          <cell r="C265">
            <v>-90359.28</v>
          </cell>
        </row>
        <row r="266">
          <cell r="A266">
            <v>1332101</v>
          </cell>
          <cell r="B266" t="str">
            <v>Gastos c/Estudos e Proj.</v>
          </cell>
          <cell r="C266">
            <v>5408881.25</v>
          </cell>
        </row>
        <row r="267">
          <cell r="A267">
            <v>1332102</v>
          </cell>
          <cell r="B267" t="str">
            <v>TEVECON</v>
          </cell>
          <cell r="C267">
            <v>115342.93</v>
          </cell>
        </row>
        <row r="268">
          <cell r="A268">
            <v>1332110</v>
          </cell>
          <cell r="B268" t="str">
            <v>Amort.Gastos c/Estudos/Proj.</v>
          </cell>
          <cell r="C268">
            <v>-4267630.6900000004</v>
          </cell>
        </row>
        <row r="269">
          <cell r="A269">
            <v>1332111</v>
          </cell>
          <cell r="B269" t="str">
            <v>Amortização TEVECON</v>
          </cell>
          <cell r="C269">
            <v>-115342.93</v>
          </cell>
        </row>
        <row r="270">
          <cell r="A270" t="str">
            <v>Diferido</v>
          </cell>
          <cell r="C270">
            <v>24075993.77</v>
          </cell>
        </row>
        <row r="272">
          <cell r="A272" t="str">
            <v>Permanente</v>
          </cell>
          <cell r="C272">
            <v>407653767.20999998</v>
          </cell>
        </row>
        <row r="274">
          <cell r="A274" t="str">
            <v>ATIVO</v>
          </cell>
          <cell r="C274">
            <v>977798758.47000003</v>
          </cell>
        </row>
        <row r="283">
          <cell r="A283" t="str">
            <v>Texto.............................................</v>
          </cell>
        </row>
        <row r="284">
          <cell r="A284" t="str">
            <v>..................................................</v>
          </cell>
        </row>
        <row r="286">
          <cell r="A286">
            <v>2111101</v>
          </cell>
          <cell r="B286" t="str">
            <v>Fornecedor Materiais Nac.</v>
          </cell>
          <cell r="C286">
            <v>-6790722.1200000001</v>
          </cell>
        </row>
        <row r="287">
          <cell r="A287">
            <v>2111102</v>
          </cell>
          <cell r="B287" t="str">
            <v>Fornec.Materiais Consig.</v>
          </cell>
          <cell r="C287">
            <v>-3627</v>
          </cell>
        </row>
        <row r="288">
          <cell r="A288">
            <v>2111103</v>
          </cell>
          <cell r="B288" t="str">
            <v>Fornecedor Serviços Nac.</v>
          </cell>
          <cell r="C288">
            <v>-16270173.279999999</v>
          </cell>
        </row>
        <row r="289">
          <cell r="A289">
            <v>2111106</v>
          </cell>
          <cell r="B289" t="str">
            <v>Funcionários</v>
          </cell>
          <cell r="C289">
            <v>-24063.47</v>
          </cell>
        </row>
        <row r="290">
          <cell r="A290">
            <v>2111108</v>
          </cell>
          <cell r="B290" t="str">
            <v>Fornecedor Utilities</v>
          </cell>
          <cell r="C290">
            <v>-122982.56</v>
          </cell>
        </row>
        <row r="291">
          <cell r="A291">
            <v>2111109</v>
          </cell>
          <cell r="B291" t="str">
            <v>Fornecedor de Combustíveis</v>
          </cell>
          <cell r="C291">
            <v>-38933151.369999997</v>
          </cell>
        </row>
        <row r="292">
          <cell r="A292">
            <v>2111110</v>
          </cell>
          <cell r="B292" t="str">
            <v>Fornecedor Impostos</v>
          </cell>
          <cell r="C292">
            <v>-1445656.02</v>
          </cell>
        </row>
        <row r="293">
          <cell r="A293">
            <v>2111111</v>
          </cell>
          <cell r="B293" t="str">
            <v>Bancos</v>
          </cell>
          <cell r="C293">
            <v>-7159.9</v>
          </cell>
        </row>
        <row r="294">
          <cell r="A294">
            <v>2111112</v>
          </cell>
          <cell r="B294" t="str">
            <v>Fornecedor Ferrovias</v>
          </cell>
          <cell r="C294">
            <v>-71251.070000000007</v>
          </cell>
        </row>
        <row r="295">
          <cell r="A295">
            <v>2111113</v>
          </cell>
          <cell r="B295" t="str">
            <v>Tit. Caixa. Peq. UPs</v>
          </cell>
          <cell r="C295">
            <v>-6549.62</v>
          </cell>
        </row>
        <row r="296">
          <cell r="A296">
            <v>2111114</v>
          </cell>
          <cell r="B296" t="str">
            <v>Forn.Ressarc.Avarias</v>
          </cell>
          <cell r="C296">
            <v>-144573.66</v>
          </cell>
        </row>
        <row r="297">
          <cell r="A297">
            <v>2111115</v>
          </cell>
          <cell r="B297" t="str">
            <v>Forn.Transf.entre Centros</v>
          </cell>
          <cell r="C297">
            <v>940.5</v>
          </cell>
        </row>
        <row r="298">
          <cell r="A298">
            <v>2111116</v>
          </cell>
          <cell r="B298" t="str">
            <v>Fornecedores Caminhoneiros</v>
          </cell>
          <cell r="C298">
            <v>389786.9</v>
          </cell>
        </row>
        <row r="299">
          <cell r="A299">
            <v>2111190</v>
          </cell>
          <cell r="B299" t="str">
            <v>Carga Forn.Mat.</v>
          </cell>
          <cell r="C299">
            <v>-1960185.01</v>
          </cell>
        </row>
        <row r="300">
          <cell r="A300">
            <v>2111191</v>
          </cell>
          <cell r="B300" t="str">
            <v>Carga Forn.Serviço</v>
          </cell>
          <cell r="C300">
            <v>-676962.21</v>
          </cell>
        </row>
        <row r="301">
          <cell r="A301">
            <v>2111193</v>
          </cell>
          <cell r="B301" t="str">
            <v>Outros valores a pagar</v>
          </cell>
          <cell r="C301">
            <v>-1686646.75</v>
          </cell>
        </row>
        <row r="302">
          <cell r="A302">
            <v>2111201</v>
          </cell>
          <cell r="B302" t="str">
            <v>Fornecedor Materiais Ext.</v>
          </cell>
          <cell r="C302">
            <v>-730761.44</v>
          </cell>
        </row>
        <row r="303">
          <cell r="A303">
            <v>2111202</v>
          </cell>
          <cell r="B303" t="str">
            <v>Fornecedor Serviços Ext.</v>
          </cell>
          <cell r="C303">
            <v>-2500</v>
          </cell>
        </row>
        <row r="304">
          <cell r="A304" t="str">
            <v>Fornecedores</v>
          </cell>
          <cell r="C304">
            <v>-68486238.079999998</v>
          </cell>
        </row>
        <row r="306">
          <cell r="A306">
            <v>2121301</v>
          </cell>
          <cell r="B306" t="str">
            <v>Empréstimo BNDES</v>
          </cell>
          <cell r="C306">
            <v>-22346062.710000001</v>
          </cell>
        </row>
        <row r="307">
          <cell r="A307" t="str">
            <v>BNDES</v>
          </cell>
          <cell r="C307">
            <v>-22346062.710000001</v>
          </cell>
        </row>
        <row r="309">
          <cell r="A309">
            <v>2122102</v>
          </cell>
          <cell r="B309" t="str">
            <v>Debêntures 1ª emissão- 1ª série CP</v>
          </cell>
          <cell r="C309">
            <v>-6800453.75</v>
          </cell>
        </row>
        <row r="310">
          <cell r="A310" t="str">
            <v>Debêntures</v>
          </cell>
          <cell r="C310">
            <v>-6800453.75</v>
          </cell>
        </row>
        <row r="312">
          <cell r="A312">
            <v>2121101</v>
          </cell>
          <cell r="B312" t="str">
            <v>Financ.Capital Giro Nac.</v>
          </cell>
          <cell r="C312">
            <v>-35334519.299999997</v>
          </cell>
        </row>
        <row r="313">
          <cell r="A313">
            <v>2122101</v>
          </cell>
          <cell r="B313" t="str">
            <v>Empr.Cap.Giro Moeda Est.</v>
          </cell>
          <cell r="C313">
            <v>-26337351.260000002</v>
          </cell>
        </row>
        <row r="314">
          <cell r="A314">
            <v>2122104</v>
          </cell>
          <cell r="B314" t="str">
            <v>Operação de Compror</v>
          </cell>
          <cell r="C314">
            <v>-10533062</v>
          </cell>
        </row>
        <row r="315">
          <cell r="A315">
            <v>2122301</v>
          </cell>
          <cell r="B315" t="str">
            <v>Resolução 63</v>
          </cell>
          <cell r="C315">
            <v>-3383140.7</v>
          </cell>
        </row>
        <row r="316">
          <cell r="A316" t="str">
            <v>Capital de giro</v>
          </cell>
          <cell r="C316">
            <v>-75588073.260000005</v>
          </cell>
        </row>
        <row r="318">
          <cell r="A318">
            <v>2122202</v>
          </cell>
          <cell r="B318" t="str">
            <v>Financ.locomotivas CP</v>
          </cell>
          <cell r="C318">
            <v>-8045895.7199999997</v>
          </cell>
        </row>
        <row r="319">
          <cell r="A319" t="str">
            <v>financiamento de locomotivas</v>
          </cell>
          <cell r="C319">
            <v>-8045895.7199999997</v>
          </cell>
        </row>
        <row r="321">
          <cell r="A321">
            <v>2131101</v>
          </cell>
          <cell r="B321" t="str">
            <v>Arrendamento Malha Sul</v>
          </cell>
          <cell r="C321">
            <v>-36033552.380000003</v>
          </cell>
        </row>
        <row r="322">
          <cell r="A322">
            <v>2131102</v>
          </cell>
          <cell r="B322" t="str">
            <v>Arrend.Conc.Malha Paulista</v>
          </cell>
          <cell r="C322">
            <v>-5090861.2699999996</v>
          </cell>
        </row>
        <row r="323">
          <cell r="A323">
            <v>2132101</v>
          </cell>
          <cell r="B323" t="str">
            <v>Concessão Malha Sul</v>
          </cell>
          <cell r="C323">
            <v>-1916267.59</v>
          </cell>
        </row>
        <row r="324">
          <cell r="A324">
            <v>2132102</v>
          </cell>
          <cell r="B324" t="str">
            <v>Concessão Malha Paulista</v>
          </cell>
          <cell r="C324">
            <v>-254543.06</v>
          </cell>
        </row>
        <row r="325">
          <cell r="A325" t="str">
            <v>Arrendamento a pagar</v>
          </cell>
          <cell r="C325">
            <v>-43295224.299999997</v>
          </cell>
        </row>
        <row r="327">
          <cell r="A327">
            <v>2122105</v>
          </cell>
          <cell r="B327" t="str">
            <v>Hedge a pagar</v>
          </cell>
          <cell r="C327">
            <v>-36481139</v>
          </cell>
        </row>
        <row r="328">
          <cell r="A328" t="str">
            <v>Hedge</v>
          </cell>
          <cell r="C328">
            <v>-36481139</v>
          </cell>
        </row>
        <row r="330">
          <cell r="A330">
            <v>2161101</v>
          </cell>
          <cell r="B330" t="str">
            <v>Salários a Pagar</v>
          </cell>
          <cell r="C330">
            <v>667514.71</v>
          </cell>
        </row>
        <row r="331">
          <cell r="A331">
            <v>2161102</v>
          </cell>
          <cell r="B331" t="str">
            <v>Banco de horas a pagar</v>
          </cell>
          <cell r="C331">
            <v>-328148.59000000003</v>
          </cell>
        </row>
        <row r="332">
          <cell r="A332">
            <v>2162101</v>
          </cell>
          <cell r="B332" t="str">
            <v>INSS</v>
          </cell>
          <cell r="C332">
            <v>-531492.56000000006</v>
          </cell>
        </row>
        <row r="333">
          <cell r="A333">
            <v>2162102</v>
          </cell>
          <cell r="B333" t="str">
            <v>Senai</v>
          </cell>
          <cell r="C333">
            <v>-25721.11</v>
          </cell>
        </row>
        <row r="334">
          <cell r="A334">
            <v>2162103</v>
          </cell>
          <cell r="B334" t="str">
            <v>Salario Educação</v>
          </cell>
          <cell r="C334">
            <v>8740.32</v>
          </cell>
        </row>
        <row r="335">
          <cell r="A335">
            <v>2162104</v>
          </cell>
          <cell r="B335" t="str">
            <v>FGTS a Recolher</v>
          </cell>
          <cell r="C335">
            <v>-802449.65</v>
          </cell>
        </row>
        <row r="336">
          <cell r="A336">
            <v>2162106</v>
          </cell>
          <cell r="B336" t="str">
            <v>Liminar FGTS</v>
          </cell>
          <cell r="C336">
            <v>-53510.26</v>
          </cell>
        </row>
        <row r="337">
          <cell r="A337">
            <v>2163102</v>
          </cell>
          <cell r="B337" t="str">
            <v>Contrib. Sindical</v>
          </cell>
          <cell r="C337">
            <v>-7365.27</v>
          </cell>
        </row>
        <row r="338">
          <cell r="A338">
            <v>2163103</v>
          </cell>
          <cell r="B338" t="str">
            <v>Cta.Pg.REFER</v>
          </cell>
          <cell r="C338">
            <v>4281.8</v>
          </cell>
        </row>
        <row r="339">
          <cell r="A339">
            <v>2163104</v>
          </cell>
          <cell r="B339" t="str">
            <v>Pensão Alimentícia</v>
          </cell>
          <cell r="C339">
            <v>5631.77</v>
          </cell>
        </row>
        <row r="340">
          <cell r="A340">
            <v>2163105</v>
          </cell>
          <cell r="B340" t="str">
            <v>Sindifer</v>
          </cell>
          <cell r="C340">
            <v>33600.53</v>
          </cell>
        </row>
        <row r="341">
          <cell r="A341">
            <v>2163106</v>
          </cell>
          <cell r="B341" t="str">
            <v>Assistência Odontológica</v>
          </cell>
          <cell r="C341">
            <v>9851.41</v>
          </cell>
        </row>
        <row r="342">
          <cell r="A342">
            <v>2171209</v>
          </cell>
          <cell r="B342" t="str">
            <v>Parcelamento INSS/SAT</v>
          </cell>
          <cell r="C342">
            <v>-1745022.91</v>
          </cell>
        </row>
        <row r="343">
          <cell r="A343">
            <v>2261203</v>
          </cell>
          <cell r="B343" t="str">
            <v>Parcelamento INSS/SAT</v>
          </cell>
          <cell r="C343">
            <v>-3948901.54</v>
          </cell>
        </row>
        <row r="344">
          <cell r="A344" t="str">
            <v>Salários e encargos sociais</v>
          </cell>
          <cell r="C344">
            <v>-6712991.3499999996</v>
          </cell>
        </row>
        <row r="346">
          <cell r="A346">
            <v>2171101</v>
          </cell>
          <cell r="B346" t="str">
            <v>IRRF - Empregados</v>
          </cell>
          <cell r="C346">
            <v>-244709.97</v>
          </cell>
        </row>
        <row r="347">
          <cell r="A347">
            <v>2171102</v>
          </cell>
          <cell r="B347" t="str">
            <v>IRRF - Terceiros</v>
          </cell>
          <cell r="C347">
            <v>-8656.89</v>
          </cell>
        </row>
        <row r="348">
          <cell r="A348">
            <v>2171201</v>
          </cell>
          <cell r="B348" t="str">
            <v>PIS-Prog.Int.Social</v>
          </cell>
          <cell r="C348">
            <v>-459279.4</v>
          </cell>
        </row>
        <row r="349">
          <cell r="A349">
            <v>2171202</v>
          </cell>
          <cell r="B349" t="str">
            <v>Cofins</v>
          </cell>
          <cell r="C349">
            <v>-1739616.95</v>
          </cell>
        </row>
        <row r="350">
          <cell r="A350">
            <v>2171203</v>
          </cell>
          <cell r="B350" t="str">
            <v>Imposto S/Serviço</v>
          </cell>
          <cell r="C350">
            <v>-587.44000000000005</v>
          </cell>
        </row>
        <row r="351">
          <cell r="A351">
            <v>2171204</v>
          </cell>
          <cell r="B351" t="str">
            <v>Cofins-Diferença Base Calculo</v>
          </cell>
          <cell r="C351">
            <v>-2219564.41</v>
          </cell>
        </row>
        <row r="352">
          <cell r="A352">
            <v>2171208</v>
          </cell>
          <cell r="B352" t="str">
            <v>Fundaf</v>
          </cell>
          <cell r="C352">
            <v>-7887.4</v>
          </cell>
        </row>
        <row r="353">
          <cell r="A353">
            <v>2171301</v>
          </cell>
          <cell r="B353" t="str">
            <v>ICMS - Parana</v>
          </cell>
          <cell r="C353">
            <v>-377064.41</v>
          </cell>
        </row>
        <row r="354">
          <cell r="A354">
            <v>2171304</v>
          </cell>
          <cell r="B354" t="str">
            <v>ICMS - São Paulo</v>
          </cell>
          <cell r="C354">
            <v>-295229.68</v>
          </cell>
        </row>
        <row r="355">
          <cell r="A355">
            <v>2171306</v>
          </cell>
          <cell r="B355" t="str">
            <v>ICMS - Minas Gerais</v>
          </cell>
          <cell r="C355">
            <v>-3650.51</v>
          </cell>
        </row>
        <row r="356">
          <cell r="A356">
            <v>2171309</v>
          </cell>
          <cell r="B356" t="str">
            <v>ICMS a pagar - Geral</v>
          </cell>
          <cell r="C356">
            <v>15699.95</v>
          </cell>
        </row>
        <row r="357">
          <cell r="A357">
            <v>2171401</v>
          </cell>
          <cell r="B357" t="str">
            <v>IR Pessoa Juridica</v>
          </cell>
          <cell r="C357">
            <v>-538255.38</v>
          </cell>
        </row>
        <row r="358">
          <cell r="A358">
            <v>2171402</v>
          </cell>
          <cell r="B358" t="str">
            <v>Contribuição Social s/ Lucro</v>
          </cell>
          <cell r="C358">
            <v>-198536.81</v>
          </cell>
        </row>
        <row r="359">
          <cell r="A359">
            <v>2171503</v>
          </cell>
          <cell r="B359" t="str">
            <v>Taxas e Serviços</v>
          </cell>
          <cell r="C359">
            <v>40000</v>
          </cell>
        </row>
        <row r="360">
          <cell r="A360">
            <v>2171504</v>
          </cell>
          <cell r="B360" t="str">
            <v>ISS - RETENÇAÕ TERCEIROS</v>
          </cell>
          <cell r="C360">
            <v>-1155.95</v>
          </cell>
        </row>
        <row r="361">
          <cell r="A361">
            <v>2171505</v>
          </cell>
          <cell r="B361" t="str">
            <v>INSS</v>
          </cell>
          <cell r="C361">
            <v>-474539.68</v>
          </cell>
        </row>
        <row r="362">
          <cell r="A362">
            <v>2171507</v>
          </cell>
          <cell r="B362" t="str">
            <v>INSS - retenção s/ cooperativas</v>
          </cell>
          <cell r="C362">
            <v>-883635.44</v>
          </cell>
        </row>
        <row r="363">
          <cell r="A363">
            <v>2171508</v>
          </cell>
          <cell r="B363" t="str">
            <v>SEST/SENAT - Retido caminhoneiros</v>
          </cell>
          <cell r="C363">
            <v>-17683.14</v>
          </cell>
        </row>
        <row r="364">
          <cell r="A364" t="str">
            <v>Impostos</v>
          </cell>
          <cell r="C364">
            <v>-7414353.5099999998</v>
          </cell>
        </row>
        <row r="366">
          <cell r="A366">
            <v>2184101</v>
          </cell>
          <cell r="B366" t="str">
            <v>Obrigações c/Concessionaria</v>
          </cell>
          <cell r="C366">
            <v>-1359301.61</v>
          </cell>
        </row>
        <row r="367">
          <cell r="A367" t="str">
            <v>Obrigações com a RFFSA</v>
          </cell>
          <cell r="C367">
            <v>-1359301.61</v>
          </cell>
        </row>
        <row r="369">
          <cell r="A369">
            <v>2164101</v>
          </cell>
          <cell r="B369" t="str">
            <v>13 Salario</v>
          </cell>
          <cell r="C369">
            <v>-3319857.67</v>
          </cell>
        </row>
        <row r="370">
          <cell r="A370">
            <v>2164102</v>
          </cell>
          <cell r="B370" t="str">
            <v>Ferias</v>
          </cell>
          <cell r="C370">
            <v>-6184925.7800000003</v>
          </cell>
        </row>
        <row r="371">
          <cell r="A371" t="str">
            <v>Provisões de férias e 13º salário</v>
          </cell>
          <cell r="C371">
            <v>-9504783.4499999993</v>
          </cell>
        </row>
        <row r="373">
          <cell r="A373">
            <v>2161103</v>
          </cell>
          <cell r="B373" t="str">
            <v>PPR a Pagar</v>
          </cell>
          <cell r="C373">
            <v>-11518081.16</v>
          </cell>
        </row>
        <row r="374">
          <cell r="A374">
            <v>2183602</v>
          </cell>
          <cell r="B374" t="str">
            <v>Prov.p/Remun. Variavel</v>
          </cell>
          <cell r="C374">
            <v>-1250000</v>
          </cell>
        </row>
        <row r="375">
          <cell r="A375" t="str">
            <v>Provisão para remuneração variável</v>
          </cell>
          <cell r="C375">
            <v>-12768081.16</v>
          </cell>
        </row>
        <row r="377">
          <cell r="A377">
            <v>2140203</v>
          </cell>
          <cell r="B377" t="str">
            <v>Mútuo ALL Intermodal Ltda</v>
          </cell>
          <cell r="C377">
            <v>-1586182.27</v>
          </cell>
        </row>
        <row r="378">
          <cell r="A378">
            <v>2151103</v>
          </cell>
          <cell r="B378" t="str">
            <v>Part.Pg. MRS Logistica</v>
          </cell>
          <cell r="C378">
            <v>246200.25</v>
          </cell>
        </row>
        <row r="379">
          <cell r="A379">
            <v>2151106</v>
          </cell>
          <cell r="B379" t="str">
            <v>Part.Pg. FCA</v>
          </cell>
          <cell r="C379">
            <v>-6110.9</v>
          </cell>
        </row>
        <row r="380">
          <cell r="A380">
            <v>2151107</v>
          </cell>
          <cell r="B380" t="str">
            <v>Part.Pg. Ferropar</v>
          </cell>
          <cell r="C380">
            <v>-1849827.58</v>
          </cell>
        </row>
        <row r="381">
          <cell r="A381">
            <v>2151109</v>
          </cell>
          <cell r="B381" t="str">
            <v>Part.Pg.Mesopotâmico/BAP</v>
          </cell>
          <cell r="C381">
            <v>-23023295.260000002</v>
          </cell>
        </row>
        <row r="382">
          <cell r="A382">
            <v>2151110</v>
          </cell>
          <cell r="B382" t="str">
            <v>Part.Pg. Ferroban</v>
          </cell>
          <cell r="C382">
            <v>-273510.49</v>
          </cell>
        </row>
        <row r="383">
          <cell r="A383">
            <v>2151112</v>
          </cell>
          <cell r="B383" t="str">
            <v>Partilha a pagar AFE</v>
          </cell>
          <cell r="C383">
            <v>161949.68</v>
          </cell>
        </row>
        <row r="384">
          <cell r="A384">
            <v>2171509</v>
          </cell>
          <cell r="B384" t="str">
            <v>Retenção Repom</v>
          </cell>
          <cell r="C384">
            <v>361812.34</v>
          </cell>
        </row>
        <row r="385">
          <cell r="A385">
            <v>2181108</v>
          </cell>
          <cell r="B385" t="str">
            <v>Cargil Agrícola-Adiantam.</v>
          </cell>
          <cell r="C385">
            <v>-1065350.67</v>
          </cell>
        </row>
        <row r="386">
          <cell r="A386">
            <v>2181109</v>
          </cell>
          <cell r="B386" t="str">
            <v>Agipliquigas - Adiantam.</v>
          </cell>
          <cell r="C386">
            <v>-38407.199999999997</v>
          </cell>
        </row>
        <row r="387">
          <cell r="A387">
            <v>2181110</v>
          </cell>
          <cell r="B387" t="str">
            <v>Seguradoras - Adiantamento</v>
          </cell>
          <cell r="C387">
            <v>-8339.8700000000008</v>
          </cell>
        </row>
        <row r="388">
          <cell r="A388">
            <v>2181118</v>
          </cell>
          <cell r="B388" t="str">
            <v>Refin.Óleos Brasil-Adto.</v>
          </cell>
          <cell r="C388">
            <v>-7643.89</v>
          </cell>
        </row>
        <row r="389">
          <cell r="A389">
            <v>2181120</v>
          </cell>
          <cell r="B389" t="str">
            <v>Coinbra S/A - Adiantamento</v>
          </cell>
          <cell r="C389">
            <v>-1483149.53</v>
          </cell>
        </row>
        <row r="390">
          <cell r="A390">
            <v>2181125</v>
          </cell>
          <cell r="B390" t="str">
            <v>Adiantamento de Clientes</v>
          </cell>
          <cell r="C390">
            <v>-156497.45000000001</v>
          </cell>
        </row>
        <row r="391">
          <cell r="A391">
            <v>2181136</v>
          </cell>
          <cell r="B391" t="str">
            <v>Crédito- Unimed</v>
          </cell>
          <cell r="C391">
            <v>72392.98</v>
          </cell>
        </row>
        <row r="392">
          <cell r="A392">
            <v>2181137</v>
          </cell>
          <cell r="B392" t="str">
            <v>Adto. Camargo Correa S/A</v>
          </cell>
          <cell r="C392">
            <v>-304855.40000000002</v>
          </cell>
        </row>
        <row r="393">
          <cell r="A393">
            <v>2181143</v>
          </cell>
          <cell r="B393" t="str">
            <v>Cimento Ribeirão-VG oii 6000673</v>
          </cell>
          <cell r="C393">
            <v>107573.05</v>
          </cell>
        </row>
        <row r="394">
          <cell r="A394">
            <v>2181146</v>
          </cell>
          <cell r="B394" t="str">
            <v>Adto. Bunge Alimentos</v>
          </cell>
          <cell r="C394">
            <v>-2291297.16</v>
          </cell>
        </row>
        <row r="395">
          <cell r="A395">
            <v>2181147</v>
          </cell>
          <cell r="B395" t="str">
            <v>Adto. ADM do Brasil Ltda.</v>
          </cell>
          <cell r="C395">
            <v>-563853.02</v>
          </cell>
        </row>
        <row r="396">
          <cell r="A396">
            <v>2181148</v>
          </cell>
          <cell r="B396" t="str">
            <v>Adto.Term.Maritimo Luiz Fogliatto S/A</v>
          </cell>
          <cell r="C396">
            <v>-82650.210000000006</v>
          </cell>
        </row>
        <row r="397">
          <cell r="A397">
            <v>2181150</v>
          </cell>
          <cell r="B397" t="str">
            <v>Adiantamento de Clientes - Recon</v>
          </cell>
          <cell r="C397">
            <v>-6661.39</v>
          </cell>
        </row>
        <row r="398">
          <cell r="A398">
            <v>2181151</v>
          </cell>
          <cell r="B398" t="str">
            <v>Adiantamento de Cliente - AVIPAL</v>
          </cell>
          <cell r="C398">
            <v>-416888.16</v>
          </cell>
        </row>
        <row r="399">
          <cell r="A399">
            <v>2182101</v>
          </cell>
          <cell r="B399" t="str">
            <v>Seguros a pagar</v>
          </cell>
          <cell r="C399">
            <v>-135849.60000000001</v>
          </cell>
        </row>
        <row r="400">
          <cell r="A400">
            <v>2183501</v>
          </cell>
          <cell r="B400" t="str">
            <v>Prov.Franquia Acid.a Pg.</v>
          </cell>
          <cell r="C400">
            <v>-2900843.82</v>
          </cell>
        </row>
        <row r="401">
          <cell r="A401">
            <v>2187105</v>
          </cell>
          <cell r="B401" t="str">
            <v>Outros</v>
          </cell>
          <cell r="C401">
            <v>-623815.48</v>
          </cell>
        </row>
        <row r="402">
          <cell r="A402">
            <v>2188101</v>
          </cell>
          <cell r="B402" t="str">
            <v>Juros s/ capital a pagar</v>
          </cell>
          <cell r="C402">
            <v>-8330000</v>
          </cell>
        </row>
        <row r="403">
          <cell r="A403" t="str">
            <v>Outros</v>
          </cell>
          <cell r="C403">
            <v>-44205101.049999997</v>
          </cell>
        </row>
        <row r="405">
          <cell r="A405" t="str">
            <v>Circulante</v>
          </cell>
          <cell r="C405">
            <v>-343007698.94999999</v>
          </cell>
        </row>
        <row r="407">
          <cell r="A407">
            <v>2211101</v>
          </cell>
          <cell r="B407" t="str">
            <v>Fornec. Materiais Nac.LP</v>
          </cell>
          <cell r="C407">
            <v>-420</v>
          </cell>
        </row>
        <row r="408">
          <cell r="A408" t="str">
            <v>Fornecedores</v>
          </cell>
          <cell r="C408">
            <v>-420</v>
          </cell>
        </row>
        <row r="410">
          <cell r="A410">
            <v>2221301</v>
          </cell>
          <cell r="B410" t="str">
            <v>Emprést.BNDES  LP</v>
          </cell>
          <cell r="C410">
            <v>-145900118.83000001</v>
          </cell>
        </row>
        <row r="411">
          <cell r="A411" t="str">
            <v>BNDES</v>
          </cell>
          <cell r="C411">
            <v>-145900118.83000001</v>
          </cell>
        </row>
        <row r="413">
          <cell r="A413">
            <v>2221302</v>
          </cell>
          <cell r="B413" t="str">
            <v>Debentures 1ª emissão - 1ª série LP</v>
          </cell>
          <cell r="C413">
            <v>-37948206.270000003</v>
          </cell>
        </row>
        <row r="414">
          <cell r="A414" t="str">
            <v>Debêntures</v>
          </cell>
          <cell r="C414">
            <v>-37948206.270000003</v>
          </cell>
        </row>
        <row r="416">
          <cell r="A416">
            <v>2221101</v>
          </cell>
          <cell r="B416" t="str">
            <v>Emprest.Cap.Giro Ext. LP</v>
          </cell>
          <cell r="C416">
            <v>-69738500</v>
          </cell>
        </row>
        <row r="417">
          <cell r="A417">
            <v>2221103</v>
          </cell>
          <cell r="B417" t="str">
            <v>Emprest.Cap.Giro Nac. LP</v>
          </cell>
          <cell r="C417">
            <v>-70846153.849999994</v>
          </cell>
        </row>
        <row r="418">
          <cell r="A418" t="str">
            <v>Capital de giro</v>
          </cell>
          <cell r="C418">
            <v>-140584653.84999999</v>
          </cell>
        </row>
        <row r="420">
          <cell r="A420">
            <v>2221603</v>
          </cell>
          <cell r="B420" t="str">
            <v>Fin.Locomotiva Af.Sul LP</v>
          </cell>
          <cell r="C420">
            <v>-19626933.18</v>
          </cell>
        </row>
        <row r="421">
          <cell r="A421" t="str">
            <v>Financiamento de lococomotivas</v>
          </cell>
          <cell r="C421">
            <v>-19626933.18</v>
          </cell>
        </row>
        <row r="423">
          <cell r="A423">
            <v>2231104</v>
          </cell>
          <cell r="B423" t="str">
            <v>Arrend. a Pagar RFFSA LP</v>
          </cell>
          <cell r="C423">
            <v>-8449421.3699999992</v>
          </cell>
        </row>
        <row r="424">
          <cell r="A424">
            <v>2231105</v>
          </cell>
          <cell r="B424" t="str">
            <v>Arrend.Pagar Ferroban LP</v>
          </cell>
          <cell r="C424">
            <v>-3151485.5</v>
          </cell>
        </row>
        <row r="425">
          <cell r="A425">
            <v>2232203</v>
          </cell>
          <cell r="B425" t="str">
            <v>Concessão Pagar RFFSA LP</v>
          </cell>
          <cell r="C425">
            <v>-444706.42</v>
          </cell>
        </row>
        <row r="426">
          <cell r="A426">
            <v>2232204</v>
          </cell>
          <cell r="B426" t="str">
            <v>Conc.a Pagar Ferroban LP</v>
          </cell>
          <cell r="C426">
            <v>-157574.32</v>
          </cell>
        </row>
        <row r="427">
          <cell r="A427" t="str">
            <v>Arrendamento a pagar</v>
          </cell>
          <cell r="C427">
            <v>-12203187.609999999</v>
          </cell>
        </row>
        <row r="429">
          <cell r="A429">
            <v>2251101</v>
          </cell>
          <cell r="B429" t="str">
            <v>Provisões Ações Trabal.LP</v>
          </cell>
          <cell r="C429">
            <v>-7779009.9199999999</v>
          </cell>
        </row>
        <row r="430">
          <cell r="A430" t="str">
            <v>Provisão para contingencias trabalhistas</v>
          </cell>
          <cell r="C430">
            <v>-7779009.9199999999</v>
          </cell>
        </row>
        <row r="432">
          <cell r="A432" t="str">
            <v>Exigível a longo prazo</v>
          </cell>
          <cell r="C432">
            <v>-364042529.66000003</v>
          </cell>
        </row>
        <row r="434">
          <cell r="A434">
            <v>2311102</v>
          </cell>
          <cell r="B434" t="str">
            <v>Receita Direito passagem</v>
          </cell>
          <cell r="C434">
            <v>-8836478.0199999996</v>
          </cell>
        </row>
        <row r="435">
          <cell r="C435">
            <v>-8836478.0199999996</v>
          </cell>
        </row>
        <row r="436">
          <cell r="A436">
            <v>2411101</v>
          </cell>
          <cell r="B436" t="str">
            <v>Capital Social Subscrito</v>
          </cell>
          <cell r="C436">
            <v>-239537553.77000001</v>
          </cell>
        </row>
        <row r="437">
          <cell r="A437" t="str">
            <v>Capital social</v>
          </cell>
          <cell r="C437">
            <v>-239537553.77000001</v>
          </cell>
        </row>
        <row r="439">
          <cell r="A439">
            <v>2431101</v>
          </cell>
          <cell r="B439" t="str">
            <v>Lucro/Prej.Exerc.Anteriores</v>
          </cell>
          <cell r="C439">
            <v>41216595.119999997</v>
          </cell>
        </row>
        <row r="440">
          <cell r="A440" t="str">
            <v>Prejuízo acumulado</v>
          </cell>
          <cell r="C440">
            <v>41216595.119999997</v>
          </cell>
        </row>
        <row r="442">
          <cell r="A442">
            <v>2431102</v>
          </cell>
          <cell r="B442" t="str">
            <v>Juros sobre capital próprio</v>
          </cell>
          <cell r="C442">
            <v>16800000</v>
          </cell>
        </row>
        <row r="443">
          <cell r="A443" t="str">
            <v>Juros sobre capital próprio</v>
          </cell>
          <cell r="C443">
            <v>16800000</v>
          </cell>
        </row>
        <row r="445">
          <cell r="A445" t="str">
            <v>Patrimônio líquido</v>
          </cell>
          <cell r="C445">
            <v>-181520958.65000001</v>
          </cell>
        </row>
        <row r="447">
          <cell r="A447" t="str">
            <v>Passivo</v>
          </cell>
          <cell r="C447">
            <v>-897407665.27999997</v>
          </cell>
        </row>
        <row r="456">
          <cell r="A456" t="str">
            <v>Texto.............................................</v>
          </cell>
        </row>
        <row r="457">
          <cell r="A457" t="str">
            <v>..................................................</v>
          </cell>
        </row>
        <row r="459">
          <cell r="C459">
            <v>-80391093.189999998</v>
          </cell>
        </row>
        <row r="466">
          <cell r="A466" t="str">
            <v>Texto.............................................</v>
          </cell>
        </row>
        <row r="467">
          <cell r="A467" t="str">
            <v>..................................................</v>
          </cell>
        </row>
        <row r="469">
          <cell r="A469">
            <v>5111101</v>
          </cell>
          <cell r="B469" t="str">
            <v>Receita Transporte Ferrov.</v>
          </cell>
          <cell r="C469">
            <v>-444288036.38</v>
          </cell>
        </row>
        <row r="470">
          <cell r="A470">
            <v>5111102</v>
          </cell>
          <cell r="B470" t="str">
            <v>Rec. Malha Paulista</v>
          </cell>
          <cell r="C470">
            <v>-9777655.3900000006</v>
          </cell>
        </row>
        <row r="471">
          <cell r="A471">
            <v>5111103</v>
          </cell>
          <cell r="B471" t="str">
            <v>Receita ferroviárias acessórias</v>
          </cell>
          <cell r="C471">
            <v>-33167204.199999999</v>
          </cell>
        </row>
        <row r="472">
          <cell r="A472">
            <v>5111104</v>
          </cell>
          <cell r="B472" t="str">
            <v>Rec.Ferrov.p/UNPI</v>
          </cell>
          <cell r="C472">
            <v>-11430317.35</v>
          </cell>
        </row>
        <row r="473">
          <cell r="A473">
            <v>5111105</v>
          </cell>
          <cell r="B473" t="str">
            <v>Rec.Ferrov.Malh Paulista p/UNPI</v>
          </cell>
          <cell r="C473">
            <v>-720358.88</v>
          </cell>
        </row>
        <row r="474">
          <cell r="A474">
            <v>5111106</v>
          </cell>
          <cell r="B474" t="str">
            <v>Rec.Ferrov.Acess.p/UNPI</v>
          </cell>
          <cell r="C474">
            <v>-1741719.29</v>
          </cell>
        </row>
        <row r="475">
          <cell r="A475">
            <v>5112103</v>
          </cell>
          <cell r="B475" t="str">
            <v>MRS-Logística Part.Rec.</v>
          </cell>
          <cell r="C475">
            <v>-1076723.6299999999</v>
          </cell>
        </row>
        <row r="476">
          <cell r="A476">
            <v>5112106</v>
          </cell>
          <cell r="B476" t="str">
            <v>Ferropar Part.Rec.</v>
          </cell>
          <cell r="C476">
            <v>-18783568.109999999</v>
          </cell>
        </row>
        <row r="477">
          <cell r="A477">
            <v>5112110</v>
          </cell>
          <cell r="B477" t="str">
            <v>Mesopotâmico/BAP Part.Rec.</v>
          </cell>
          <cell r="C477">
            <v>-5663805.4699999997</v>
          </cell>
        </row>
        <row r="478">
          <cell r="A478">
            <v>5112111</v>
          </cell>
          <cell r="B478" t="str">
            <v>Ferroban Part.Rec.</v>
          </cell>
          <cell r="C478">
            <v>-17531.830000000002</v>
          </cell>
        </row>
        <row r="479">
          <cell r="A479">
            <v>5113103</v>
          </cell>
          <cell r="B479" t="str">
            <v>MRS-Logística Part.Pg.</v>
          </cell>
          <cell r="C479">
            <v>72170</v>
          </cell>
        </row>
        <row r="480">
          <cell r="A480">
            <v>5113105</v>
          </cell>
          <cell r="B480" t="str">
            <v>FCA Part.Pg.</v>
          </cell>
          <cell r="C480">
            <v>18261.27</v>
          </cell>
        </row>
        <row r="481">
          <cell r="A481">
            <v>5113106</v>
          </cell>
          <cell r="B481" t="str">
            <v>FERROPAR Part.Pg.</v>
          </cell>
          <cell r="C481">
            <v>1552998.96</v>
          </cell>
        </row>
        <row r="482">
          <cell r="A482">
            <v>5113110</v>
          </cell>
          <cell r="B482" t="str">
            <v>Mesopotanea Part.Pg.</v>
          </cell>
          <cell r="C482">
            <v>11299099.85</v>
          </cell>
        </row>
        <row r="483">
          <cell r="A483">
            <v>5113111</v>
          </cell>
          <cell r="B483" t="str">
            <v>Ferroban Part.Pg.</v>
          </cell>
          <cell r="C483">
            <v>770517.15</v>
          </cell>
        </row>
        <row r="484">
          <cell r="A484">
            <v>5113117</v>
          </cell>
          <cell r="B484" t="str">
            <v>AFE-partilha a pagar</v>
          </cell>
          <cell r="C484">
            <v>411427.82</v>
          </cell>
        </row>
        <row r="485">
          <cell r="A485">
            <v>5114101</v>
          </cell>
          <cell r="B485" t="str">
            <v>Desconto de Frete</v>
          </cell>
          <cell r="C485">
            <v>3083974.65</v>
          </cell>
        </row>
        <row r="486">
          <cell r="A486" t="str">
            <v>Receita Ferroviária</v>
          </cell>
          <cell r="C486">
            <v>-509458470.82999998</v>
          </cell>
        </row>
        <row r="487">
          <cell r="A487">
            <v>5114304</v>
          </cell>
          <cell r="B487" t="str">
            <v>Desconto de Frete - Terceiros</v>
          </cell>
          <cell r="C487">
            <v>2235.06</v>
          </cell>
        </row>
        <row r="488">
          <cell r="A488">
            <v>5114305</v>
          </cell>
          <cell r="B488" t="str">
            <v>Cancelamento de Frete - Terceiros</v>
          </cell>
          <cell r="C488">
            <v>126699.9</v>
          </cell>
        </row>
        <row r="489">
          <cell r="A489">
            <v>5118101</v>
          </cell>
          <cell r="B489" t="str">
            <v>Transporte Rodoviário - Terceiros</v>
          </cell>
          <cell r="C489">
            <v>-0.01</v>
          </cell>
        </row>
        <row r="490">
          <cell r="A490">
            <v>5118104</v>
          </cell>
          <cell r="B490" t="str">
            <v>Transp. Rod. Ponta</v>
          </cell>
          <cell r="C490">
            <v>-52037696.719999999</v>
          </cell>
        </row>
        <row r="491">
          <cell r="A491" t="str">
            <v>Receita Rodoviária</v>
          </cell>
          <cell r="C491">
            <v>-51908761.770000003</v>
          </cell>
        </row>
        <row r="492">
          <cell r="A492">
            <v>5116101</v>
          </cell>
          <cell r="B492" t="str">
            <v>Taxas Transp.Ferroviários</v>
          </cell>
          <cell r="C492">
            <v>-21381.8</v>
          </cell>
        </row>
        <row r="493">
          <cell r="A493">
            <v>5117102</v>
          </cell>
          <cell r="B493" t="str">
            <v>Armazenagens</v>
          </cell>
          <cell r="C493">
            <v>-131141</v>
          </cell>
        </row>
        <row r="494">
          <cell r="A494">
            <v>5117103</v>
          </cell>
          <cell r="B494" t="str">
            <v>Limpeza de Vagões</v>
          </cell>
          <cell r="C494">
            <v>-30381.93</v>
          </cell>
        </row>
        <row r="495">
          <cell r="A495">
            <v>5117104</v>
          </cell>
          <cell r="B495" t="str">
            <v>Enlonamento</v>
          </cell>
          <cell r="C495">
            <v>-536704.37</v>
          </cell>
        </row>
        <row r="496">
          <cell r="A496">
            <v>5117105</v>
          </cell>
          <cell r="B496" t="str">
            <v>Transbordo</v>
          </cell>
          <cell r="C496">
            <v>-5702712.3099999996</v>
          </cell>
        </row>
        <row r="497">
          <cell r="A497">
            <v>5117106</v>
          </cell>
          <cell r="B497" t="str">
            <v>Carga e descarga</v>
          </cell>
          <cell r="C497">
            <v>-58115.54</v>
          </cell>
        </row>
        <row r="498">
          <cell r="A498">
            <v>5117109</v>
          </cell>
          <cell r="B498" t="str">
            <v>Custo adm.+marg Intermodal</v>
          </cell>
          <cell r="C498">
            <v>29415.65</v>
          </cell>
        </row>
        <row r="499">
          <cell r="A499">
            <v>5117115</v>
          </cell>
          <cell r="B499" t="str">
            <v>Armazenagem - Unit</v>
          </cell>
          <cell r="C499">
            <v>-28320</v>
          </cell>
        </row>
        <row r="500">
          <cell r="A500">
            <v>5117119</v>
          </cell>
          <cell r="B500" t="str">
            <v>Custo equipto.-Unit</v>
          </cell>
          <cell r="C500">
            <v>-1033230.34</v>
          </cell>
        </row>
        <row r="501">
          <cell r="A501">
            <v>5117124</v>
          </cell>
          <cell r="B501" t="str">
            <v>Operação terminais UNIT - Joinville</v>
          </cell>
          <cell r="C501">
            <v>-242878.91</v>
          </cell>
        </row>
        <row r="502">
          <cell r="A502">
            <v>5117125</v>
          </cell>
          <cell r="B502" t="str">
            <v>Operação terminais UNIT - Diretor Pesta</v>
          </cell>
          <cell r="C502">
            <v>-740100.41</v>
          </cell>
        </row>
        <row r="503">
          <cell r="A503">
            <v>5117126</v>
          </cell>
          <cell r="B503" t="str">
            <v>Operação terminais UNIT - Tatuí</v>
          </cell>
          <cell r="C503">
            <v>-2276523.02</v>
          </cell>
        </row>
        <row r="504">
          <cell r="A504">
            <v>5117127</v>
          </cell>
          <cell r="B504" t="str">
            <v>Operação terminais UNIT - Livramento</v>
          </cell>
          <cell r="C504">
            <v>-114014.21</v>
          </cell>
        </row>
        <row r="505">
          <cell r="A505">
            <v>5117128</v>
          </cell>
          <cell r="B505" t="str">
            <v>Operação terminais UNIT - Uruguaiana</v>
          </cell>
          <cell r="C505">
            <v>-3406818.08</v>
          </cell>
        </row>
        <row r="506">
          <cell r="A506">
            <v>5117129</v>
          </cell>
          <cell r="B506" t="str">
            <v>Rec. Log. Terminal Araucárias</v>
          </cell>
          <cell r="C506">
            <v>-158751.79999999999</v>
          </cell>
        </row>
        <row r="507">
          <cell r="A507">
            <v>5117131</v>
          </cell>
          <cell r="B507" t="str">
            <v>Rec. Log. Terminal Maringá</v>
          </cell>
          <cell r="C507">
            <v>-4084.74</v>
          </cell>
        </row>
        <row r="508">
          <cell r="A508">
            <v>5124108</v>
          </cell>
          <cell r="B508" t="str">
            <v>Comissões s/Seguros</v>
          </cell>
          <cell r="C508">
            <v>-3795643.03</v>
          </cell>
        </row>
        <row r="509">
          <cell r="A509">
            <v>5124111</v>
          </cell>
          <cell r="B509" t="str">
            <v>Comissões s/seguros p/UNPI</v>
          </cell>
          <cell r="C509">
            <v>-317646.46999999997</v>
          </cell>
        </row>
        <row r="510">
          <cell r="A510" t="str">
            <v>Receita de Logística</v>
          </cell>
          <cell r="C510">
            <v>-18569032.309999999</v>
          </cell>
        </row>
        <row r="511">
          <cell r="A511">
            <v>5114201</v>
          </cell>
          <cell r="B511" t="str">
            <v>Deduções Outras Receitas</v>
          </cell>
          <cell r="C511">
            <v>1387701.03</v>
          </cell>
        </row>
        <row r="512">
          <cell r="A512">
            <v>5114202</v>
          </cell>
          <cell r="B512" t="str">
            <v>Cancelamentos Out.Receitas</v>
          </cell>
          <cell r="C512">
            <v>108915.97</v>
          </cell>
        </row>
        <row r="513">
          <cell r="A513">
            <v>5116103</v>
          </cell>
          <cell r="B513" t="str">
            <v>Taxa Adm.Operac.Ferropar</v>
          </cell>
          <cell r="C513">
            <v>-129961.85</v>
          </cell>
        </row>
        <row r="514">
          <cell r="A514">
            <v>5117101</v>
          </cell>
          <cell r="B514" t="str">
            <v>Estadias</v>
          </cell>
          <cell r="C514">
            <v>-299437.71000000002</v>
          </cell>
        </row>
        <row r="515">
          <cell r="A515">
            <v>5121101</v>
          </cell>
          <cell r="B515" t="str">
            <v>Rec.Patrim.Linhas Férreas</v>
          </cell>
          <cell r="C515">
            <v>-144833.70000000001</v>
          </cell>
        </row>
        <row r="516">
          <cell r="A516">
            <v>5122102</v>
          </cell>
          <cell r="B516" t="str">
            <v>Rec.Public.e Propaganda</v>
          </cell>
          <cell r="C516">
            <v>-21846</v>
          </cell>
        </row>
        <row r="517">
          <cell r="A517">
            <v>5122103</v>
          </cell>
          <cell r="B517" t="str">
            <v>Alugueis Locomot. Vagões</v>
          </cell>
          <cell r="C517">
            <v>-1217304.54</v>
          </cell>
        </row>
        <row r="518">
          <cell r="A518">
            <v>5122104</v>
          </cell>
          <cell r="B518" t="str">
            <v>Recup.Desp.Imóvel Alugado</v>
          </cell>
          <cell r="C518">
            <v>-129418.48</v>
          </cell>
        </row>
        <row r="519">
          <cell r="A519">
            <v>5122105</v>
          </cell>
          <cell r="B519" t="str">
            <v>Área Domínio - Fibra Ótica</v>
          </cell>
          <cell r="C519">
            <v>-314465.40000000002</v>
          </cell>
        </row>
        <row r="520">
          <cell r="A520">
            <v>5123101</v>
          </cell>
          <cell r="B520" t="str">
            <v>Venda Inservíveis Sucatas</v>
          </cell>
          <cell r="C520">
            <v>-1423500.01</v>
          </cell>
        </row>
        <row r="521">
          <cell r="A521">
            <v>5123102</v>
          </cell>
          <cell r="B521" t="str">
            <v>Venda Mat. Estocados</v>
          </cell>
          <cell r="C521">
            <v>18218.22</v>
          </cell>
        </row>
        <row r="522">
          <cell r="A522">
            <v>5124102</v>
          </cell>
          <cell r="B522" t="str">
            <v>Prest.Serviços p/Terceiros</v>
          </cell>
          <cell r="C522">
            <v>-300</v>
          </cell>
        </row>
        <row r="523">
          <cell r="A523">
            <v>5124103</v>
          </cell>
          <cell r="B523" t="str">
            <v>Receitas Eventuais</v>
          </cell>
          <cell r="C523">
            <v>54822.79</v>
          </cell>
        </row>
        <row r="524">
          <cell r="A524">
            <v>5124104</v>
          </cell>
          <cell r="B524" t="str">
            <v>Receitas a Classificar</v>
          </cell>
          <cell r="C524">
            <v>-45530.34</v>
          </cell>
        </row>
        <row r="525">
          <cell r="A525" t="str">
            <v>Outras Receitas</v>
          </cell>
          <cell r="C525">
            <v>-2156940.02</v>
          </cell>
        </row>
        <row r="526">
          <cell r="A526" t="str">
            <v>Receita Bruta Total</v>
          </cell>
          <cell r="C526">
            <v>-582093204.92999995</v>
          </cell>
        </row>
        <row r="527">
          <cell r="A527">
            <v>5411102</v>
          </cell>
          <cell r="B527" t="str">
            <v>PIS</v>
          </cell>
          <cell r="C527">
            <v>8495948.1699999999</v>
          </cell>
        </row>
        <row r="528">
          <cell r="A528">
            <v>5411103</v>
          </cell>
          <cell r="B528" t="str">
            <v>COFINS</v>
          </cell>
          <cell r="C528">
            <v>15388199.35</v>
          </cell>
        </row>
        <row r="529">
          <cell r="A529">
            <v>5411104</v>
          </cell>
          <cell r="B529" t="str">
            <v>Imposto s/ serviço</v>
          </cell>
          <cell r="C529">
            <v>50204</v>
          </cell>
        </row>
        <row r="530">
          <cell r="A530">
            <v>5411123</v>
          </cell>
          <cell r="B530" t="str">
            <v>PIS s/ponta rodoviaria</v>
          </cell>
          <cell r="C530">
            <v>842264.43</v>
          </cell>
        </row>
        <row r="531">
          <cell r="A531">
            <v>5411124</v>
          </cell>
          <cell r="B531" t="str">
            <v>PIS s/novos negócios</v>
          </cell>
          <cell r="C531">
            <v>4355.3599999999997</v>
          </cell>
        </row>
        <row r="532">
          <cell r="A532">
            <v>5411125</v>
          </cell>
          <cell r="B532" t="str">
            <v>COFINS s/ponta rodoviaria</v>
          </cell>
          <cell r="C532">
            <v>1557275.75</v>
          </cell>
        </row>
        <row r="533">
          <cell r="A533">
            <v>5411126</v>
          </cell>
          <cell r="B533" t="str">
            <v>COFINS s/novos negócios</v>
          </cell>
          <cell r="C533">
            <v>8490.6</v>
          </cell>
        </row>
        <row r="534">
          <cell r="A534">
            <v>5411127</v>
          </cell>
          <cell r="B534" t="str">
            <v>Imposto s/ serviço - Sobre logística</v>
          </cell>
          <cell r="C534">
            <v>4.6100000000000003</v>
          </cell>
        </row>
        <row r="535">
          <cell r="A535">
            <v>5411128</v>
          </cell>
          <cell r="B535" t="str">
            <v>COFINS s/logística</v>
          </cell>
          <cell r="C535">
            <v>232325.73</v>
          </cell>
        </row>
        <row r="536">
          <cell r="A536">
            <v>5411129</v>
          </cell>
          <cell r="B536" t="str">
            <v>PIS s/logística</v>
          </cell>
          <cell r="C536">
            <v>124125.67</v>
          </cell>
        </row>
        <row r="537">
          <cell r="A537">
            <v>5411167</v>
          </cell>
          <cell r="B537" t="str">
            <v>PIS-Joinville</v>
          </cell>
          <cell r="C537">
            <v>3877.32</v>
          </cell>
        </row>
        <row r="538">
          <cell r="A538">
            <v>5411168</v>
          </cell>
          <cell r="B538" t="str">
            <v>PIS-Diretor Pestana</v>
          </cell>
          <cell r="C538">
            <v>11645.01</v>
          </cell>
        </row>
        <row r="539">
          <cell r="A539">
            <v>5411169</v>
          </cell>
          <cell r="B539" t="str">
            <v>PIS-Tatuí</v>
          </cell>
          <cell r="C539">
            <v>54618.94</v>
          </cell>
        </row>
        <row r="540">
          <cell r="A540">
            <v>5411170</v>
          </cell>
          <cell r="B540" t="str">
            <v>PIS-Livramento</v>
          </cell>
          <cell r="C540">
            <v>1635.78</v>
          </cell>
        </row>
        <row r="541">
          <cell r="A541">
            <v>5411171</v>
          </cell>
          <cell r="B541" t="str">
            <v>PIS-Uruguaiana</v>
          </cell>
          <cell r="C541">
            <v>53922.05</v>
          </cell>
        </row>
        <row r="542">
          <cell r="A542">
            <v>5411172</v>
          </cell>
          <cell r="B542" t="str">
            <v>PIS-Araucária</v>
          </cell>
          <cell r="C542">
            <v>2485.98</v>
          </cell>
        </row>
        <row r="543">
          <cell r="A543">
            <v>5411173</v>
          </cell>
          <cell r="B543" t="str">
            <v>COFINS-Joinville</v>
          </cell>
          <cell r="C543">
            <v>7286.36</v>
          </cell>
        </row>
        <row r="544">
          <cell r="A544">
            <v>5411174</v>
          </cell>
          <cell r="B544" t="str">
            <v>COFINS-Diretor Pestana</v>
          </cell>
          <cell r="C544">
            <v>22113.93</v>
          </cell>
        </row>
        <row r="545">
          <cell r="A545">
            <v>5411175</v>
          </cell>
          <cell r="B545" t="str">
            <v>COFINS-Tatuí</v>
          </cell>
          <cell r="C545">
            <v>102960.84</v>
          </cell>
        </row>
        <row r="546">
          <cell r="A546">
            <v>5411176</v>
          </cell>
          <cell r="B546" t="str">
            <v>COFINS-Livramento</v>
          </cell>
          <cell r="C546">
            <v>3420.43</v>
          </cell>
        </row>
        <row r="547">
          <cell r="A547">
            <v>5411177</v>
          </cell>
          <cell r="B547" t="str">
            <v>COFINS-Uruguaiana</v>
          </cell>
          <cell r="C547">
            <v>102407.86</v>
          </cell>
        </row>
        <row r="548">
          <cell r="A548">
            <v>5411178</v>
          </cell>
          <cell r="B548" t="str">
            <v>COFINS-Araucária</v>
          </cell>
          <cell r="C548">
            <v>4762.6499999999996</v>
          </cell>
        </row>
        <row r="549">
          <cell r="A549" t="str">
            <v>PIS/COFINS/ISS/INSS</v>
          </cell>
          <cell r="C549">
            <v>27074330.82</v>
          </cell>
        </row>
        <row r="550">
          <cell r="A550">
            <v>5125110</v>
          </cell>
          <cell r="B550" t="str">
            <v>ICMS s/ Outras Receitas</v>
          </cell>
          <cell r="C550">
            <v>183015.03</v>
          </cell>
        </row>
        <row r="551">
          <cell r="A551">
            <v>5411101</v>
          </cell>
          <cell r="B551" t="str">
            <v>ICMS Transitória</v>
          </cell>
          <cell r="C551">
            <v>248706.28</v>
          </cell>
        </row>
        <row r="552">
          <cell r="A552">
            <v>5411106</v>
          </cell>
          <cell r="B552" t="str">
            <v>ICMS s/seguro agricultura</v>
          </cell>
          <cell r="C552">
            <v>93606.44</v>
          </cell>
        </row>
        <row r="553">
          <cell r="A553">
            <v>5411107</v>
          </cell>
          <cell r="B553" t="str">
            <v>ICMS s/seguro energia</v>
          </cell>
          <cell r="C553">
            <v>714.94</v>
          </cell>
        </row>
        <row r="554">
          <cell r="A554">
            <v>5411108</v>
          </cell>
          <cell r="B554" t="str">
            <v>ICMS s/seguro indústria</v>
          </cell>
          <cell r="C554">
            <v>43114</v>
          </cell>
        </row>
        <row r="555">
          <cell r="A555">
            <v>5411110</v>
          </cell>
          <cell r="B555" t="str">
            <v>ICMS s/seguro Sul</v>
          </cell>
          <cell r="C555">
            <v>21033.8</v>
          </cell>
        </row>
        <row r="556">
          <cell r="A556">
            <v>5411111</v>
          </cell>
          <cell r="B556" t="str">
            <v>ICMS s/frete agricultura</v>
          </cell>
          <cell r="C556">
            <v>6256190.1500000004</v>
          </cell>
        </row>
        <row r="557">
          <cell r="A557">
            <v>5411112</v>
          </cell>
          <cell r="B557" t="str">
            <v>ICMS s/frete energia</v>
          </cell>
          <cell r="C557">
            <v>9504139.7300000004</v>
          </cell>
        </row>
        <row r="558">
          <cell r="A558">
            <v>5411113</v>
          </cell>
          <cell r="B558" t="str">
            <v>ICMS s/frete industrialização</v>
          </cell>
          <cell r="C558">
            <v>4622346.34</v>
          </cell>
        </row>
        <row r="559">
          <cell r="A559">
            <v>5411115</v>
          </cell>
          <cell r="B559" t="str">
            <v>ICMS s/frete Sul</v>
          </cell>
          <cell r="C559">
            <v>2814345.46</v>
          </cell>
        </row>
        <row r="560">
          <cell r="A560">
            <v>5411117</v>
          </cell>
          <cell r="B560" t="str">
            <v>ICMS s/ sucata</v>
          </cell>
          <cell r="C560">
            <v>55013.64</v>
          </cell>
        </row>
        <row r="561">
          <cell r="A561">
            <v>5411118</v>
          </cell>
          <cell r="B561" t="str">
            <v>ICMS s/ponta rodoviaria - UNGN</v>
          </cell>
          <cell r="C561">
            <v>2665574.9500000002</v>
          </cell>
        </row>
        <row r="562">
          <cell r="A562">
            <v>5411131</v>
          </cell>
          <cell r="B562" t="str">
            <v>ICMS s/logistica</v>
          </cell>
          <cell r="C562">
            <v>399593.67</v>
          </cell>
        </row>
        <row r="563">
          <cell r="A563">
            <v>5411132</v>
          </cell>
          <cell r="B563" t="str">
            <v>ICMS s/seguros-Centro-Oeste</v>
          </cell>
          <cell r="C563">
            <v>50435.79</v>
          </cell>
        </row>
        <row r="564">
          <cell r="A564">
            <v>5411133</v>
          </cell>
          <cell r="B564" t="str">
            <v>ICMS s/frete Centro-Oeste</v>
          </cell>
          <cell r="C564">
            <v>4174223.3599999999</v>
          </cell>
        </row>
        <row r="565">
          <cell r="A565">
            <v>5411134</v>
          </cell>
          <cell r="B565" t="str">
            <v>ICMS s/seguros p/UNPI</v>
          </cell>
          <cell r="C565">
            <v>2290.58</v>
          </cell>
        </row>
        <row r="566">
          <cell r="A566">
            <v>5411135</v>
          </cell>
          <cell r="B566" t="str">
            <v>ICMS s/frete p/UNPI</v>
          </cell>
          <cell r="C566">
            <v>73693.2</v>
          </cell>
        </row>
        <row r="567">
          <cell r="A567">
            <v>5411136</v>
          </cell>
          <cell r="B567" t="str">
            <v>ICMS s/logistica-Unit</v>
          </cell>
          <cell r="C567">
            <v>14337.45</v>
          </cell>
        </row>
        <row r="568">
          <cell r="A568">
            <v>5411141</v>
          </cell>
          <cell r="B568" t="str">
            <v>Estorno Crédito ICMS</v>
          </cell>
          <cell r="C568">
            <v>705346.82</v>
          </cell>
        </row>
        <row r="569">
          <cell r="A569">
            <v>5411162</v>
          </cell>
          <cell r="B569" t="str">
            <v>ICMS-Diretor Pestana</v>
          </cell>
          <cell r="C569">
            <v>32564.99</v>
          </cell>
        </row>
        <row r="570">
          <cell r="A570">
            <v>5411163</v>
          </cell>
          <cell r="B570" t="str">
            <v>ICMS-Tatuí</v>
          </cell>
          <cell r="C570">
            <v>37730.46</v>
          </cell>
        </row>
        <row r="571">
          <cell r="A571">
            <v>5411164</v>
          </cell>
          <cell r="B571" t="str">
            <v>ICMS-Livramento</v>
          </cell>
          <cell r="C571">
            <v>4637.3500000000004</v>
          </cell>
        </row>
        <row r="572">
          <cell r="A572">
            <v>5411165</v>
          </cell>
          <cell r="B572" t="str">
            <v>ICMS-Uruguaiana</v>
          </cell>
          <cell r="C572">
            <v>1255.8800000000001</v>
          </cell>
        </row>
        <row r="573">
          <cell r="A573">
            <v>5411166</v>
          </cell>
          <cell r="B573" t="str">
            <v>ICMS-Araucária</v>
          </cell>
          <cell r="C573">
            <v>16576.68</v>
          </cell>
        </row>
        <row r="574">
          <cell r="A574" t="str">
            <v>ICMS</v>
          </cell>
          <cell r="C574">
            <v>32020486.989999998</v>
          </cell>
        </row>
        <row r="575">
          <cell r="A575" t="str">
            <v>Impostos s/ Vendas</v>
          </cell>
          <cell r="C575">
            <v>59094817.810000002</v>
          </cell>
        </row>
        <row r="576">
          <cell r="A576" t="str">
            <v>Receita operacional líquida</v>
          </cell>
          <cell r="C576">
            <v>-522998387.12</v>
          </cell>
        </row>
        <row r="577">
          <cell r="A577">
            <v>3021101</v>
          </cell>
          <cell r="B577" t="str">
            <v>Diesel Locomotiva</v>
          </cell>
          <cell r="C577">
            <v>118005649.59</v>
          </cell>
        </row>
        <row r="578">
          <cell r="A578">
            <v>3021102</v>
          </cell>
          <cell r="B578" t="str">
            <v>Fretes c/ Diesel Locomotivas</v>
          </cell>
          <cell r="C578">
            <v>86811.69</v>
          </cell>
        </row>
        <row r="579">
          <cell r="A579">
            <v>3021103</v>
          </cell>
          <cell r="B579" t="str">
            <v>Lubrificante Locomotivas</v>
          </cell>
          <cell r="C579">
            <v>3997067.65</v>
          </cell>
        </row>
        <row r="580">
          <cell r="A580">
            <v>3021105</v>
          </cell>
          <cell r="B580" t="str">
            <v>Areia</v>
          </cell>
          <cell r="C580">
            <v>529178.82999999996</v>
          </cell>
        </row>
        <row r="581">
          <cell r="A581" t="str">
            <v>Combustível</v>
          </cell>
          <cell r="C581">
            <v>122618707.76000001</v>
          </cell>
        </row>
        <row r="582">
          <cell r="A582">
            <v>3131106</v>
          </cell>
          <cell r="B582" t="str">
            <v>Limpeza de vagões</v>
          </cell>
          <cell r="C582">
            <v>749952.91</v>
          </cell>
        </row>
        <row r="583">
          <cell r="A583">
            <v>3131110</v>
          </cell>
          <cell r="B583" t="str">
            <v>Fechamento de vagões</v>
          </cell>
          <cell r="C583">
            <v>174772.63</v>
          </cell>
        </row>
        <row r="584">
          <cell r="A584">
            <v>3131132</v>
          </cell>
          <cell r="B584" t="str">
            <v>Vedação de vagões</v>
          </cell>
          <cell r="C584">
            <v>263101.42</v>
          </cell>
        </row>
        <row r="585">
          <cell r="A585">
            <v>3131137</v>
          </cell>
          <cell r="B585" t="str">
            <v>Enlonamento Ferroviário</v>
          </cell>
          <cell r="C585">
            <v>1637165.67</v>
          </cell>
        </row>
        <row r="586">
          <cell r="A586">
            <v>3131138</v>
          </cell>
          <cell r="B586" t="str">
            <v>Carga e descarga Ferroviária</v>
          </cell>
          <cell r="C586">
            <v>874496.33</v>
          </cell>
        </row>
        <row r="587">
          <cell r="A587">
            <v>3131139</v>
          </cell>
          <cell r="B587" t="str">
            <v>Lacres Ferroviários</v>
          </cell>
          <cell r="C587">
            <v>11076.07</v>
          </cell>
        </row>
        <row r="588">
          <cell r="A588">
            <v>4131106</v>
          </cell>
          <cell r="B588" t="str">
            <v>Limpeza de vagões</v>
          </cell>
          <cell r="C588">
            <v>245.2</v>
          </cell>
        </row>
        <row r="589">
          <cell r="A589" t="str">
            <v>Enlonamento/Pesagem</v>
          </cell>
          <cell r="C589">
            <v>3710810.23</v>
          </cell>
        </row>
        <row r="590">
          <cell r="A590">
            <v>3061105</v>
          </cell>
          <cell r="B590" t="str">
            <v>Aluguel Locomotivas</v>
          </cell>
          <cell r="C590">
            <v>2898.65</v>
          </cell>
        </row>
        <row r="591">
          <cell r="A591">
            <v>3061108</v>
          </cell>
          <cell r="B591" t="str">
            <v>Aluguel Container</v>
          </cell>
          <cell r="C591">
            <v>2023533.65</v>
          </cell>
        </row>
        <row r="592">
          <cell r="A592">
            <v>3061112</v>
          </cell>
          <cell r="B592" t="str">
            <v>Locação de Vagões</v>
          </cell>
          <cell r="C592">
            <v>291345.26</v>
          </cell>
        </row>
        <row r="593">
          <cell r="A593">
            <v>4071105</v>
          </cell>
          <cell r="B593" t="str">
            <v>Aluguel Container</v>
          </cell>
          <cell r="C593">
            <v>243761.13</v>
          </cell>
        </row>
        <row r="594">
          <cell r="A594" t="str">
            <v>Aluguel de Material Rodante</v>
          </cell>
          <cell r="C594">
            <v>2561538.69</v>
          </cell>
        </row>
        <row r="595">
          <cell r="A595">
            <v>4180101</v>
          </cell>
          <cell r="B595" t="str">
            <v>Crédito Pis - Custo</v>
          </cell>
          <cell r="C595">
            <v>-771115.11</v>
          </cell>
        </row>
        <row r="596">
          <cell r="A596" t="str">
            <v>Crédito PIS</v>
          </cell>
          <cell r="C596">
            <v>-771115.11</v>
          </cell>
        </row>
        <row r="597">
          <cell r="A597" t="str">
            <v>Custos Ferroviários variáveis</v>
          </cell>
          <cell r="C597">
            <v>128119941.56999999</v>
          </cell>
        </row>
        <row r="598">
          <cell r="A598">
            <v>3015101</v>
          </cell>
          <cell r="B598" t="str">
            <v>Salários - Motoristas/Ajudantes</v>
          </cell>
          <cell r="C598">
            <v>107581.55</v>
          </cell>
        </row>
        <row r="599">
          <cell r="A599">
            <v>3015201</v>
          </cell>
          <cell r="B599" t="str">
            <v>Adic. Sal. Mot. Ajudantes</v>
          </cell>
          <cell r="C599">
            <v>2496.08</v>
          </cell>
        </row>
        <row r="600">
          <cell r="A600">
            <v>3015301</v>
          </cell>
          <cell r="B600" t="str">
            <v>INSS Mot/Ajudantes</v>
          </cell>
          <cell r="C600">
            <v>23457.87</v>
          </cell>
        </row>
        <row r="601">
          <cell r="A601">
            <v>3015302</v>
          </cell>
          <cell r="B601" t="str">
            <v>FGTS Motoristas/Ajud</v>
          </cell>
          <cell r="C601">
            <v>6950.53</v>
          </cell>
        </row>
        <row r="602">
          <cell r="A602">
            <v>3015304</v>
          </cell>
          <cell r="B602" t="str">
            <v>Senai Mot/Ajudantes</v>
          </cell>
          <cell r="C602">
            <v>1346.87</v>
          </cell>
        </row>
        <row r="603">
          <cell r="A603">
            <v>3015401</v>
          </cell>
          <cell r="B603" t="str">
            <v>HE Motoristas/Ajudanres</v>
          </cell>
          <cell r="C603">
            <v>-4260.87</v>
          </cell>
        </row>
        <row r="604">
          <cell r="A604">
            <v>3015402</v>
          </cell>
          <cell r="B604" t="str">
            <v>Adicional Noturno - Motoristas</v>
          </cell>
          <cell r="C604">
            <v>553.91999999999996</v>
          </cell>
        </row>
        <row r="605">
          <cell r="A605">
            <v>3015501</v>
          </cell>
          <cell r="B605" t="str">
            <v>Aviso Previo Recisão CTR Motoristas</v>
          </cell>
          <cell r="C605">
            <v>12637.28</v>
          </cell>
        </row>
        <row r="606">
          <cell r="A606">
            <v>3015701</v>
          </cell>
          <cell r="B606" t="str">
            <v>Férias Motoristas/Ajudantes</v>
          </cell>
          <cell r="C606">
            <v>18255.8</v>
          </cell>
        </row>
        <row r="607">
          <cell r="A607">
            <v>3015702</v>
          </cell>
          <cell r="B607" t="str">
            <v>13º Salário Motoristas/Ajudantes</v>
          </cell>
          <cell r="C607">
            <v>13091.3</v>
          </cell>
        </row>
        <row r="608">
          <cell r="A608">
            <v>3015801</v>
          </cell>
          <cell r="B608" t="str">
            <v>Ticket Alim. Motoristas/Ajudantes</v>
          </cell>
          <cell r="C608">
            <v>14822.44</v>
          </cell>
        </row>
        <row r="609">
          <cell r="A609">
            <v>3015802</v>
          </cell>
          <cell r="B609" t="str">
            <v>Vale Transp. Motoristas/Ajudantes</v>
          </cell>
          <cell r="C609">
            <v>1527.18</v>
          </cell>
        </row>
        <row r="610">
          <cell r="A610">
            <v>3015803</v>
          </cell>
          <cell r="B610" t="str">
            <v>Ass. Médica Motoristas/Ajudantes</v>
          </cell>
          <cell r="C610">
            <v>919.8</v>
          </cell>
        </row>
        <row r="611">
          <cell r="A611">
            <v>3015804</v>
          </cell>
          <cell r="B611" t="str">
            <v>Seguro de Vida Motoristas/Ajudantes</v>
          </cell>
          <cell r="C611">
            <v>334.33</v>
          </cell>
        </row>
        <row r="612">
          <cell r="A612">
            <v>3015806</v>
          </cell>
          <cell r="B612" t="str">
            <v>Outros Motoristas/Ajudantes</v>
          </cell>
          <cell r="C612">
            <v>1962.03</v>
          </cell>
        </row>
        <row r="613">
          <cell r="A613" t="str">
            <v>Motoristas e Ajudantes</v>
          </cell>
          <cell r="C613">
            <v>201676.11</v>
          </cell>
        </row>
        <row r="614">
          <cell r="A614">
            <v>3131136</v>
          </cell>
          <cell r="B614" t="str">
            <v>Fretes agregados</v>
          </cell>
          <cell r="C614">
            <v>65.89</v>
          </cell>
        </row>
        <row r="615">
          <cell r="A615" t="str">
            <v>Agregados</v>
          </cell>
          <cell r="C615">
            <v>65.89</v>
          </cell>
        </row>
        <row r="616">
          <cell r="A616">
            <v>3131102</v>
          </cell>
          <cell r="B616" t="str">
            <v>Fretes com Terceiros</v>
          </cell>
          <cell r="C616">
            <v>428986.94</v>
          </cell>
        </row>
        <row r="617">
          <cell r="A617">
            <v>3131121</v>
          </cell>
          <cell r="B617" t="str">
            <v>Frete Ponta Rodoviaria</v>
          </cell>
          <cell r="C617">
            <v>62867681</v>
          </cell>
        </row>
        <row r="618">
          <cell r="A618">
            <v>3131142</v>
          </cell>
          <cell r="B618" t="str">
            <v>Transbordo Rodoviario</v>
          </cell>
          <cell r="C618">
            <v>45868.43</v>
          </cell>
        </row>
        <row r="619">
          <cell r="A619">
            <v>4131102</v>
          </cell>
          <cell r="B619" t="str">
            <v>Frete com terceiros</v>
          </cell>
          <cell r="C619">
            <v>8772.57</v>
          </cell>
        </row>
        <row r="620">
          <cell r="A620" t="str">
            <v>Terceiros</v>
          </cell>
          <cell r="C620">
            <v>63351308.939999998</v>
          </cell>
        </row>
        <row r="621">
          <cell r="A621">
            <v>3131105</v>
          </cell>
          <cell r="B621" t="str">
            <v>Enlonamento-Rodoviário</v>
          </cell>
          <cell r="C621">
            <v>14994.38</v>
          </cell>
        </row>
        <row r="622">
          <cell r="A622">
            <v>3131128</v>
          </cell>
          <cell r="B622" t="str">
            <v>Lacres Rodoviários</v>
          </cell>
          <cell r="C622">
            <v>2818</v>
          </cell>
        </row>
        <row r="623">
          <cell r="A623">
            <v>3131130</v>
          </cell>
          <cell r="B623" t="str">
            <v>Carga e descarga</v>
          </cell>
          <cell r="C623">
            <v>229766.36</v>
          </cell>
        </row>
        <row r="624">
          <cell r="A624" t="str">
            <v>Enlonamento de Caminhão</v>
          </cell>
          <cell r="C624">
            <v>247578.74</v>
          </cell>
        </row>
        <row r="625">
          <cell r="A625">
            <v>3131122</v>
          </cell>
          <cell r="B625" t="str">
            <v>Pedágio Freteiros</v>
          </cell>
          <cell r="C625">
            <v>12566.8</v>
          </cell>
        </row>
        <row r="626">
          <cell r="A626">
            <v>3131134</v>
          </cell>
          <cell r="B626" t="str">
            <v>Estacionamento</v>
          </cell>
          <cell r="C626">
            <v>9647.0499999999993</v>
          </cell>
        </row>
        <row r="627">
          <cell r="A627">
            <v>4131122</v>
          </cell>
          <cell r="B627" t="str">
            <v>Pedágio Freteiros</v>
          </cell>
          <cell r="C627">
            <v>371720.48</v>
          </cell>
        </row>
        <row r="628">
          <cell r="A628" t="str">
            <v>Estacionamento/pedágio</v>
          </cell>
          <cell r="C628">
            <v>393934.33</v>
          </cell>
        </row>
        <row r="629">
          <cell r="A629">
            <v>3061107</v>
          </cell>
          <cell r="B629" t="str">
            <v>Aluguel Road Railer</v>
          </cell>
          <cell r="C629">
            <v>769346.78</v>
          </cell>
        </row>
        <row r="630">
          <cell r="A630" t="str">
            <v>Aluguel material rodante</v>
          </cell>
          <cell r="C630">
            <v>769346.78</v>
          </cell>
        </row>
        <row r="631">
          <cell r="A631">
            <v>3091401</v>
          </cell>
          <cell r="B631" t="str">
            <v>Gerenciamento de riscos</v>
          </cell>
          <cell r="C631">
            <v>44830.98</v>
          </cell>
        </row>
        <row r="632">
          <cell r="A632" t="str">
            <v>Gerenciamento de riscos</v>
          </cell>
          <cell r="C632">
            <v>44830.98</v>
          </cell>
        </row>
        <row r="633">
          <cell r="A633">
            <v>3131113</v>
          </cell>
          <cell r="B633" t="str">
            <v>Estadia</v>
          </cell>
          <cell r="C633">
            <v>548.22</v>
          </cell>
        </row>
        <row r="634">
          <cell r="A634">
            <v>3131114</v>
          </cell>
          <cell r="B634" t="str">
            <v>Armazenagem</v>
          </cell>
          <cell r="C634">
            <v>247770.25</v>
          </cell>
        </row>
        <row r="635">
          <cell r="A635" t="str">
            <v>Estadia de Caminhões</v>
          </cell>
          <cell r="C635">
            <v>248318.47</v>
          </cell>
        </row>
        <row r="636">
          <cell r="A636">
            <v>3101121</v>
          </cell>
          <cell r="B636" t="str">
            <v>Taxas Variáveis</v>
          </cell>
          <cell r="C636">
            <v>83.1</v>
          </cell>
        </row>
        <row r="637">
          <cell r="A637" t="str">
            <v>Taxa Adm. Arg.</v>
          </cell>
          <cell r="C637">
            <v>83.1</v>
          </cell>
        </row>
        <row r="638">
          <cell r="A638">
            <v>3091104</v>
          </cell>
          <cell r="B638" t="str">
            <v>RCF - Seguros com terceiros</v>
          </cell>
          <cell r="C638">
            <v>53516.9</v>
          </cell>
        </row>
        <row r="639">
          <cell r="A639">
            <v>3101230</v>
          </cell>
          <cell r="B639" t="str">
            <v>DEPVAT - Licenc. seg. Obrigatório - Veí</v>
          </cell>
          <cell r="C639">
            <v>247.33</v>
          </cell>
        </row>
        <row r="640">
          <cell r="A640">
            <v>3101231</v>
          </cell>
          <cell r="B640" t="str">
            <v>IPVA  - Caminhões</v>
          </cell>
          <cell r="C640">
            <v>125.81</v>
          </cell>
        </row>
        <row r="641">
          <cell r="A641">
            <v>4101230</v>
          </cell>
          <cell r="B641" t="str">
            <v>DEPVAT/Licenciamento/Seguro Obrigatório</v>
          </cell>
          <cell r="C641">
            <v>73.08</v>
          </cell>
        </row>
        <row r="642">
          <cell r="A642" t="str">
            <v>IPVA Caminhões</v>
          </cell>
          <cell r="C642">
            <v>53963.12</v>
          </cell>
        </row>
        <row r="643">
          <cell r="A643">
            <v>3131127</v>
          </cell>
          <cell r="B643" t="str">
            <v>Serviço de desembaraço</v>
          </cell>
          <cell r="C643">
            <v>19406.740000000002</v>
          </cell>
        </row>
        <row r="644">
          <cell r="A644" t="str">
            <v>Desembaraço de Mercadorias</v>
          </cell>
          <cell r="C644">
            <v>19406.740000000002</v>
          </cell>
        </row>
        <row r="645">
          <cell r="A645">
            <v>3111105</v>
          </cell>
          <cell r="B645" t="str">
            <v>Vendas de Salvados - PPO</v>
          </cell>
          <cell r="C645">
            <v>-477394.01</v>
          </cell>
        </row>
        <row r="646">
          <cell r="C646">
            <v>-477394.01</v>
          </cell>
        </row>
        <row r="647">
          <cell r="A647">
            <v>3021301</v>
          </cell>
          <cell r="B647" t="str">
            <v>Combustiveis e equipamentos para termin</v>
          </cell>
          <cell r="C647">
            <v>154767.95000000001</v>
          </cell>
        </row>
        <row r="648">
          <cell r="A648">
            <v>3021302</v>
          </cell>
          <cell r="B648" t="str">
            <v>Lubrif. Equip. Terminal</v>
          </cell>
          <cell r="C648">
            <v>1416.9</v>
          </cell>
        </row>
        <row r="649">
          <cell r="A649" t="str">
            <v>Combustíveis Terminais</v>
          </cell>
          <cell r="C649">
            <v>156184.85</v>
          </cell>
        </row>
        <row r="650">
          <cell r="A650">
            <v>3061109</v>
          </cell>
          <cell r="B650" t="str">
            <v>Locação de Armazéns</v>
          </cell>
          <cell r="C650">
            <v>487840.45</v>
          </cell>
        </row>
        <row r="651">
          <cell r="A651">
            <v>3131124</v>
          </cell>
          <cell r="B651" t="str">
            <v>Armazenagem no destino</v>
          </cell>
          <cell r="C651">
            <v>143254.82999999999</v>
          </cell>
        </row>
        <row r="652">
          <cell r="A652" t="str">
            <v>Armazenagem e Aluguéis</v>
          </cell>
          <cell r="C652">
            <v>631095.28</v>
          </cell>
        </row>
        <row r="653">
          <cell r="A653">
            <v>3091101</v>
          </cell>
          <cell r="B653" t="str">
            <v>Ativos - Prêmios</v>
          </cell>
          <cell r="C653">
            <v>32859.24</v>
          </cell>
        </row>
        <row r="654">
          <cell r="A654">
            <v>3091201</v>
          </cell>
          <cell r="B654" t="str">
            <v>Transportes Cargas-Prêmio</v>
          </cell>
          <cell r="C654">
            <v>1634597.66</v>
          </cell>
        </row>
        <row r="655">
          <cell r="A655">
            <v>3091202</v>
          </cell>
          <cell r="B655" t="str">
            <v>Carga nacional</v>
          </cell>
          <cell r="C655">
            <v>16932.5</v>
          </cell>
        </row>
        <row r="656">
          <cell r="A656" t="str">
            <v>Seguro de Carga</v>
          </cell>
          <cell r="C656">
            <v>1684389.4</v>
          </cell>
        </row>
        <row r="657">
          <cell r="A657">
            <v>3101120</v>
          </cell>
          <cell r="B657" t="str">
            <v>Taxas Fundaf</v>
          </cell>
          <cell r="C657">
            <v>85405.27</v>
          </cell>
        </row>
        <row r="658">
          <cell r="A658">
            <v>3131123</v>
          </cell>
          <cell r="B658" t="str">
            <v>ATA - Agente de transporte aduaneiro</v>
          </cell>
          <cell r="C658">
            <v>136</v>
          </cell>
        </row>
        <row r="659">
          <cell r="A659" t="str">
            <v>Taxas Fundaf</v>
          </cell>
          <cell r="C659">
            <v>85541.27</v>
          </cell>
        </row>
        <row r="660">
          <cell r="A660">
            <v>3131104</v>
          </cell>
          <cell r="B660" t="str">
            <v>Transbordo ferroviário</v>
          </cell>
          <cell r="C660">
            <v>8256842.9699999997</v>
          </cell>
        </row>
        <row r="661">
          <cell r="A661">
            <v>3131111</v>
          </cell>
          <cell r="B661" t="str">
            <v>Pesagem de vagões</v>
          </cell>
          <cell r="C661">
            <v>44038.09</v>
          </cell>
        </row>
        <row r="662">
          <cell r="A662">
            <v>4131104</v>
          </cell>
          <cell r="B662" t="str">
            <v>Transbordo</v>
          </cell>
          <cell r="C662">
            <v>100</v>
          </cell>
        </row>
        <row r="663">
          <cell r="A663">
            <v>4131112</v>
          </cell>
          <cell r="B663" t="str">
            <v>Agenciam.cargas comissões</v>
          </cell>
          <cell r="C663">
            <v>76074.22</v>
          </cell>
        </row>
        <row r="664">
          <cell r="A664" t="str">
            <v>Transbordo</v>
          </cell>
          <cell r="C664">
            <v>8377055.2800000003</v>
          </cell>
        </row>
        <row r="665">
          <cell r="A665">
            <v>3036104</v>
          </cell>
          <cell r="B665" t="str">
            <v>Pç Manut. Maquinas e Terminais Logístic</v>
          </cell>
          <cell r="C665">
            <v>149421.26</v>
          </cell>
        </row>
        <row r="666">
          <cell r="A666">
            <v>3036105</v>
          </cell>
          <cell r="B666" t="str">
            <v>Serv. Manut. Maquinas e Terminais Logís</v>
          </cell>
          <cell r="C666">
            <v>188725.91</v>
          </cell>
        </row>
        <row r="667">
          <cell r="A667">
            <v>3036106</v>
          </cell>
          <cell r="B667" t="str">
            <v>Fretes Manut. Maquinas e Terminais Logí</v>
          </cell>
          <cell r="C667">
            <v>49882.81</v>
          </cell>
        </row>
        <row r="668">
          <cell r="A668">
            <v>3036107</v>
          </cell>
          <cell r="B668" t="str">
            <v>Peças e Maut. Containers</v>
          </cell>
          <cell r="C668">
            <v>1103.56</v>
          </cell>
        </row>
        <row r="669">
          <cell r="A669">
            <v>3036108</v>
          </cell>
          <cell r="B669" t="str">
            <v>Serv. Manut de Containers</v>
          </cell>
          <cell r="C669">
            <v>3960</v>
          </cell>
        </row>
        <row r="670">
          <cell r="A670">
            <v>3036110</v>
          </cell>
          <cell r="B670" t="str">
            <v>Pç Manut. de Lonas</v>
          </cell>
          <cell r="C670">
            <v>240</v>
          </cell>
        </row>
        <row r="671">
          <cell r="A671">
            <v>3036112</v>
          </cell>
          <cell r="B671" t="str">
            <v>Fretes Manut. de Lonas</v>
          </cell>
          <cell r="C671">
            <v>17.5</v>
          </cell>
        </row>
        <row r="672">
          <cell r="A672">
            <v>3037107</v>
          </cell>
          <cell r="B672" t="str">
            <v>Fretes Manut. Road Railers</v>
          </cell>
          <cell r="C672">
            <v>1700</v>
          </cell>
        </row>
        <row r="673">
          <cell r="A673" t="str">
            <v>Manutenção Máquinas</v>
          </cell>
          <cell r="C673">
            <v>395051.04</v>
          </cell>
        </row>
        <row r="674">
          <cell r="A674">
            <v>3131112</v>
          </cell>
          <cell r="B674" t="str">
            <v>Agenciamento cargas/comissões</v>
          </cell>
          <cell r="C674">
            <v>65406.62</v>
          </cell>
        </row>
        <row r="675">
          <cell r="A675">
            <v>3131120</v>
          </cell>
          <cell r="B675" t="str">
            <v>Outros Modais</v>
          </cell>
          <cell r="C675">
            <v>12003.7</v>
          </cell>
        </row>
        <row r="676">
          <cell r="A676" t="str">
            <v>Outros Modais</v>
          </cell>
          <cell r="C676">
            <v>77410.320000000007</v>
          </cell>
        </row>
        <row r="677">
          <cell r="A677">
            <v>3131103</v>
          </cell>
          <cell r="B677" t="str">
            <v>Coleta e entrega</v>
          </cell>
          <cell r="C677">
            <v>6868.05</v>
          </cell>
        </row>
        <row r="678">
          <cell r="A678" t="str">
            <v>Coleta e Entrega</v>
          </cell>
          <cell r="C678">
            <v>6868.05</v>
          </cell>
        </row>
        <row r="679">
          <cell r="A679" t="str">
            <v>Custos de Logística Variáveis</v>
          </cell>
          <cell r="C679">
            <v>11413595.49</v>
          </cell>
        </row>
        <row r="680">
          <cell r="A680" t="str">
            <v>outros</v>
          </cell>
          <cell r="C680">
            <v>12713663.74</v>
          </cell>
        </row>
        <row r="681">
          <cell r="A681" t="str">
            <v>Custos Rodoviários Variáveis</v>
          </cell>
          <cell r="C681">
            <v>76266714.680000007</v>
          </cell>
        </row>
        <row r="682">
          <cell r="A682" t="str">
            <v>Custos dos Serviços Prestados Variáveis</v>
          </cell>
          <cell r="C682">
            <v>204386656.25</v>
          </cell>
        </row>
        <row r="683">
          <cell r="A683" t="str">
            <v>Margem de Contribuição</v>
          </cell>
          <cell r="C683">
            <v>-318611730.87</v>
          </cell>
        </row>
        <row r="684">
          <cell r="A684">
            <v>3014101</v>
          </cell>
          <cell r="B684" t="str">
            <v>Salários Temp.</v>
          </cell>
          <cell r="C684">
            <v>766.67</v>
          </cell>
        </row>
        <row r="685">
          <cell r="A685">
            <v>3014301</v>
          </cell>
          <cell r="B685" t="str">
            <v>INSS Temp.</v>
          </cell>
          <cell r="C685">
            <v>1814018.06</v>
          </cell>
        </row>
        <row r="686">
          <cell r="A686">
            <v>3014802</v>
          </cell>
          <cell r="B686" t="str">
            <v>Vale Transporte Temp.</v>
          </cell>
          <cell r="C686">
            <v>278.39999999999998</v>
          </cell>
        </row>
        <row r="687">
          <cell r="A687">
            <v>3014803</v>
          </cell>
          <cell r="B687" t="str">
            <v>Ass.Méd.-UNI./PLANS.Temp.</v>
          </cell>
          <cell r="C687">
            <v>934.04</v>
          </cell>
        </row>
        <row r="688">
          <cell r="A688">
            <v>3014806</v>
          </cell>
          <cell r="B688" t="str">
            <v>Outros Temp.</v>
          </cell>
          <cell r="C688">
            <v>2575.09</v>
          </cell>
        </row>
        <row r="689">
          <cell r="A689">
            <v>4011101</v>
          </cell>
          <cell r="B689" t="str">
            <v>Salários Vendas</v>
          </cell>
          <cell r="C689">
            <v>2452305.4300000002</v>
          </cell>
        </row>
        <row r="690">
          <cell r="A690">
            <v>4011201</v>
          </cell>
          <cell r="B690" t="str">
            <v>Adic.de Salários Vendas</v>
          </cell>
          <cell r="C690">
            <v>62749.69</v>
          </cell>
        </row>
        <row r="691">
          <cell r="A691">
            <v>4011204</v>
          </cell>
          <cell r="B691" t="str">
            <v>Adicional noturno - Vendas</v>
          </cell>
          <cell r="C691">
            <v>1710.34</v>
          </cell>
        </row>
        <row r="692">
          <cell r="A692">
            <v>4011301</v>
          </cell>
          <cell r="B692" t="str">
            <v>INSS Vendas</v>
          </cell>
          <cell r="C692">
            <v>609620.42000000004</v>
          </cell>
        </row>
        <row r="693">
          <cell r="A693">
            <v>4011302</v>
          </cell>
          <cell r="B693" t="str">
            <v>FGTS Vendas</v>
          </cell>
          <cell r="C693">
            <v>189744.02</v>
          </cell>
        </row>
        <row r="694">
          <cell r="A694">
            <v>4011304</v>
          </cell>
          <cell r="B694" t="str">
            <v>SENAI Vendas</v>
          </cell>
          <cell r="C694">
            <v>30962.12</v>
          </cell>
        </row>
        <row r="695">
          <cell r="A695">
            <v>4011401</v>
          </cell>
          <cell r="B695" t="str">
            <v>Horas Extras Vendas</v>
          </cell>
          <cell r="C695">
            <v>3346.92</v>
          </cell>
        </row>
        <row r="696">
          <cell r="A696">
            <v>4011501</v>
          </cell>
          <cell r="B696" t="str">
            <v>Av.Prev.Resc.Contr.Vendas</v>
          </cell>
          <cell r="C696">
            <v>184766.95</v>
          </cell>
        </row>
        <row r="697">
          <cell r="A697">
            <v>4011701</v>
          </cell>
          <cell r="B697" t="str">
            <v>Férias Vendas</v>
          </cell>
          <cell r="C697">
            <v>442599.92</v>
          </cell>
        </row>
        <row r="698">
          <cell r="A698">
            <v>4011702</v>
          </cell>
          <cell r="B698" t="str">
            <v>13º Salário Vendas</v>
          </cell>
          <cell r="C698">
            <v>302258.26</v>
          </cell>
        </row>
        <row r="699">
          <cell r="A699">
            <v>4011801</v>
          </cell>
          <cell r="B699" t="str">
            <v>Ticket Alimentação Vendas</v>
          </cell>
          <cell r="C699">
            <v>128928.2</v>
          </cell>
        </row>
        <row r="700">
          <cell r="A700">
            <v>4011802</v>
          </cell>
          <cell r="B700" t="str">
            <v>Vale Transporte Vendas</v>
          </cell>
          <cell r="C700">
            <v>10805.32</v>
          </cell>
        </row>
        <row r="701">
          <cell r="A701">
            <v>4011803</v>
          </cell>
          <cell r="B701" t="str">
            <v>Ass.Méd.-UNI./PLANS.Vendas</v>
          </cell>
          <cell r="C701">
            <v>4075.45</v>
          </cell>
        </row>
        <row r="702">
          <cell r="A702">
            <v>4011804</v>
          </cell>
          <cell r="B702" t="str">
            <v>Seguro de Vida Vendas</v>
          </cell>
          <cell r="C702">
            <v>6126.09</v>
          </cell>
        </row>
        <row r="703">
          <cell r="A703">
            <v>4011806</v>
          </cell>
          <cell r="B703" t="str">
            <v>Outros Vendas</v>
          </cell>
          <cell r="C703">
            <v>-4024.62</v>
          </cell>
        </row>
        <row r="704">
          <cell r="A704">
            <v>4011901</v>
          </cell>
          <cell r="B704" t="str">
            <v>Contrat./Transf.Vendas</v>
          </cell>
          <cell r="C704">
            <v>5375.95</v>
          </cell>
        </row>
        <row r="705">
          <cell r="A705">
            <v>4012101</v>
          </cell>
          <cell r="B705" t="str">
            <v>Salários Adm.</v>
          </cell>
          <cell r="C705">
            <v>3890676.82</v>
          </cell>
        </row>
        <row r="706">
          <cell r="A706">
            <v>4012201</v>
          </cell>
          <cell r="B706" t="str">
            <v>Adic.de salários Adm.</v>
          </cell>
          <cell r="C706">
            <v>66992.7</v>
          </cell>
        </row>
        <row r="707">
          <cell r="A707">
            <v>4012204</v>
          </cell>
          <cell r="B707" t="str">
            <v>Adicional noturno - Adm.</v>
          </cell>
          <cell r="C707">
            <v>3550.59</v>
          </cell>
        </row>
        <row r="708">
          <cell r="A708">
            <v>4012301</v>
          </cell>
          <cell r="B708" t="str">
            <v>INSS Adm.</v>
          </cell>
          <cell r="C708">
            <v>1351528.41</v>
          </cell>
        </row>
        <row r="709">
          <cell r="A709">
            <v>4012302</v>
          </cell>
          <cell r="B709" t="str">
            <v>FGTS Adm.</v>
          </cell>
          <cell r="C709">
            <v>434232.03</v>
          </cell>
        </row>
        <row r="710">
          <cell r="A710">
            <v>4012303</v>
          </cell>
          <cell r="B710" t="str">
            <v>REFER/Pl.Prev.Priv.Adm.</v>
          </cell>
          <cell r="C710">
            <v>3219.44</v>
          </cell>
        </row>
        <row r="711">
          <cell r="A711">
            <v>4012304</v>
          </cell>
          <cell r="B711" t="str">
            <v>SENAI Adm.</v>
          </cell>
          <cell r="C711">
            <v>47757.7</v>
          </cell>
        </row>
        <row r="712">
          <cell r="A712">
            <v>4012305</v>
          </cell>
          <cell r="B712" t="str">
            <v>Contribuição Patronal Adm.</v>
          </cell>
          <cell r="C712">
            <v>2787.46</v>
          </cell>
        </row>
        <row r="713">
          <cell r="A713">
            <v>4012401</v>
          </cell>
          <cell r="B713" t="str">
            <v>Horas Extras Adm.</v>
          </cell>
          <cell r="C713">
            <v>7711.89</v>
          </cell>
        </row>
        <row r="714">
          <cell r="A714">
            <v>4012501</v>
          </cell>
          <cell r="B714" t="str">
            <v>Av.Prev.Resc.Contrat.Adm.</v>
          </cell>
          <cell r="C714">
            <v>96283.63</v>
          </cell>
        </row>
        <row r="715">
          <cell r="A715">
            <v>4012601</v>
          </cell>
          <cell r="B715" t="str">
            <v>Honorários Diretoria Adm.</v>
          </cell>
          <cell r="C715">
            <v>2419003.33</v>
          </cell>
        </row>
        <row r="716">
          <cell r="A716">
            <v>4012701</v>
          </cell>
          <cell r="B716" t="str">
            <v>Férias Adm.</v>
          </cell>
          <cell r="C716">
            <v>673836.15</v>
          </cell>
        </row>
        <row r="717">
          <cell r="A717">
            <v>4012702</v>
          </cell>
          <cell r="B717" t="str">
            <v>13º Salário Adm.</v>
          </cell>
          <cell r="C717">
            <v>450128.98</v>
          </cell>
        </row>
        <row r="718">
          <cell r="A718">
            <v>4012801</v>
          </cell>
          <cell r="B718" t="str">
            <v>Ticket Alimentação Adm.</v>
          </cell>
          <cell r="C718">
            <v>277749.5</v>
          </cell>
        </row>
        <row r="719">
          <cell r="A719">
            <v>4012802</v>
          </cell>
          <cell r="B719" t="str">
            <v>Vale Transporte Adm.</v>
          </cell>
          <cell r="C719">
            <v>25096.78</v>
          </cell>
        </row>
        <row r="720">
          <cell r="A720">
            <v>4012803</v>
          </cell>
          <cell r="B720" t="str">
            <v>Ass.Méd.-UNI./PLANS.Adm.</v>
          </cell>
          <cell r="C720">
            <v>10851.49</v>
          </cell>
        </row>
        <row r="721">
          <cell r="A721">
            <v>4012804</v>
          </cell>
          <cell r="B721" t="str">
            <v>Seguro de Vida Adm.</v>
          </cell>
          <cell r="C721">
            <v>11303.93</v>
          </cell>
        </row>
        <row r="722">
          <cell r="A722">
            <v>4012805</v>
          </cell>
          <cell r="B722" t="str">
            <v>Brindes Adm.</v>
          </cell>
          <cell r="C722">
            <v>250</v>
          </cell>
        </row>
        <row r="723">
          <cell r="A723">
            <v>4012806</v>
          </cell>
          <cell r="B723" t="str">
            <v>Outros Adm.</v>
          </cell>
          <cell r="C723">
            <v>-91.85</v>
          </cell>
        </row>
        <row r="724">
          <cell r="A724">
            <v>4012901</v>
          </cell>
          <cell r="B724" t="str">
            <v>Contrat./Transf.Adm.</v>
          </cell>
          <cell r="C724">
            <v>89215.99</v>
          </cell>
        </row>
        <row r="725">
          <cell r="A725">
            <v>4013304</v>
          </cell>
          <cell r="B725" t="str">
            <v>SENAI Terc.</v>
          </cell>
          <cell r="C725">
            <v>7200.25</v>
          </cell>
        </row>
        <row r="726">
          <cell r="A726">
            <v>4013802</v>
          </cell>
          <cell r="B726" t="str">
            <v>Vale Transporte Terc.</v>
          </cell>
          <cell r="C726">
            <v>148.5</v>
          </cell>
        </row>
        <row r="727">
          <cell r="A727">
            <v>4013806</v>
          </cell>
          <cell r="B727" t="str">
            <v>Outros Terc.</v>
          </cell>
          <cell r="C727">
            <v>909.12</v>
          </cell>
        </row>
        <row r="728">
          <cell r="A728">
            <v>4013901</v>
          </cell>
          <cell r="B728" t="str">
            <v>Contrat./Transfer.Terc.</v>
          </cell>
          <cell r="C728">
            <v>4361.58</v>
          </cell>
        </row>
        <row r="729">
          <cell r="A729">
            <v>4014802</v>
          </cell>
          <cell r="B729" t="str">
            <v>Vale Transporte Q.Estável</v>
          </cell>
          <cell r="C729">
            <v>75</v>
          </cell>
        </row>
        <row r="730">
          <cell r="A730">
            <v>4014806</v>
          </cell>
          <cell r="B730" t="str">
            <v>Outros Quadro Estável</v>
          </cell>
          <cell r="C730">
            <v>124.9</v>
          </cell>
        </row>
        <row r="731">
          <cell r="A731">
            <v>4014901</v>
          </cell>
          <cell r="B731" t="str">
            <v>Contr./Transf.Q.Estável</v>
          </cell>
          <cell r="C731">
            <v>137.5</v>
          </cell>
        </row>
        <row r="732">
          <cell r="A732" t="str">
            <v>Pessoal</v>
          </cell>
          <cell r="C732">
            <v>16124964.539999999</v>
          </cell>
        </row>
        <row r="733">
          <cell r="A733">
            <v>3011101</v>
          </cell>
          <cell r="B733" t="str">
            <v>Salários Equipagem</v>
          </cell>
          <cell r="C733">
            <v>4426181.47</v>
          </cell>
        </row>
        <row r="734">
          <cell r="A734">
            <v>3011201</v>
          </cell>
          <cell r="B734" t="str">
            <v>Adic.Salários Equipagem</v>
          </cell>
          <cell r="C734">
            <v>1367752.84</v>
          </cell>
        </row>
        <row r="735">
          <cell r="A735">
            <v>3011204</v>
          </cell>
          <cell r="B735" t="str">
            <v>Adicional noturno -Equipagem</v>
          </cell>
          <cell r="C735">
            <v>393267.74</v>
          </cell>
        </row>
        <row r="736">
          <cell r="A736">
            <v>3011301</v>
          </cell>
          <cell r="B736" t="str">
            <v>INSS Equipagem</v>
          </cell>
          <cell r="C736">
            <v>1975575.04</v>
          </cell>
        </row>
        <row r="737">
          <cell r="A737">
            <v>3011302</v>
          </cell>
          <cell r="B737" t="str">
            <v>FGTS Equipagem</v>
          </cell>
          <cell r="C737">
            <v>642943.86</v>
          </cell>
        </row>
        <row r="738">
          <cell r="A738">
            <v>3011303</v>
          </cell>
          <cell r="B738" t="str">
            <v>REFER/Pl.Pr.Priv.Equipagem</v>
          </cell>
          <cell r="C738">
            <v>3784.9</v>
          </cell>
        </row>
        <row r="739">
          <cell r="A739">
            <v>3011304</v>
          </cell>
          <cell r="B739" t="str">
            <v>SENAI Equipagem</v>
          </cell>
          <cell r="C739">
            <v>100391.85</v>
          </cell>
        </row>
        <row r="740">
          <cell r="A740">
            <v>3011401</v>
          </cell>
          <cell r="B740" t="str">
            <v>Horas Extras Equipagem</v>
          </cell>
          <cell r="C740">
            <v>1361221.6</v>
          </cell>
        </row>
        <row r="741">
          <cell r="A741">
            <v>3011501</v>
          </cell>
          <cell r="B741" t="str">
            <v>Av.Prev.Resc.Contr.Equip.</v>
          </cell>
          <cell r="C741">
            <v>118873.51</v>
          </cell>
        </row>
        <row r="742">
          <cell r="A742">
            <v>3011701</v>
          </cell>
          <cell r="B742" t="str">
            <v>Férias Equipagem</v>
          </cell>
          <cell r="C742">
            <v>1284625.2</v>
          </cell>
        </row>
        <row r="743">
          <cell r="A743">
            <v>3011702</v>
          </cell>
          <cell r="B743" t="str">
            <v>13 Salário Equipagem</v>
          </cell>
          <cell r="C743">
            <v>917175.24</v>
          </cell>
        </row>
        <row r="744">
          <cell r="A744">
            <v>3011801</v>
          </cell>
          <cell r="B744" t="str">
            <v>Ticket Alimentação Equipagem</v>
          </cell>
          <cell r="C744">
            <v>1198346.04</v>
          </cell>
        </row>
        <row r="745">
          <cell r="A745">
            <v>3011802</v>
          </cell>
          <cell r="B745" t="str">
            <v>Vale Transporte Equipagem</v>
          </cell>
          <cell r="C745">
            <v>120776.67</v>
          </cell>
        </row>
        <row r="746">
          <cell r="A746">
            <v>3011803</v>
          </cell>
          <cell r="B746" t="str">
            <v>Ass.Méd.-UNI./PLANS.Equip.</v>
          </cell>
          <cell r="C746">
            <v>343884.75</v>
          </cell>
        </row>
        <row r="747">
          <cell r="A747">
            <v>3011804</v>
          </cell>
          <cell r="B747" t="str">
            <v>Seguro de Vida Equipagem</v>
          </cell>
          <cell r="C747">
            <v>18765.439999999999</v>
          </cell>
        </row>
        <row r="748">
          <cell r="A748">
            <v>3011806</v>
          </cell>
          <cell r="B748" t="str">
            <v>Outros Equipagem</v>
          </cell>
          <cell r="C748">
            <v>-101.59</v>
          </cell>
        </row>
        <row r="749">
          <cell r="A749">
            <v>3011901</v>
          </cell>
          <cell r="B749" t="str">
            <v>Contr./Transfer.Equipagem</v>
          </cell>
          <cell r="C749">
            <v>5398.19</v>
          </cell>
        </row>
        <row r="750">
          <cell r="A750">
            <v>3012101</v>
          </cell>
          <cell r="B750" t="str">
            <v>Salários Operacional</v>
          </cell>
          <cell r="C750">
            <v>10893070.640000001</v>
          </cell>
        </row>
        <row r="751">
          <cell r="A751">
            <v>3012201</v>
          </cell>
          <cell r="B751" t="str">
            <v>Adic.Salários Operacional</v>
          </cell>
          <cell r="C751">
            <v>1089724.53</v>
          </cell>
        </row>
        <row r="752">
          <cell r="A752">
            <v>3012204</v>
          </cell>
          <cell r="B752" t="str">
            <v>Adicional noturno - Operacional</v>
          </cell>
          <cell r="C752">
            <v>127846.6</v>
          </cell>
        </row>
        <row r="753">
          <cell r="A753">
            <v>3012301</v>
          </cell>
          <cell r="B753" t="str">
            <v>INSS Operacional</v>
          </cell>
          <cell r="C753">
            <v>3105580.98</v>
          </cell>
        </row>
        <row r="754">
          <cell r="A754">
            <v>3012302</v>
          </cell>
          <cell r="B754" t="str">
            <v>FGTS Operacional</v>
          </cell>
          <cell r="C754">
            <v>1001790.17</v>
          </cell>
        </row>
        <row r="755">
          <cell r="A755">
            <v>3012303</v>
          </cell>
          <cell r="B755" t="str">
            <v>REFER/Pl.Pr.Priv.Operac.</v>
          </cell>
          <cell r="C755">
            <v>29527.119999999999</v>
          </cell>
        </row>
        <row r="756">
          <cell r="A756">
            <v>3012304</v>
          </cell>
          <cell r="B756" t="str">
            <v>SENAI Operacional</v>
          </cell>
          <cell r="C756">
            <v>159155.81</v>
          </cell>
        </row>
        <row r="757">
          <cell r="A757">
            <v>3012305</v>
          </cell>
          <cell r="B757" t="str">
            <v>Contrib.Patronal Operac.</v>
          </cell>
          <cell r="C757">
            <v>39180</v>
          </cell>
        </row>
        <row r="758">
          <cell r="A758">
            <v>3012401</v>
          </cell>
          <cell r="B758" t="str">
            <v>Horas Extras Operacional</v>
          </cell>
          <cell r="C758">
            <v>517403.46</v>
          </cell>
        </row>
        <row r="759">
          <cell r="A759">
            <v>3012501</v>
          </cell>
          <cell r="B759" t="str">
            <v>Av.Prev.Resc.Contr.Operac.</v>
          </cell>
          <cell r="C759">
            <v>301667.24</v>
          </cell>
        </row>
        <row r="760">
          <cell r="A760">
            <v>3012701</v>
          </cell>
          <cell r="B760" t="str">
            <v>Férias Operacional</v>
          </cell>
          <cell r="C760">
            <v>2106014.54</v>
          </cell>
        </row>
        <row r="761">
          <cell r="A761">
            <v>3012702</v>
          </cell>
          <cell r="B761" t="str">
            <v>13 Salário Operacional</v>
          </cell>
          <cell r="C761">
            <v>1484116.11</v>
          </cell>
        </row>
        <row r="762">
          <cell r="A762">
            <v>3012801</v>
          </cell>
          <cell r="B762" t="str">
            <v>Ticket Alimentação Operacional</v>
          </cell>
          <cell r="C762">
            <v>1446172.76</v>
          </cell>
        </row>
        <row r="763">
          <cell r="A763">
            <v>3012802</v>
          </cell>
          <cell r="B763" t="str">
            <v>Vale Transporte Operacional</v>
          </cell>
          <cell r="C763">
            <v>165451.20000000001</v>
          </cell>
        </row>
        <row r="764">
          <cell r="A764">
            <v>3012803</v>
          </cell>
          <cell r="B764" t="str">
            <v>Ass.Méd.-UNI./PLANS.Operac.</v>
          </cell>
          <cell r="C764">
            <v>251438.17</v>
          </cell>
        </row>
        <row r="765">
          <cell r="A765">
            <v>3012804</v>
          </cell>
          <cell r="B765" t="str">
            <v>Seguro de Vida Operacional</v>
          </cell>
          <cell r="C765">
            <v>34837.050000000003</v>
          </cell>
        </row>
        <row r="766">
          <cell r="A766">
            <v>3012805</v>
          </cell>
          <cell r="B766" t="str">
            <v>Brindes Operacional</v>
          </cell>
          <cell r="C766">
            <v>5021.58</v>
          </cell>
        </row>
        <row r="767">
          <cell r="A767">
            <v>3012806</v>
          </cell>
          <cell r="B767" t="str">
            <v>Outros Operacional</v>
          </cell>
          <cell r="C767">
            <v>-2329.86</v>
          </cell>
        </row>
        <row r="768">
          <cell r="A768">
            <v>3012901</v>
          </cell>
          <cell r="B768" t="str">
            <v>Contr./Transf.Operacional</v>
          </cell>
          <cell r="C768">
            <v>75544.13</v>
          </cell>
        </row>
        <row r="769">
          <cell r="A769">
            <v>3013101</v>
          </cell>
          <cell r="B769" t="str">
            <v>Salários Pátio</v>
          </cell>
          <cell r="C769">
            <v>2250026.0299999998</v>
          </cell>
        </row>
        <row r="770">
          <cell r="A770">
            <v>3013201</v>
          </cell>
          <cell r="B770" t="str">
            <v>Adic.de Salários Pátio</v>
          </cell>
          <cell r="C770">
            <v>694553.62</v>
          </cell>
        </row>
        <row r="771">
          <cell r="A771">
            <v>3013204</v>
          </cell>
          <cell r="B771" t="str">
            <v>Adicional noturno - Pátio</v>
          </cell>
          <cell r="C771">
            <v>158648.14000000001</v>
          </cell>
        </row>
        <row r="772">
          <cell r="A772">
            <v>3013301</v>
          </cell>
          <cell r="B772" t="str">
            <v>INSS Pátio</v>
          </cell>
          <cell r="C772">
            <v>842957.23</v>
          </cell>
        </row>
        <row r="773">
          <cell r="A773">
            <v>3013302</v>
          </cell>
          <cell r="B773" t="str">
            <v>FGTS Pátio</v>
          </cell>
          <cell r="C773">
            <v>273265.09000000003</v>
          </cell>
        </row>
        <row r="774">
          <cell r="A774">
            <v>3013303</v>
          </cell>
          <cell r="B774" t="str">
            <v>REFER/Pl.Prev.Priv.Pátio</v>
          </cell>
          <cell r="C774">
            <v>513.15</v>
          </cell>
        </row>
        <row r="775">
          <cell r="A775">
            <v>3013304</v>
          </cell>
          <cell r="B775" t="str">
            <v>SENAI Pátio</v>
          </cell>
          <cell r="C775">
            <v>41986.86</v>
          </cell>
        </row>
        <row r="776">
          <cell r="A776">
            <v>3013401</v>
          </cell>
          <cell r="B776" t="str">
            <v>Horas Extras Pátio</v>
          </cell>
          <cell r="C776">
            <v>160823.57</v>
          </cell>
        </row>
        <row r="777">
          <cell r="A777">
            <v>3013501</v>
          </cell>
          <cell r="B777" t="str">
            <v>Av.Prev.Resc.Contrat.Pátio</v>
          </cell>
          <cell r="C777">
            <v>90244.160000000003</v>
          </cell>
        </row>
        <row r="778">
          <cell r="A778">
            <v>3013701</v>
          </cell>
          <cell r="B778" t="str">
            <v>Férias Pátio</v>
          </cell>
          <cell r="C778">
            <v>473317.92</v>
          </cell>
        </row>
        <row r="779">
          <cell r="A779">
            <v>3013702</v>
          </cell>
          <cell r="B779" t="str">
            <v>13 Salário Pátio</v>
          </cell>
          <cell r="C779">
            <v>341008.57</v>
          </cell>
        </row>
        <row r="780">
          <cell r="A780">
            <v>3013801</v>
          </cell>
          <cell r="B780" t="str">
            <v>Ticket Alimentação Pátio</v>
          </cell>
          <cell r="C780">
            <v>714563.16</v>
          </cell>
        </row>
        <row r="781">
          <cell r="A781">
            <v>3013802</v>
          </cell>
          <cell r="B781" t="str">
            <v>Vale Transporte Pátio</v>
          </cell>
          <cell r="C781">
            <v>125113.17</v>
          </cell>
        </row>
        <row r="782">
          <cell r="A782">
            <v>3013803</v>
          </cell>
          <cell r="B782" t="str">
            <v>Ass.Méd.-UNI./PLANS.Pátio</v>
          </cell>
          <cell r="C782">
            <v>159451.87</v>
          </cell>
        </row>
        <row r="783">
          <cell r="A783">
            <v>3013804</v>
          </cell>
          <cell r="B783" t="str">
            <v>Seguro de Vida Pátio</v>
          </cell>
          <cell r="C783">
            <v>9948.2800000000007</v>
          </cell>
        </row>
        <row r="784">
          <cell r="A784">
            <v>3013806</v>
          </cell>
          <cell r="B784" t="str">
            <v>Outros Pátio</v>
          </cell>
          <cell r="C784">
            <v>-483.78</v>
          </cell>
        </row>
        <row r="785">
          <cell r="A785">
            <v>3013901</v>
          </cell>
          <cell r="B785" t="str">
            <v>Contrat./Transfer.Pátio</v>
          </cell>
          <cell r="C785">
            <v>3444.61</v>
          </cell>
        </row>
        <row r="786">
          <cell r="A786" t="str">
            <v>Maquinistas/Pátio e Colab. Operacional</v>
          </cell>
          <cell r="C786">
            <v>43449456.630000003</v>
          </cell>
        </row>
        <row r="787">
          <cell r="C787">
            <v>59574421.170000002</v>
          </cell>
        </row>
        <row r="788">
          <cell r="A788">
            <v>3031101</v>
          </cell>
          <cell r="B788" t="str">
            <v>Peças/Compon.p/Locomotivas</v>
          </cell>
          <cell r="C788">
            <v>1207545.1100000001</v>
          </cell>
        </row>
        <row r="789">
          <cell r="A789">
            <v>3031102</v>
          </cell>
          <cell r="B789" t="str">
            <v>Serviço Manut.Locomotivas</v>
          </cell>
          <cell r="C789">
            <v>3794695.61</v>
          </cell>
        </row>
        <row r="790">
          <cell r="A790">
            <v>3031103</v>
          </cell>
          <cell r="B790" t="str">
            <v>Fretes Locomotivas</v>
          </cell>
          <cell r="C790">
            <v>253239.96</v>
          </cell>
        </row>
        <row r="791">
          <cell r="A791">
            <v>3031201</v>
          </cell>
          <cell r="B791" t="str">
            <v>Peças/Componentes p/Vagões</v>
          </cell>
          <cell r="C791">
            <v>-498718.3</v>
          </cell>
        </row>
        <row r="792">
          <cell r="A792">
            <v>3031202</v>
          </cell>
          <cell r="B792" t="str">
            <v>Serviço Manutenção Vagões</v>
          </cell>
          <cell r="C792">
            <v>4415468.91</v>
          </cell>
        </row>
        <row r="793">
          <cell r="A793">
            <v>3031203</v>
          </cell>
          <cell r="B793" t="str">
            <v>Fretes Vagões</v>
          </cell>
          <cell r="C793">
            <v>43990.78</v>
          </cell>
        </row>
        <row r="794">
          <cell r="A794" t="str">
            <v>Manutenção Mecânica</v>
          </cell>
          <cell r="C794">
            <v>9216222.0700000003</v>
          </cell>
        </row>
        <row r="795">
          <cell r="A795">
            <v>3032101</v>
          </cell>
          <cell r="B795" t="str">
            <v>Peças/Compon.Super Estrut.</v>
          </cell>
          <cell r="C795">
            <v>193070.57</v>
          </cell>
        </row>
        <row r="796">
          <cell r="A796">
            <v>3032102</v>
          </cell>
          <cell r="B796" t="str">
            <v>Peças/Compon.Infra Estrut.</v>
          </cell>
          <cell r="C796">
            <v>21340.15</v>
          </cell>
        </row>
        <row r="797">
          <cell r="A797">
            <v>3032103</v>
          </cell>
          <cell r="B797" t="str">
            <v>Frete-Pç./Comp.Super Est.</v>
          </cell>
          <cell r="C797">
            <v>23209.93</v>
          </cell>
        </row>
        <row r="798">
          <cell r="A798">
            <v>3032104</v>
          </cell>
          <cell r="B798" t="str">
            <v>Frete-Pç.Comp.Infra Estr.</v>
          </cell>
          <cell r="C798">
            <v>180</v>
          </cell>
        </row>
        <row r="799">
          <cell r="A799">
            <v>3032201</v>
          </cell>
          <cell r="B799" t="str">
            <v>Serv.Manut.Super Estrut.</v>
          </cell>
          <cell r="C799">
            <v>4992560.8099999996</v>
          </cell>
        </row>
        <row r="800">
          <cell r="A800">
            <v>3032202</v>
          </cell>
          <cell r="B800" t="str">
            <v>Serv.Manut.Infra Estrut.</v>
          </cell>
          <cell r="C800">
            <v>236478.3</v>
          </cell>
        </row>
        <row r="801">
          <cell r="A801">
            <v>3032203</v>
          </cell>
          <cell r="B801" t="str">
            <v>Frete Serv.Manut.Via Perm.</v>
          </cell>
          <cell r="C801">
            <v>1590</v>
          </cell>
        </row>
        <row r="802">
          <cell r="A802" t="str">
            <v>Manutenção de Via Permanente</v>
          </cell>
          <cell r="C802">
            <v>5468429.7599999998</v>
          </cell>
        </row>
        <row r="803">
          <cell r="A803">
            <v>3036101</v>
          </cell>
          <cell r="B803" t="str">
            <v>Ferram.Mat.Auxil.Manut.</v>
          </cell>
          <cell r="C803">
            <v>2115293.52</v>
          </cell>
        </row>
        <row r="804">
          <cell r="A804">
            <v>3036102</v>
          </cell>
          <cell r="B804" t="str">
            <v>Frete Ferram.Mat.Auxil.</v>
          </cell>
          <cell r="C804">
            <v>1146.6099999999999</v>
          </cell>
        </row>
        <row r="805">
          <cell r="A805">
            <v>3036113</v>
          </cell>
          <cell r="B805" t="str">
            <v>Mat.Auxil.Manut.</v>
          </cell>
          <cell r="C805">
            <v>521710.96</v>
          </cell>
        </row>
        <row r="806">
          <cell r="A806" t="str">
            <v>Ferramentas</v>
          </cell>
          <cell r="C806">
            <v>2638151.09</v>
          </cell>
        </row>
        <row r="807">
          <cell r="A807">
            <v>3031001</v>
          </cell>
          <cell r="B807" t="str">
            <v>Manut.Máquinas e equipamentos</v>
          </cell>
          <cell r="C807">
            <v>371180.28</v>
          </cell>
        </row>
        <row r="808">
          <cell r="A808">
            <v>3036103</v>
          </cell>
          <cell r="B808" t="str">
            <v>Serv.pç.p/Manut.Máquinas</v>
          </cell>
          <cell r="C808">
            <v>6548.01</v>
          </cell>
        </row>
        <row r="809">
          <cell r="A809">
            <v>3037101</v>
          </cell>
          <cell r="B809" t="str">
            <v>Manutenção de veiculos rodoviários leve</v>
          </cell>
          <cell r="C809">
            <v>104367.24</v>
          </cell>
        </row>
        <row r="810">
          <cell r="A810">
            <v>3037102</v>
          </cell>
          <cell r="B810" t="str">
            <v>Manut.Equip.Ferrov.Leve</v>
          </cell>
          <cell r="C810">
            <v>5527.42</v>
          </cell>
        </row>
        <row r="811">
          <cell r="A811">
            <v>3037103</v>
          </cell>
          <cell r="B811" t="str">
            <v>Manut.Equip.Ferrov.Pesados</v>
          </cell>
          <cell r="C811">
            <v>7551.24</v>
          </cell>
        </row>
        <row r="812">
          <cell r="A812">
            <v>3037106</v>
          </cell>
          <cell r="B812" t="str">
            <v>Serv. Manut. Road Raillers</v>
          </cell>
          <cell r="C812">
            <v>-6634.74</v>
          </cell>
        </row>
        <row r="813">
          <cell r="A813">
            <v>3038101</v>
          </cell>
          <cell r="B813" t="str">
            <v>Pç.Compon.Man.Auto Linha</v>
          </cell>
          <cell r="C813">
            <v>106550.98</v>
          </cell>
        </row>
        <row r="814">
          <cell r="A814">
            <v>3038102</v>
          </cell>
          <cell r="B814" t="str">
            <v>Serv.Manut.Auto de Linha</v>
          </cell>
          <cell r="C814">
            <v>69559.929999999993</v>
          </cell>
        </row>
        <row r="815">
          <cell r="A815">
            <v>3038103</v>
          </cell>
          <cell r="B815" t="str">
            <v>Fretes Auto de Linha</v>
          </cell>
          <cell r="C815">
            <v>217.5</v>
          </cell>
        </row>
        <row r="816">
          <cell r="A816">
            <v>3038201</v>
          </cell>
          <cell r="B816" t="str">
            <v>Pç.Compon.Manut.Plasser</v>
          </cell>
          <cell r="C816">
            <v>116387.71</v>
          </cell>
        </row>
        <row r="817">
          <cell r="A817">
            <v>3038202</v>
          </cell>
          <cell r="B817" t="str">
            <v>Serv.p/Manut.Plasser</v>
          </cell>
          <cell r="C817">
            <v>74352.399999999994</v>
          </cell>
        </row>
        <row r="818">
          <cell r="A818">
            <v>3038203</v>
          </cell>
          <cell r="B818" t="str">
            <v>Fretes Plasser</v>
          </cell>
          <cell r="C818">
            <v>1463.7</v>
          </cell>
        </row>
        <row r="819">
          <cell r="A819">
            <v>3038301</v>
          </cell>
          <cell r="B819" t="str">
            <v>Pç.Comp.Man.Veíc.Rodoferr.</v>
          </cell>
          <cell r="C819">
            <v>2283.0300000000002</v>
          </cell>
        </row>
        <row r="820">
          <cell r="A820">
            <v>3038302</v>
          </cell>
          <cell r="B820" t="str">
            <v>Serv.Manut.Veíc.Rodoferr.</v>
          </cell>
          <cell r="C820">
            <v>914</v>
          </cell>
        </row>
        <row r="821">
          <cell r="A821">
            <v>3039101</v>
          </cell>
          <cell r="B821" t="str">
            <v>Manut.Equipam.Informática</v>
          </cell>
          <cell r="C821">
            <v>50095.13</v>
          </cell>
        </row>
        <row r="822">
          <cell r="A822">
            <v>3039102</v>
          </cell>
          <cell r="B822" t="str">
            <v>Frete Man.Equip.Informática</v>
          </cell>
          <cell r="C822">
            <v>624.23</v>
          </cell>
        </row>
        <row r="823">
          <cell r="A823" t="str">
            <v>Manutenção de Maquinário</v>
          </cell>
          <cell r="C823">
            <v>910988.06</v>
          </cell>
        </row>
        <row r="824">
          <cell r="A824">
            <v>4031101</v>
          </cell>
          <cell r="B824" t="str">
            <v>Manutenção Veíc.Rodoviários Leves</v>
          </cell>
          <cell r="C824">
            <v>9528.76</v>
          </cell>
        </row>
        <row r="825">
          <cell r="A825">
            <v>4031103</v>
          </cell>
          <cell r="B825" t="str">
            <v>Manutenção mecanic/eletrica-aeronave</v>
          </cell>
          <cell r="C825">
            <v>72522.05</v>
          </cell>
        </row>
        <row r="826">
          <cell r="A826" t="str">
            <v>Manutenção Veículos</v>
          </cell>
          <cell r="C826">
            <v>82050.81</v>
          </cell>
        </row>
        <row r="827">
          <cell r="A827">
            <v>3035101</v>
          </cell>
          <cell r="B827" t="str">
            <v>Obras Civis</v>
          </cell>
          <cell r="C827">
            <v>108830.39</v>
          </cell>
        </row>
        <row r="828">
          <cell r="A828">
            <v>3035102</v>
          </cell>
          <cell r="B828" t="str">
            <v>Pequenas Instalações</v>
          </cell>
          <cell r="C828">
            <v>35911.56</v>
          </cell>
        </row>
        <row r="829">
          <cell r="A829">
            <v>3035103</v>
          </cell>
          <cell r="B829" t="str">
            <v>Manutenção Instalações</v>
          </cell>
          <cell r="C829">
            <v>342874.33</v>
          </cell>
        </row>
        <row r="830">
          <cell r="A830">
            <v>3035104</v>
          </cell>
          <cell r="B830" t="str">
            <v>Frete Manut.de Instalações</v>
          </cell>
          <cell r="C830">
            <v>1717.01</v>
          </cell>
        </row>
        <row r="831">
          <cell r="A831">
            <v>3081105</v>
          </cell>
          <cell r="B831" t="str">
            <v>Limpeza</v>
          </cell>
          <cell r="C831">
            <v>450054.93</v>
          </cell>
        </row>
        <row r="832">
          <cell r="A832" t="str">
            <v>Manutenção Instalações</v>
          </cell>
          <cell r="C832">
            <v>939388.22</v>
          </cell>
        </row>
        <row r="833">
          <cell r="A833">
            <v>3034101</v>
          </cell>
          <cell r="B833" t="str">
            <v>Pç.Componentes p/Sistemas</v>
          </cell>
          <cell r="C833">
            <v>125065.83</v>
          </cell>
        </row>
        <row r="834">
          <cell r="A834">
            <v>3034102</v>
          </cell>
          <cell r="B834" t="str">
            <v>Serv.Manut.p/Sistemas</v>
          </cell>
          <cell r="C834">
            <v>615</v>
          </cell>
        </row>
        <row r="835">
          <cell r="A835">
            <v>3039103</v>
          </cell>
          <cell r="B835" t="str">
            <v>Manut. Sistemas Informática</v>
          </cell>
          <cell r="C835">
            <v>335</v>
          </cell>
        </row>
        <row r="836">
          <cell r="A836" t="str">
            <v>Manutenção de Sistemas</v>
          </cell>
          <cell r="C836">
            <v>126015.83</v>
          </cell>
        </row>
        <row r="837">
          <cell r="A837">
            <v>3033101</v>
          </cell>
          <cell r="B837" t="str">
            <v>Peças e componentes de telecomunicações</v>
          </cell>
          <cell r="C837">
            <v>224842.81</v>
          </cell>
        </row>
        <row r="838">
          <cell r="A838">
            <v>3033102</v>
          </cell>
          <cell r="B838" t="str">
            <v>Serv.Manut.Telecom.</v>
          </cell>
          <cell r="C838">
            <v>13983.88</v>
          </cell>
        </row>
        <row r="839">
          <cell r="A839">
            <v>3033103</v>
          </cell>
          <cell r="B839" t="str">
            <v>Frete Telecomunicações</v>
          </cell>
          <cell r="C839">
            <v>785</v>
          </cell>
        </row>
        <row r="840">
          <cell r="A840">
            <v>3034103</v>
          </cell>
          <cell r="B840" t="str">
            <v>Fretes Sistemas</v>
          </cell>
          <cell r="C840">
            <v>856.94</v>
          </cell>
        </row>
        <row r="841">
          <cell r="A841" t="str">
            <v>Manutenção Telecom</v>
          </cell>
          <cell r="C841">
            <v>240468.63</v>
          </cell>
        </row>
        <row r="842">
          <cell r="C842">
            <v>19621714.469999999</v>
          </cell>
        </row>
        <row r="843">
          <cell r="A843">
            <v>3061102</v>
          </cell>
          <cell r="B843" t="str">
            <v>Alug.Equipam.Informática</v>
          </cell>
          <cell r="C843">
            <v>93029.01</v>
          </cell>
        </row>
        <row r="844">
          <cell r="A844">
            <v>3061103</v>
          </cell>
          <cell r="B844" t="str">
            <v>Aluguel Máquinas</v>
          </cell>
          <cell r="C844">
            <v>94020.61</v>
          </cell>
        </row>
        <row r="845">
          <cell r="A845">
            <v>3061104</v>
          </cell>
          <cell r="B845" t="str">
            <v>Aluguel Imóveis</v>
          </cell>
          <cell r="C845">
            <v>296015.08</v>
          </cell>
        </row>
        <row r="846">
          <cell r="A846">
            <v>3061106</v>
          </cell>
          <cell r="B846" t="str">
            <v>Arrendamento GPS</v>
          </cell>
          <cell r="C846">
            <v>-13976.45</v>
          </cell>
        </row>
        <row r="847">
          <cell r="A847">
            <v>3061110</v>
          </cell>
          <cell r="B847" t="str">
            <v>Locação de maquinas e equipamentos - Te</v>
          </cell>
          <cell r="C847">
            <v>886888.27</v>
          </cell>
        </row>
        <row r="848">
          <cell r="A848">
            <v>3061113</v>
          </cell>
          <cell r="B848" t="str">
            <v>Locação de Veiculos Leves</v>
          </cell>
          <cell r="C848">
            <v>785480.37</v>
          </cell>
        </row>
        <row r="849">
          <cell r="A849">
            <v>4061113</v>
          </cell>
          <cell r="B849" t="str">
            <v>Locação de veículos leves</v>
          </cell>
          <cell r="C849">
            <v>10059.16</v>
          </cell>
        </row>
        <row r="850">
          <cell r="A850">
            <v>4071101</v>
          </cell>
          <cell r="B850" t="str">
            <v>Sistemas aplicativos</v>
          </cell>
          <cell r="C850">
            <v>386649.84</v>
          </cell>
        </row>
        <row r="851">
          <cell r="A851">
            <v>4071102</v>
          </cell>
          <cell r="B851" t="str">
            <v>Locação de equipamento informática</v>
          </cell>
          <cell r="C851">
            <v>21172.54</v>
          </cell>
        </row>
        <row r="852">
          <cell r="A852">
            <v>4071103</v>
          </cell>
          <cell r="B852" t="str">
            <v>Locação de maquinas e equipamentos</v>
          </cell>
          <cell r="C852">
            <v>5960</v>
          </cell>
        </row>
        <row r="853">
          <cell r="A853">
            <v>4071104</v>
          </cell>
          <cell r="B853" t="str">
            <v>Locação Imóveis</v>
          </cell>
          <cell r="C853">
            <v>22619.94</v>
          </cell>
        </row>
        <row r="854">
          <cell r="A854" t="str">
            <v>Aluguéis e Leasing</v>
          </cell>
          <cell r="C854">
            <v>2587918.37</v>
          </cell>
        </row>
        <row r="855">
          <cell r="A855">
            <v>3081102</v>
          </cell>
          <cell r="B855" t="str">
            <v>Material de Expediente</v>
          </cell>
          <cell r="C855">
            <v>450897.5</v>
          </cell>
        </row>
        <row r="856">
          <cell r="A856">
            <v>3081103</v>
          </cell>
          <cell r="B856" t="str">
            <v>Consultoria</v>
          </cell>
          <cell r="C856">
            <v>121730.9</v>
          </cell>
        </row>
        <row r="857">
          <cell r="A857">
            <v>3081104</v>
          </cell>
          <cell r="B857" t="str">
            <v>Cursos/Congressos/Palestras</v>
          </cell>
          <cell r="C857">
            <v>8733.9599999999991</v>
          </cell>
        </row>
        <row r="858">
          <cell r="A858">
            <v>3081106</v>
          </cell>
          <cell r="B858" t="str">
            <v>Segurança Patrimonial</v>
          </cell>
          <cell r="C858">
            <v>2553410.58</v>
          </cell>
        </row>
        <row r="859">
          <cell r="A859">
            <v>3081107</v>
          </cell>
          <cell r="B859" t="str">
            <v>Serviços com terceiros</v>
          </cell>
          <cell r="C859">
            <v>882009.13</v>
          </cell>
        </row>
        <row r="860">
          <cell r="A860">
            <v>3081108</v>
          </cell>
          <cell r="B860" t="str">
            <v>Periódicos/Livros/Inform.</v>
          </cell>
          <cell r="C860">
            <v>847.69</v>
          </cell>
        </row>
        <row r="861">
          <cell r="A861">
            <v>3081111</v>
          </cell>
          <cell r="B861" t="str">
            <v>Bens de pequeno Valor</v>
          </cell>
          <cell r="C861">
            <v>10350.76</v>
          </cell>
        </row>
        <row r="862">
          <cell r="A862">
            <v>3081113</v>
          </cell>
          <cell r="B862" t="str">
            <v>Brindes</v>
          </cell>
          <cell r="C862">
            <v>900.01</v>
          </cell>
        </row>
        <row r="863">
          <cell r="A863">
            <v>3081209</v>
          </cell>
          <cell r="B863" t="str">
            <v>Publicidade e divulgação</v>
          </cell>
          <cell r="C863">
            <v>2810.1</v>
          </cell>
        </row>
        <row r="864">
          <cell r="A864">
            <v>4021101</v>
          </cell>
          <cell r="B864" t="str">
            <v>Manutenção em instalações</v>
          </cell>
          <cell r="C864">
            <v>57757.42</v>
          </cell>
        </row>
        <row r="865">
          <cell r="A865">
            <v>4021102</v>
          </cell>
          <cell r="B865" t="str">
            <v>Fretes Obras Civis</v>
          </cell>
          <cell r="C865">
            <v>470</v>
          </cell>
        </row>
        <row r="866">
          <cell r="A866">
            <v>4021201</v>
          </cell>
          <cell r="B866" t="str">
            <v>Peças Comp.Telecom.</v>
          </cell>
          <cell r="C866">
            <v>3892.04</v>
          </cell>
        </row>
        <row r="867">
          <cell r="A867">
            <v>4021202</v>
          </cell>
          <cell r="B867" t="str">
            <v>Serv.Manut.Telecom.</v>
          </cell>
          <cell r="C867">
            <v>38282.53</v>
          </cell>
        </row>
        <row r="868">
          <cell r="A868">
            <v>4021203</v>
          </cell>
          <cell r="B868" t="str">
            <v>Fretes Telecom.</v>
          </cell>
          <cell r="C868">
            <v>141.63</v>
          </cell>
        </row>
        <row r="869">
          <cell r="A869">
            <v>4041101</v>
          </cell>
          <cell r="B869" t="str">
            <v>Manut.Equip.Informática</v>
          </cell>
          <cell r="C869">
            <v>172188</v>
          </cell>
        </row>
        <row r="870">
          <cell r="A870">
            <v>4041102</v>
          </cell>
          <cell r="B870" t="str">
            <v>Frete Manut.Equip.Inform.</v>
          </cell>
          <cell r="C870">
            <v>1707.36</v>
          </cell>
        </row>
        <row r="871">
          <cell r="A871">
            <v>4081101</v>
          </cell>
          <cell r="B871" t="str">
            <v>Unif./materiais segurança</v>
          </cell>
          <cell r="C871">
            <v>22663.98</v>
          </cell>
        </row>
        <row r="872">
          <cell r="A872">
            <v>4081102</v>
          </cell>
          <cell r="B872" t="str">
            <v>Material de expediente</v>
          </cell>
          <cell r="C872">
            <v>231188.89</v>
          </cell>
        </row>
        <row r="873">
          <cell r="A873">
            <v>4081103</v>
          </cell>
          <cell r="B873" t="str">
            <v>Consultoria</v>
          </cell>
          <cell r="C873">
            <v>4740395</v>
          </cell>
        </row>
        <row r="874">
          <cell r="A874">
            <v>4081105</v>
          </cell>
          <cell r="B874" t="str">
            <v>Publicidade e divulgação</v>
          </cell>
          <cell r="C874">
            <v>2232833.25</v>
          </cell>
        </row>
        <row r="875">
          <cell r="A875">
            <v>4081106</v>
          </cell>
          <cell r="B875" t="str">
            <v>Cursos/congressos palestras</v>
          </cell>
          <cell r="C875">
            <v>364386.11</v>
          </cell>
        </row>
        <row r="876">
          <cell r="A876">
            <v>4081107</v>
          </cell>
          <cell r="B876" t="str">
            <v>Limpeza</v>
          </cell>
          <cell r="C876">
            <v>116445.88</v>
          </cell>
        </row>
        <row r="877">
          <cell r="A877">
            <v>4081108</v>
          </cell>
          <cell r="B877" t="str">
            <v>Segurança Patrimonial</v>
          </cell>
          <cell r="C877">
            <v>98677.32</v>
          </cell>
        </row>
        <row r="878">
          <cell r="A878">
            <v>4081109</v>
          </cell>
          <cell r="B878" t="str">
            <v>Serviços com terceiros</v>
          </cell>
          <cell r="C878">
            <v>1031442.02</v>
          </cell>
        </row>
        <row r="879">
          <cell r="A879">
            <v>4081111</v>
          </cell>
          <cell r="B879" t="str">
            <v>Periódicos/Livros/Informações</v>
          </cell>
          <cell r="C879">
            <v>30081.73</v>
          </cell>
        </row>
        <row r="880">
          <cell r="A880">
            <v>4081112</v>
          </cell>
          <cell r="B880" t="str">
            <v>Fretes Serv. Terceiros</v>
          </cell>
          <cell r="C880">
            <v>150</v>
          </cell>
        </row>
        <row r="881">
          <cell r="A881">
            <v>4081113</v>
          </cell>
          <cell r="B881" t="str">
            <v>Brindes</v>
          </cell>
          <cell r="C881">
            <v>27572.62</v>
          </cell>
        </row>
        <row r="882">
          <cell r="A882">
            <v>4081114</v>
          </cell>
          <cell r="B882" t="str">
            <v>Multas rodoviárias</v>
          </cell>
          <cell r="C882">
            <v>374.39</v>
          </cell>
        </row>
        <row r="883">
          <cell r="A883">
            <v>4081115</v>
          </cell>
          <cell r="B883" t="str">
            <v>Multas não dedutíveis</v>
          </cell>
          <cell r="C883">
            <v>115.2</v>
          </cell>
        </row>
        <row r="884">
          <cell r="A884">
            <v>4081119</v>
          </cell>
          <cell r="B884" t="str">
            <v>Donativos/Contribuições/Anuidades</v>
          </cell>
          <cell r="C884">
            <v>31732.9</v>
          </cell>
        </row>
        <row r="885">
          <cell r="A885">
            <v>4081131</v>
          </cell>
          <cell r="B885" t="str">
            <v>Bens de Pequeno Valor</v>
          </cell>
          <cell r="C885">
            <v>2233.29</v>
          </cell>
        </row>
        <row r="886">
          <cell r="A886">
            <v>4144101</v>
          </cell>
          <cell r="B886" t="str">
            <v>Provisão deved.duvidosos</v>
          </cell>
          <cell r="C886">
            <v>-140634.76999999999</v>
          </cell>
        </row>
        <row r="887">
          <cell r="A887" t="str">
            <v>Despesas Administrativas</v>
          </cell>
          <cell r="C887">
            <v>13095787.42</v>
          </cell>
        </row>
        <row r="888">
          <cell r="A888">
            <v>3101201</v>
          </cell>
          <cell r="B888" t="str">
            <v>Taxas</v>
          </cell>
          <cell r="C888">
            <v>37398.620000000003</v>
          </cell>
        </row>
        <row r="889">
          <cell r="A889">
            <v>3101208</v>
          </cell>
          <cell r="B889" t="str">
            <v>IPTU</v>
          </cell>
          <cell r="C889">
            <v>19749.310000000001</v>
          </cell>
        </row>
        <row r="890">
          <cell r="A890">
            <v>3101211</v>
          </cell>
          <cell r="B890" t="str">
            <v>IPVA - Veículos Leves</v>
          </cell>
          <cell r="C890">
            <v>997.26</v>
          </cell>
        </row>
        <row r="891">
          <cell r="A891">
            <v>3101226</v>
          </cell>
          <cell r="B891" t="str">
            <v>Àlvara de Licenciamento</v>
          </cell>
          <cell r="C891">
            <v>1818.39</v>
          </cell>
        </row>
        <row r="892">
          <cell r="A892">
            <v>3101229</v>
          </cell>
          <cell r="B892" t="str">
            <v>DEPVAT - Licenc. seg. Obrigatório - Cam</v>
          </cell>
          <cell r="C892">
            <v>489.11</v>
          </cell>
        </row>
        <row r="893">
          <cell r="A893">
            <v>4101101</v>
          </cell>
          <cell r="B893" t="str">
            <v>Taxas</v>
          </cell>
          <cell r="C893">
            <v>158387.54999999999</v>
          </cell>
        </row>
        <row r="894">
          <cell r="A894">
            <v>4101207</v>
          </cell>
          <cell r="B894" t="str">
            <v>ICMS não operacional</v>
          </cell>
          <cell r="C894">
            <v>40077.79</v>
          </cell>
        </row>
        <row r="895">
          <cell r="A895">
            <v>4101211</v>
          </cell>
          <cell r="B895" t="str">
            <v>IPVA</v>
          </cell>
          <cell r="C895">
            <v>532.63</v>
          </cell>
        </row>
        <row r="896">
          <cell r="A896">
            <v>4101224</v>
          </cell>
          <cell r="B896" t="str">
            <v>ICMS - Utilities</v>
          </cell>
          <cell r="C896">
            <v>13351.91</v>
          </cell>
        </row>
        <row r="897">
          <cell r="A897" t="str">
            <v>Tributos</v>
          </cell>
          <cell r="C897">
            <v>272802.57</v>
          </cell>
        </row>
        <row r="898">
          <cell r="A898">
            <v>4081104</v>
          </cell>
          <cell r="B898" t="str">
            <v>Advogados externos</v>
          </cell>
          <cell r="C898">
            <v>1446423.77</v>
          </cell>
        </row>
        <row r="899">
          <cell r="A899">
            <v>4081110</v>
          </cell>
          <cell r="B899" t="str">
            <v>Custas Judiciais</v>
          </cell>
          <cell r="C899">
            <v>107611.61</v>
          </cell>
        </row>
        <row r="900">
          <cell r="A900">
            <v>4081120</v>
          </cell>
          <cell r="B900" t="str">
            <v>Desp. Processos Juridicos</v>
          </cell>
          <cell r="C900">
            <v>187142.37</v>
          </cell>
        </row>
        <row r="901">
          <cell r="A901" t="str">
            <v>Judiciais</v>
          </cell>
          <cell r="C901">
            <v>1741177.75</v>
          </cell>
        </row>
        <row r="902">
          <cell r="A902">
            <v>3021202</v>
          </cell>
          <cell r="B902" t="str">
            <v>Combust.Equip.Operacionais</v>
          </cell>
          <cell r="C902">
            <v>954377.56</v>
          </cell>
        </row>
        <row r="903">
          <cell r="A903">
            <v>3041101</v>
          </cell>
          <cell r="B903" t="str">
            <v>Viagens e Estadias</v>
          </cell>
          <cell r="C903">
            <v>951590.22</v>
          </cell>
        </row>
        <row r="904">
          <cell r="A904">
            <v>3041102</v>
          </cell>
          <cell r="B904" t="str">
            <v>Diárias Operacionais</v>
          </cell>
          <cell r="C904">
            <v>289960.38</v>
          </cell>
        </row>
        <row r="905">
          <cell r="A905">
            <v>3041103</v>
          </cell>
          <cell r="B905" t="str">
            <v>Condução Aluguéis Carros</v>
          </cell>
          <cell r="C905">
            <v>596788.92000000004</v>
          </cell>
        </row>
        <row r="906">
          <cell r="A906">
            <v>3041104</v>
          </cell>
          <cell r="B906" t="str">
            <v>Despesas de Representação</v>
          </cell>
          <cell r="C906">
            <v>18185.64</v>
          </cell>
        </row>
        <row r="907">
          <cell r="A907">
            <v>3041106</v>
          </cell>
          <cell r="B907" t="str">
            <v>Gastos com Alimentação</v>
          </cell>
          <cell r="C907">
            <v>93113.12</v>
          </cell>
        </row>
        <row r="908">
          <cell r="A908">
            <v>3041107</v>
          </cell>
          <cell r="B908" t="str">
            <v>Estadias</v>
          </cell>
          <cell r="C908">
            <v>179012.07</v>
          </cell>
        </row>
        <row r="909">
          <cell r="A909">
            <v>3041110</v>
          </cell>
          <cell r="B909" t="str">
            <v>Diárias Maquinistas</v>
          </cell>
          <cell r="C909">
            <v>1044276.39</v>
          </cell>
        </row>
        <row r="910">
          <cell r="A910">
            <v>4031102</v>
          </cell>
          <cell r="B910" t="str">
            <v>Fretes Veículos Rodoviários</v>
          </cell>
          <cell r="C910">
            <v>1150.46</v>
          </cell>
        </row>
        <row r="911">
          <cell r="A911">
            <v>4051101</v>
          </cell>
          <cell r="B911" t="str">
            <v>Viagens e Estadias</v>
          </cell>
          <cell r="C911">
            <v>1318782.1100000001</v>
          </cell>
        </row>
        <row r="912">
          <cell r="A912">
            <v>4051102</v>
          </cell>
          <cell r="B912" t="str">
            <v>Diárias Executivas</v>
          </cell>
          <cell r="C912">
            <v>7389.69</v>
          </cell>
        </row>
        <row r="913">
          <cell r="A913">
            <v>4051103</v>
          </cell>
          <cell r="B913" t="str">
            <v>Condução/Aluguéis carros</v>
          </cell>
          <cell r="C913">
            <v>74574.44</v>
          </cell>
        </row>
        <row r="914">
          <cell r="A914">
            <v>4051104</v>
          </cell>
          <cell r="B914" t="str">
            <v>Despesas de Representação</v>
          </cell>
          <cell r="C914">
            <v>74596.149999999994</v>
          </cell>
        </row>
        <row r="915">
          <cell r="A915">
            <v>4051105</v>
          </cell>
          <cell r="B915" t="str">
            <v>Comb.p/veíc.rodoviários</v>
          </cell>
          <cell r="C915">
            <v>116258.15</v>
          </cell>
        </row>
        <row r="916">
          <cell r="A916">
            <v>4051106</v>
          </cell>
          <cell r="B916" t="str">
            <v>Gastos com alimentação</v>
          </cell>
          <cell r="C916">
            <v>97853.56</v>
          </cell>
        </row>
        <row r="917">
          <cell r="A917">
            <v>4051107</v>
          </cell>
          <cell r="B917" t="str">
            <v>Estadias</v>
          </cell>
          <cell r="C917">
            <v>811.9</v>
          </cell>
        </row>
        <row r="918">
          <cell r="A918" t="str">
            <v>Locomoção e Estadias</v>
          </cell>
          <cell r="C918">
            <v>5818720.7599999998</v>
          </cell>
        </row>
        <row r="919">
          <cell r="A919">
            <v>3051101</v>
          </cell>
          <cell r="B919" t="str">
            <v>Água</v>
          </cell>
          <cell r="C919">
            <v>158501.72</v>
          </cell>
        </row>
        <row r="920">
          <cell r="A920">
            <v>3051102</v>
          </cell>
          <cell r="B920" t="str">
            <v>Energia Elétrica</v>
          </cell>
          <cell r="C920">
            <v>1244388.24</v>
          </cell>
        </row>
        <row r="921">
          <cell r="A921">
            <v>3051103</v>
          </cell>
          <cell r="B921" t="str">
            <v>Gás</v>
          </cell>
          <cell r="C921">
            <v>16304.87</v>
          </cell>
        </row>
        <row r="922">
          <cell r="A922">
            <v>3051104</v>
          </cell>
          <cell r="B922" t="str">
            <v>Telefone Fixo</v>
          </cell>
          <cell r="C922">
            <v>888275.69</v>
          </cell>
        </row>
        <row r="923">
          <cell r="A923">
            <v>3051105</v>
          </cell>
          <cell r="B923" t="str">
            <v>Telefone Móvel</v>
          </cell>
          <cell r="C923">
            <v>107952.82</v>
          </cell>
        </row>
        <row r="924">
          <cell r="A924">
            <v>3051107</v>
          </cell>
          <cell r="B924" t="str">
            <v>Correios / Courier</v>
          </cell>
          <cell r="C924">
            <v>12763.22</v>
          </cell>
        </row>
        <row r="925">
          <cell r="A925">
            <v>4061101</v>
          </cell>
          <cell r="B925" t="str">
            <v>Água</v>
          </cell>
          <cell r="C925">
            <v>27540.52</v>
          </cell>
        </row>
        <row r="926">
          <cell r="A926">
            <v>4061102</v>
          </cell>
          <cell r="B926" t="str">
            <v>Energia elétrica</v>
          </cell>
          <cell r="C926">
            <v>84468.03</v>
          </cell>
        </row>
        <row r="927">
          <cell r="A927">
            <v>4061103</v>
          </cell>
          <cell r="B927" t="str">
            <v>Gás</v>
          </cell>
          <cell r="C927">
            <v>14564</v>
          </cell>
        </row>
        <row r="928">
          <cell r="A928">
            <v>4061104</v>
          </cell>
          <cell r="B928" t="str">
            <v>Telefone fixo</v>
          </cell>
          <cell r="C928">
            <v>163751.41</v>
          </cell>
        </row>
        <row r="929">
          <cell r="A929">
            <v>4061105</v>
          </cell>
          <cell r="B929" t="str">
            <v>Telefone móvel</v>
          </cell>
          <cell r="C929">
            <v>52348.88</v>
          </cell>
        </row>
        <row r="930">
          <cell r="A930">
            <v>4061106</v>
          </cell>
          <cell r="B930" t="str">
            <v>Canais de voz e dados</v>
          </cell>
          <cell r="C930">
            <v>802138.91</v>
          </cell>
        </row>
        <row r="931">
          <cell r="A931">
            <v>4061107</v>
          </cell>
          <cell r="B931" t="str">
            <v>Correios/Courier</v>
          </cell>
          <cell r="C931">
            <v>253397.07</v>
          </cell>
        </row>
        <row r="932">
          <cell r="A932" t="str">
            <v>Utilities</v>
          </cell>
          <cell r="C932">
            <v>3826395.38</v>
          </cell>
        </row>
        <row r="933">
          <cell r="A933">
            <v>3051106</v>
          </cell>
          <cell r="B933" t="str">
            <v>Canais de Voz e Dados</v>
          </cell>
          <cell r="C933">
            <v>1608626.61</v>
          </cell>
        </row>
        <row r="934">
          <cell r="A934" t="str">
            <v>Canal de Voz e Dados</v>
          </cell>
          <cell r="C934">
            <v>1608626.61</v>
          </cell>
        </row>
        <row r="935">
          <cell r="C935">
            <v>5435021.9900000002</v>
          </cell>
        </row>
        <row r="936">
          <cell r="A936">
            <v>3121103</v>
          </cell>
          <cell r="B936" t="str">
            <v>Seguro Contra terceiros - Rodoviário</v>
          </cell>
          <cell r="C936">
            <v>353</v>
          </cell>
        </row>
        <row r="937">
          <cell r="A937">
            <v>4121101</v>
          </cell>
          <cell r="B937" t="str">
            <v>Ativos - Prêmios</v>
          </cell>
          <cell r="C937">
            <v>2950135.36</v>
          </cell>
        </row>
        <row r="938">
          <cell r="A938" t="str">
            <v>Seguro operacional</v>
          </cell>
          <cell r="C938">
            <v>2950488.36</v>
          </cell>
        </row>
        <row r="939">
          <cell r="C939">
            <v>2950488.36</v>
          </cell>
        </row>
        <row r="940">
          <cell r="A940">
            <v>3081101</v>
          </cell>
          <cell r="B940" t="str">
            <v>Uniformes Mat.Segurança</v>
          </cell>
          <cell r="C940">
            <v>323347.78999999998</v>
          </cell>
        </row>
        <row r="941">
          <cell r="A941" t="str">
            <v>Uniformes de Segurança</v>
          </cell>
          <cell r="C941">
            <v>323347.78999999998</v>
          </cell>
        </row>
        <row r="942">
          <cell r="A942">
            <v>3021201</v>
          </cell>
          <cell r="B942" t="str">
            <v>Combust.Veíc.Rodoviários Leves</v>
          </cell>
          <cell r="C942">
            <v>688488.55</v>
          </cell>
        </row>
        <row r="943">
          <cell r="A943">
            <v>3094102</v>
          </cell>
          <cell r="B943" t="str">
            <v>Multas Rodoviárias</v>
          </cell>
          <cell r="C943">
            <v>6047.79</v>
          </cell>
        </row>
        <row r="944">
          <cell r="A944">
            <v>3111102</v>
          </cell>
          <cell r="B944" t="str">
            <v>Ajustes de Inventário Outros</v>
          </cell>
          <cell r="C944">
            <v>26239.72</v>
          </cell>
        </row>
        <row r="945">
          <cell r="A945" t="str">
            <v>Outros</v>
          </cell>
          <cell r="C945">
            <v>720776.06</v>
          </cell>
        </row>
        <row r="946">
          <cell r="A946" t="str">
            <v>Outros</v>
          </cell>
          <cell r="C946">
            <v>1044123.85</v>
          </cell>
        </row>
        <row r="947">
          <cell r="A947">
            <v>3121101</v>
          </cell>
          <cell r="B947" t="str">
            <v>Depreciação</v>
          </cell>
          <cell r="C947">
            <v>24040874.530000001</v>
          </cell>
        </row>
        <row r="948">
          <cell r="A948" t="str">
            <v>Depreciação/Amortização</v>
          </cell>
          <cell r="C948">
            <v>24040874.530000001</v>
          </cell>
        </row>
        <row r="949">
          <cell r="A949">
            <v>3071101</v>
          </cell>
          <cell r="B949" t="str">
            <v>Arrendamento RFFSA</v>
          </cell>
          <cell r="C949">
            <v>5655414.7000000002</v>
          </cell>
        </row>
        <row r="950">
          <cell r="A950">
            <v>3071102</v>
          </cell>
          <cell r="B950" t="str">
            <v>Concessão RFFSA</v>
          </cell>
          <cell r="C950">
            <v>1078961.49</v>
          </cell>
        </row>
        <row r="951">
          <cell r="A951">
            <v>3071103</v>
          </cell>
          <cell r="B951" t="str">
            <v>Concessão Ferroban</v>
          </cell>
          <cell r="C951">
            <v>109486</v>
          </cell>
        </row>
        <row r="952">
          <cell r="A952">
            <v>3071104</v>
          </cell>
          <cell r="B952" t="str">
            <v>Arrendamento Ferroban</v>
          </cell>
          <cell r="C952">
            <v>2080235.5</v>
          </cell>
        </row>
        <row r="953">
          <cell r="A953">
            <v>4091105</v>
          </cell>
          <cell r="B953" t="str">
            <v>Juros Arrendamento/Concessão RFFSA</v>
          </cell>
          <cell r="C953">
            <v>26112460.32</v>
          </cell>
        </row>
        <row r="954">
          <cell r="A954">
            <v>4091114</v>
          </cell>
          <cell r="B954" t="str">
            <v>Juros Arrendam/Concessão Ferroban</v>
          </cell>
          <cell r="C954">
            <v>4136423.9</v>
          </cell>
        </row>
        <row r="955">
          <cell r="A955" t="str">
            <v>Arrendamento/Concessão</v>
          </cell>
          <cell r="C955">
            <v>39172981.909999996</v>
          </cell>
        </row>
        <row r="956">
          <cell r="A956" t="str">
            <v>Depreciação e amortização</v>
          </cell>
          <cell r="C956">
            <v>63213856.439999998</v>
          </cell>
        </row>
        <row r="957">
          <cell r="A957" t="str">
            <v>Custos dos Serviços Prestados Fixos</v>
          </cell>
          <cell r="C957">
            <v>175356033.15000001</v>
          </cell>
        </row>
        <row r="958">
          <cell r="A958" t="str">
            <v>Lucro Bruto</v>
          </cell>
          <cell r="C958">
            <v>-143255697.72</v>
          </cell>
        </row>
        <row r="959">
          <cell r="A959" t="str">
            <v>Lucro/(prejuízo) Operacional</v>
          </cell>
          <cell r="C959">
            <v>-143255697.72</v>
          </cell>
        </row>
        <row r="961">
          <cell r="A961">
            <v>4141101</v>
          </cell>
          <cell r="B961" t="str">
            <v>Depreciação</v>
          </cell>
          <cell r="C961">
            <v>2721680.64</v>
          </cell>
        </row>
        <row r="962">
          <cell r="A962">
            <v>4141102</v>
          </cell>
          <cell r="B962" t="str">
            <v>Amortização</v>
          </cell>
          <cell r="C962">
            <v>2184767.83</v>
          </cell>
        </row>
        <row r="963">
          <cell r="A963" t="str">
            <v>Depreciação e Amortização-ADM</v>
          </cell>
          <cell r="C963">
            <v>4906448.47</v>
          </cell>
        </row>
        <row r="965">
          <cell r="A965">
            <v>3101101</v>
          </cell>
          <cell r="B965" t="str">
            <v>Indenizações de Cargas</v>
          </cell>
          <cell r="C965">
            <v>414134.7</v>
          </cell>
        </row>
        <row r="966">
          <cell r="A966">
            <v>3101104</v>
          </cell>
          <cell r="B966" t="str">
            <v>Gastos Inden.Perdas</v>
          </cell>
          <cell r="C966">
            <v>4047986.32</v>
          </cell>
        </row>
        <row r="967">
          <cell r="A967">
            <v>3101105</v>
          </cell>
          <cell r="B967" t="str">
            <v>Sinistros Avarias</v>
          </cell>
          <cell r="C967">
            <v>145144.12</v>
          </cell>
        </row>
        <row r="968">
          <cell r="A968">
            <v>3101199</v>
          </cell>
          <cell r="B968" t="str">
            <v>Ressarcimento Seguradoras por Acidentes</v>
          </cell>
          <cell r="C968">
            <v>-147456.87</v>
          </cell>
        </row>
        <row r="969">
          <cell r="A969">
            <v>3111103</v>
          </cell>
          <cell r="B969" t="str">
            <v>Trans. p/ investim.</v>
          </cell>
          <cell r="C969">
            <v>52785.46</v>
          </cell>
        </row>
        <row r="970">
          <cell r="A970">
            <v>4111105</v>
          </cell>
          <cell r="B970" t="str">
            <v>Venda de Salvados - PPO</v>
          </cell>
          <cell r="C970">
            <v>-25338</v>
          </cell>
        </row>
        <row r="971">
          <cell r="A971" t="str">
            <v>Proviões</v>
          </cell>
          <cell r="C971">
            <v>4487255.7300000004</v>
          </cell>
        </row>
        <row r="973">
          <cell r="A973">
            <v>5211101</v>
          </cell>
          <cell r="B973" t="str">
            <v>Rec.Aplicação Financeira</v>
          </cell>
          <cell r="C973">
            <v>-14661425.57</v>
          </cell>
        </row>
        <row r="974">
          <cell r="A974">
            <v>5211102</v>
          </cell>
          <cell r="B974" t="str">
            <v>Juros de Clientes</v>
          </cell>
          <cell r="C974">
            <v>-126618.3</v>
          </cell>
        </row>
        <row r="975">
          <cell r="A975">
            <v>5211104</v>
          </cell>
          <cell r="B975" t="str">
            <v>Juros Aluguel de Imóveis</v>
          </cell>
          <cell r="C975">
            <v>-22800</v>
          </cell>
        </row>
        <row r="976">
          <cell r="A976">
            <v>5211106</v>
          </cell>
          <cell r="B976" t="str">
            <v>Tributos</v>
          </cell>
          <cell r="C976">
            <v>-3237021.79</v>
          </cell>
        </row>
        <row r="977">
          <cell r="A977">
            <v>5213101</v>
          </cell>
          <cell r="B977" t="str">
            <v>Variação Cambial Ativa</v>
          </cell>
          <cell r="C977">
            <v>43171.3</v>
          </cell>
        </row>
        <row r="978">
          <cell r="A978">
            <v>5214101</v>
          </cell>
          <cell r="B978" t="str">
            <v>Abatimento e Descontos</v>
          </cell>
          <cell r="C978">
            <v>-942.5</v>
          </cell>
        </row>
        <row r="979">
          <cell r="A979" t="str">
            <v>Receita Financeira</v>
          </cell>
          <cell r="C979">
            <v>-18005636.859999999</v>
          </cell>
        </row>
        <row r="980">
          <cell r="A980">
            <v>4091101</v>
          </cell>
          <cell r="B980" t="str">
            <v>Juros Financ.moeda nac.</v>
          </cell>
          <cell r="C980">
            <v>6539389.3399999999</v>
          </cell>
        </row>
        <row r="981">
          <cell r="A981">
            <v>4091102</v>
          </cell>
          <cell r="B981" t="str">
            <v>Juros Financ.moeda estr.</v>
          </cell>
          <cell r="C981">
            <v>2397301.58</v>
          </cell>
        </row>
        <row r="982">
          <cell r="A982">
            <v>4091103</v>
          </cell>
          <cell r="B982" t="str">
            <v>Juros Fornecedores</v>
          </cell>
          <cell r="C982">
            <v>5420210.8700000001</v>
          </cell>
        </row>
        <row r="983">
          <cell r="A983">
            <v>4091108</v>
          </cell>
          <cell r="B983" t="str">
            <v>Juros BNDES</v>
          </cell>
          <cell r="C983">
            <v>19736510.739999998</v>
          </cell>
        </row>
        <row r="984">
          <cell r="A984">
            <v>4091109</v>
          </cell>
          <cell r="B984" t="str">
            <v>Juros Cap.giro moeda nac.</v>
          </cell>
          <cell r="C984">
            <v>12023547.449999999</v>
          </cell>
        </row>
        <row r="985">
          <cell r="A985">
            <v>4091111</v>
          </cell>
          <cell r="B985" t="str">
            <v>Juros Resolução 63</v>
          </cell>
          <cell r="C985">
            <v>377083.4</v>
          </cell>
        </row>
        <row r="986">
          <cell r="A986">
            <v>4091115</v>
          </cell>
          <cell r="B986" t="str">
            <v>Juros s/ Clientes</v>
          </cell>
          <cell r="C986">
            <v>-29827.439999999999</v>
          </cell>
        </row>
        <row r="987">
          <cell r="A987">
            <v>4091116</v>
          </cell>
          <cell r="B987" t="str">
            <v>Juros s/ tributos</v>
          </cell>
          <cell r="C987">
            <v>854609.02</v>
          </cell>
        </row>
        <row r="988">
          <cell r="A988">
            <v>4091117</v>
          </cell>
          <cell r="B988" t="str">
            <v>Juros-emissão debentures</v>
          </cell>
          <cell r="C988">
            <v>10070381.07</v>
          </cell>
        </row>
        <row r="989">
          <cell r="A989">
            <v>4091118</v>
          </cell>
          <cell r="B989" t="str">
            <v>Juros-contrat mútuo</v>
          </cell>
          <cell r="C989">
            <v>99810.39</v>
          </cell>
        </row>
        <row r="990">
          <cell r="A990">
            <v>4091119</v>
          </cell>
          <cell r="B990" t="str">
            <v>Juros sobre capital próprio</v>
          </cell>
          <cell r="C990">
            <v>16800000</v>
          </cell>
        </row>
        <row r="991">
          <cell r="A991">
            <v>4092102</v>
          </cell>
          <cell r="B991" t="str">
            <v>Var.Camb.Fin.moeda estr.</v>
          </cell>
          <cell r="C991">
            <v>-3419175.86</v>
          </cell>
        </row>
        <row r="992">
          <cell r="A992">
            <v>4092104</v>
          </cell>
          <cell r="B992" t="str">
            <v>Var.Cambial Fornecedores</v>
          </cell>
          <cell r="C992">
            <v>344840.73</v>
          </cell>
        </row>
        <row r="993">
          <cell r="A993">
            <v>4092105</v>
          </cell>
          <cell r="B993" t="str">
            <v>Var.Camb.Cap.giro estr.</v>
          </cell>
          <cell r="C993">
            <v>-17982915.379999999</v>
          </cell>
        </row>
        <row r="994">
          <cell r="A994">
            <v>4092106</v>
          </cell>
          <cell r="B994" t="str">
            <v>Var.Cambial Resolução 63</v>
          </cell>
          <cell r="C994">
            <v>-947395.9</v>
          </cell>
        </row>
        <row r="995">
          <cell r="A995">
            <v>4092108</v>
          </cell>
          <cell r="B995" t="str">
            <v>Var.Cambial Clientes</v>
          </cell>
          <cell r="C995">
            <v>300366.39</v>
          </cell>
        </row>
        <row r="996">
          <cell r="A996">
            <v>4093101</v>
          </cell>
          <cell r="B996" t="str">
            <v>Taxas bancárias</v>
          </cell>
          <cell r="C996">
            <v>506794.99</v>
          </cell>
        </row>
        <row r="997">
          <cell r="A997">
            <v>4093102</v>
          </cell>
          <cell r="B997" t="str">
            <v>CPMF e IOF</v>
          </cell>
          <cell r="C997">
            <v>3525725.08</v>
          </cell>
        </row>
        <row r="998">
          <cell r="A998">
            <v>4093103</v>
          </cell>
          <cell r="B998" t="str">
            <v>Juros bancários</v>
          </cell>
          <cell r="C998">
            <v>1372318.86</v>
          </cell>
        </row>
        <row r="999">
          <cell r="A999">
            <v>4093104</v>
          </cell>
          <cell r="B999" t="str">
            <v>IOF</v>
          </cell>
          <cell r="C999">
            <v>462255.92</v>
          </cell>
        </row>
        <row r="1000">
          <cell r="A1000">
            <v>4094101</v>
          </cell>
          <cell r="B1000" t="str">
            <v>Multas</v>
          </cell>
          <cell r="C1000">
            <v>20649.38</v>
          </cell>
        </row>
        <row r="1001">
          <cell r="A1001">
            <v>4097102</v>
          </cell>
          <cell r="B1001" t="str">
            <v>Descon.Finan.Concedido</v>
          </cell>
          <cell r="C1001">
            <v>5126.3500000000004</v>
          </cell>
        </row>
        <row r="1002">
          <cell r="A1002">
            <v>4097103</v>
          </cell>
          <cell r="B1002" t="str">
            <v>Descon.Financ.Obtidos</v>
          </cell>
          <cell r="C1002">
            <v>-0.04</v>
          </cell>
        </row>
        <row r="1003">
          <cell r="A1003">
            <v>4101209</v>
          </cell>
          <cell r="B1003" t="str">
            <v>PIS s/receitas financeiras</v>
          </cell>
          <cell r="C1003">
            <v>294080.19</v>
          </cell>
        </row>
        <row r="1004">
          <cell r="A1004">
            <v>4101210</v>
          </cell>
          <cell r="B1004" t="str">
            <v>COFINS s/rec.financeiras</v>
          </cell>
          <cell r="C1004">
            <v>556142.47</v>
          </cell>
        </row>
        <row r="1005">
          <cell r="A1005">
            <v>4101233</v>
          </cell>
          <cell r="B1005" t="str">
            <v>Crédito PIS - Financeiro</v>
          </cell>
          <cell r="C1005">
            <v>-1350592.53</v>
          </cell>
        </row>
        <row r="1006">
          <cell r="A1006">
            <v>4151101</v>
          </cell>
          <cell r="B1006" t="str">
            <v>Reversão de juros sobre capital próprio</v>
          </cell>
          <cell r="C1006">
            <v>-16800000</v>
          </cell>
        </row>
        <row r="1007">
          <cell r="A1007">
            <v>5211107</v>
          </cell>
          <cell r="B1007" t="str">
            <v>Hedge</v>
          </cell>
          <cell r="C1007">
            <v>43076876.859999999</v>
          </cell>
        </row>
        <row r="1008">
          <cell r="A1008" t="str">
            <v>Despesa Financeira</v>
          </cell>
          <cell r="C1008">
            <v>84254113.930000007</v>
          </cell>
        </row>
        <row r="1009">
          <cell r="A1009" t="str">
            <v>Resultado Financeiro</v>
          </cell>
          <cell r="C1009">
            <v>66248477.07</v>
          </cell>
        </row>
        <row r="1011">
          <cell r="A1011">
            <v>4012203</v>
          </cell>
          <cell r="B1011" t="str">
            <v>Remuneração Variável Adm.</v>
          </cell>
          <cell r="C1011">
            <v>12500000</v>
          </cell>
        </row>
        <row r="1012">
          <cell r="A1012" t="str">
            <v>PPR</v>
          </cell>
          <cell r="C1012">
            <v>12500000</v>
          </cell>
        </row>
        <row r="1014">
          <cell r="A1014">
            <v>4170101</v>
          </cell>
          <cell r="B1014" t="str">
            <v>Perda/Ganho Mútuo</v>
          </cell>
          <cell r="C1014">
            <v>658.4</v>
          </cell>
        </row>
        <row r="1015">
          <cell r="A1015" t="str">
            <v>Resultado não Operacional</v>
          </cell>
          <cell r="C1015">
            <v>658.4</v>
          </cell>
        </row>
        <row r="1017">
          <cell r="A1017" t="str">
            <v>Lucro/(prejuízo) antes de IR e CSL</v>
          </cell>
          <cell r="C1017">
            <v>-55112858.049999997</v>
          </cell>
        </row>
        <row r="1019">
          <cell r="A1019">
            <v>4101202</v>
          </cell>
          <cell r="B1019" t="str">
            <v>IRPJ</v>
          </cell>
          <cell r="C1019">
            <v>3387976.22</v>
          </cell>
        </row>
        <row r="1020">
          <cell r="A1020">
            <v>4101203</v>
          </cell>
          <cell r="B1020" t="str">
            <v>Contribuição social</v>
          </cell>
          <cell r="C1020">
            <v>1207780.8</v>
          </cell>
        </row>
        <row r="1021">
          <cell r="A1021">
            <v>4101301</v>
          </cell>
          <cell r="B1021" t="str">
            <v>IRPJ - Diferido</v>
          </cell>
          <cell r="C1021">
            <v>-7145698.4400000004</v>
          </cell>
        </row>
        <row r="1022">
          <cell r="A1022">
            <v>4101302</v>
          </cell>
          <cell r="B1022" t="str">
            <v>CSL - DIFERIDA</v>
          </cell>
          <cell r="C1022">
            <v>-3151531.44</v>
          </cell>
        </row>
        <row r="1023">
          <cell r="A1023" t="str">
            <v>Imposto de Renda e Contribuição Social</v>
          </cell>
          <cell r="C1023">
            <v>-5701472.8600000003</v>
          </cell>
        </row>
        <row r="1025">
          <cell r="A1025" t="str">
            <v>Lucro/(prejuízo) Líquido</v>
          </cell>
          <cell r="C1025">
            <v>-60814330.909999996</v>
          </cell>
        </row>
        <row r="1034">
          <cell r="A1034" t="str">
            <v>Texto.............................................</v>
          </cell>
        </row>
        <row r="1035">
          <cell r="A1035" t="str">
            <v>..................................................</v>
          </cell>
        </row>
        <row r="1037">
          <cell r="C1037">
            <v>60814330.909999996</v>
          </cell>
        </row>
        <row r="1044">
          <cell r="A1044" t="str">
            <v>Texto.............................................</v>
          </cell>
        </row>
        <row r="1045">
          <cell r="A1045" t="str">
            <v>..................................................</v>
          </cell>
        </row>
        <row r="1047">
          <cell r="A1047">
            <v>1110685</v>
          </cell>
          <cell r="B1047" t="str">
            <v>Unibanco - c.c.133.041-7 Transitória</v>
          </cell>
          <cell r="C1047">
            <v>-11250</v>
          </cell>
        </row>
        <row r="1048">
          <cell r="A1048">
            <v>1110686</v>
          </cell>
          <cell r="B1048" t="str">
            <v>Unibanco - c.c.133.040-9 Transitória</v>
          </cell>
          <cell r="C1048">
            <v>72709.69</v>
          </cell>
        </row>
        <row r="1049">
          <cell r="A1049">
            <v>2261207</v>
          </cell>
          <cell r="B1049" t="str">
            <v>Impostos a Pagar-LP</v>
          </cell>
          <cell r="C1049">
            <v>-14763317.25</v>
          </cell>
        </row>
        <row r="1050">
          <cell r="A1050">
            <v>3021116</v>
          </cell>
          <cell r="B1050" t="str">
            <v>Quebra Diesel Locomotivas</v>
          </cell>
          <cell r="C1050">
            <v>1566155.56</v>
          </cell>
        </row>
        <row r="1051">
          <cell r="A1051">
            <v>3021117</v>
          </cell>
          <cell r="B1051" t="str">
            <v>Crédito Pis - Diesel Ferroviário</v>
          </cell>
          <cell r="C1051">
            <v>-1454561.18</v>
          </cell>
        </row>
        <row r="1052">
          <cell r="A1052">
            <v>3081115</v>
          </cell>
          <cell r="B1052" t="str">
            <v>Serviço Tratamento de Residuos</v>
          </cell>
          <cell r="C1052">
            <v>110276.55</v>
          </cell>
        </row>
        <row r="1053">
          <cell r="A1053">
            <v>3081116</v>
          </cell>
          <cell r="B1053" t="str">
            <v>Crédito PIS - Outros Administrativo</v>
          </cell>
          <cell r="C1053">
            <v>-500679.47</v>
          </cell>
        </row>
        <row r="1054">
          <cell r="A1054">
            <v>3081122</v>
          </cell>
          <cell r="B1054" t="str">
            <v>Gastos Internos com Alimentação</v>
          </cell>
          <cell r="C1054">
            <v>310.11</v>
          </cell>
        </row>
        <row r="1055">
          <cell r="A1055">
            <v>3101107</v>
          </cell>
          <cell r="B1055" t="str">
            <v>Ressarcimento Seguradora por Furto</v>
          </cell>
          <cell r="C1055">
            <v>-634455.23</v>
          </cell>
        </row>
        <row r="1056">
          <cell r="A1056">
            <v>3121105</v>
          </cell>
          <cell r="B1056" t="str">
            <v>Crédito PIS - Depreciação</v>
          </cell>
          <cell r="C1056">
            <v>-239032.88</v>
          </cell>
        </row>
        <row r="1057">
          <cell r="A1057">
            <v>3121112</v>
          </cell>
          <cell r="B1057" t="str">
            <v>Seguro Contra terceiros - ferroviário</v>
          </cell>
          <cell r="C1057">
            <v>-926.33</v>
          </cell>
        </row>
        <row r="1058">
          <cell r="A1058">
            <v>4034102</v>
          </cell>
          <cell r="B1058" t="str">
            <v>Serv.Manut.p/Sistemas</v>
          </cell>
          <cell r="C1058">
            <v>7001.59</v>
          </cell>
        </row>
        <row r="1059">
          <cell r="A1059">
            <v>5111110</v>
          </cell>
          <cell r="B1059" t="str">
            <v>Receita Intermodal - Transitória</v>
          </cell>
          <cell r="C1059">
            <v>-337781.19</v>
          </cell>
        </row>
        <row r="1060">
          <cell r="A1060">
            <v>5411161</v>
          </cell>
          <cell r="B1060" t="str">
            <v>ICMS - Joinville</v>
          </cell>
          <cell r="C1060">
            <v>84.54</v>
          </cell>
        </row>
        <row r="1061">
          <cell r="A1061">
            <v>5411179</v>
          </cell>
          <cell r="B1061" t="str">
            <v>ICMS-Maringá</v>
          </cell>
          <cell r="C1061">
            <v>491.13</v>
          </cell>
        </row>
        <row r="1062">
          <cell r="A1062">
            <v>5411180</v>
          </cell>
          <cell r="B1062" t="str">
            <v>PIS-Maringá</v>
          </cell>
          <cell r="C1062">
            <v>67.42</v>
          </cell>
        </row>
        <row r="1063">
          <cell r="A1063">
            <v>5411181</v>
          </cell>
          <cell r="B1063" t="str">
            <v>COFINS-Maringá</v>
          </cell>
          <cell r="C1063">
            <v>122.55</v>
          </cell>
        </row>
        <row r="1064">
          <cell r="A1064">
            <v>5411188</v>
          </cell>
          <cell r="B1064" t="str">
            <v>PIS Receita Intermodal</v>
          </cell>
          <cell r="C1064">
            <v>5098.6400000000003</v>
          </cell>
        </row>
        <row r="1065">
          <cell r="A1065">
            <v>5411189</v>
          </cell>
          <cell r="B1065" t="str">
            <v>COFINS Receita Intermodal</v>
          </cell>
          <cell r="C1065">
            <v>9272.7000000000007</v>
          </cell>
        </row>
        <row r="1066">
          <cell r="A1066">
            <v>5411195</v>
          </cell>
          <cell r="B1066" t="str">
            <v>ICMS Receita Intermodal - Transitória</v>
          </cell>
          <cell r="C1066">
            <v>37786.959999999999</v>
          </cell>
        </row>
        <row r="1067">
          <cell r="A1067">
            <v>5411199</v>
          </cell>
          <cell r="B1067" t="str">
            <v>PIS/Cofins Recuperado</v>
          </cell>
          <cell r="C1067">
            <v>-3444136.19</v>
          </cell>
        </row>
        <row r="1068">
          <cell r="C1068">
            <v>-19576762.280000001</v>
          </cell>
        </row>
      </sheetData>
      <sheetData sheetId="13" refreshError="1">
        <row r="1">
          <cell r="A1" t="str">
            <v>Nº Conta</v>
          </cell>
          <cell r="B1" t="str">
            <v>Conta</v>
          </cell>
          <cell r="C1">
            <v>37591</v>
          </cell>
        </row>
        <row r="2">
          <cell r="A2">
            <v>1110101</v>
          </cell>
          <cell r="B2" t="str">
            <v>Caixa</v>
          </cell>
          <cell r="C2">
            <v>20198.04</v>
          </cell>
        </row>
        <row r="3">
          <cell r="A3">
            <v>1110104</v>
          </cell>
          <cell r="B3" t="str">
            <v>Caixa Pequeno</v>
          </cell>
          <cell r="C3">
            <v>62508.45</v>
          </cell>
        </row>
        <row r="4">
          <cell r="A4">
            <v>1110202</v>
          </cell>
          <cell r="B4" t="str">
            <v>B.Real Conta Cobrança</v>
          </cell>
          <cell r="C4">
            <v>2099141.34</v>
          </cell>
        </row>
        <row r="5">
          <cell r="A5">
            <v>1110207</v>
          </cell>
          <cell r="B5" t="str">
            <v>Bradesco Ag049-3 CC184845-3</v>
          </cell>
          <cell r="C5">
            <v>35413.050000000003</v>
          </cell>
        </row>
        <row r="6">
          <cell r="A6">
            <v>1110211</v>
          </cell>
          <cell r="B6" t="str">
            <v>Unibanco Ag.0616 CC 820272-6</v>
          </cell>
          <cell r="C6">
            <v>-3748.07</v>
          </cell>
        </row>
        <row r="7">
          <cell r="A7">
            <v>1110217</v>
          </cell>
          <cell r="B7" t="str">
            <v>B.Safra CC 0009-8/118349-9 Ctba</v>
          </cell>
          <cell r="C7">
            <v>10026.1</v>
          </cell>
        </row>
        <row r="8">
          <cell r="A8">
            <v>1110250</v>
          </cell>
          <cell r="B8" t="str">
            <v>Banco Triangulo S.A - C/C 01-9/ 6733-4</v>
          </cell>
          <cell r="C8">
            <v>16318.78</v>
          </cell>
        </row>
        <row r="9">
          <cell r="A9">
            <v>1110253</v>
          </cell>
          <cell r="B9" t="str">
            <v>Banco Real - C/C 1.000.988-6 - Contagem</v>
          </cell>
          <cell r="C9">
            <v>0</v>
          </cell>
        </row>
        <row r="10">
          <cell r="A10">
            <v>1110259</v>
          </cell>
          <cell r="B10" t="str">
            <v>Banco Real - C/C 2.000.979-8 - PDV RJ</v>
          </cell>
          <cell r="C10">
            <v>125614.76</v>
          </cell>
        </row>
        <row r="11">
          <cell r="A11">
            <v>1110272</v>
          </cell>
          <cell r="B11" t="str">
            <v>Banco HSBC - C/C 28555-18 -</v>
          </cell>
          <cell r="C11">
            <v>1750.98</v>
          </cell>
        </row>
        <row r="12">
          <cell r="A12">
            <v>1110274</v>
          </cell>
          <cell r="B12" t="str">
            <v>BANCO DO BRASIL - MOVIMENTO</v>
          </cell>
          <cell r="C12">
            <v>19.72</v>
          </cell>
        </row>
        <row r="13">
          <cell r="A13">
            <v>1110276</v>
          </cell>
          <cell r="B13" t="str">
            <v>UNIBANCO - MOVIMENTO</v>
          </cell>
          <cell r="C13">
            <v>14043.91</v>
          </cell>
        </row>
        <row r="14">
          <cell r="A14">
            <v>1110277</v>
          </cell>
          <cell r="B14" t="str">
            <v>UNIBANCO - CAUÇÃO</v>
          </cell>
          <cell r="C14">
            <v>0</v>
          </cell>
        </row>
        <row r="15">
          <cell r="A15">
            <v>1110278</v>
          </cell>
          <cell r="B15" t="str">
            <v>Banco Bilbao Vizcaia S.A.</v>
          </cell>
          <cell r="C15">
            <v>3292.22</v>
          </cell>
        </row>
        <row r="16">
          <cell r="A16">
            <v>1110402</v>
          </cell>
          <cell r="B16" t="str">
            <v>Numerario em Transito</v>
          </cell>
          <cell r="C16">
            <v>0</v>
          </cell>
        </row>
        <row r="17">
          <cell r="A17">
            <v>1110602</v>
          </cell>
          <cell r="B17" t="str">
            <v>B.Real Transit.C.Cobrança 1710120-2</v>
          </cell>
          <cell r="C17">
            <v>-407938.84</v>
          </cell>
        </row>
        <row r="18">
          <cell r="A18">
            <v>1110603</v>
          </cell>
          <cell r="B18" t="str">
            <v>B.Brasil Transitória Ag.12440 CC 230006</v>
          </cell>
          <cell r="C18">
            <v>5803.12</v>
          </cell>
        </row>
        <row r="19">
          <cell r="A19">
            <v>1110607</v>
          </cell>
          <cell r="B19" t="str">
            <v>Bradesco Trans.Ag.0493 CC 184845-30</v>
          </cell>
          <cell r="C19">
            <v>146333.95000000001</v>
          </cell>
        </row>
        <row r="20">
          <cell r="A20">
            <v>1110611</v>
          </cell>
          <cell r="B20" t="str">
            <v>Unibanco Transitória  Ag.0525 CC 100361</v>
          </cell>
          <cell r="C20">
            <v>-9661.18</v>
          </cell>
        </row>
        <row r="21">
          <cell r="A21">
            <v>1110617</v>
          </cell>
          <cell r="B21" t="str">
            <v>B.Safra Transitória CC 0009-8/118349-9/</v>
          </cell>
          <cell r="C21">
            <v>3033.17</v>
          </cell>
        </row>
        <row r="22">
          <cell r="A22">
            <v>1110649</v>
          </cell>
          <cell r="B22" t="str">
            <v>Banco Real - C/C Genérico</v>
          </cell>
          <cell r="C22">
            <v>147147.76999999999</v>
          </cell>
        </row>
        <row r="23">
          <cell r="A23">
            <v>1110650</v>
          </cell>
          <cell r="B23" t="str">
            <v>Banco Triângulo - C/C 01-9/6733-4</v>
          </cell>
          <cell r="C23">
            <v>46715.28</v>
          </cell>
        </row>
        <row r="24">
          <cell r="A24">
            <v>1110651</v>
          </cell>
          <cell r="B24" t="str">
            <v>Banco Real - C/C 3.000.990-1 - Viana</v>
          </cell>
          <cell r="C24">
            <v>-15404.72</v>
          </cell>
        </row>
        <row r="25">
          <cell r="A25">
            <v>1110653</v>
          </cell>
          <cell r="B25" t="str">
            <v>Banco Real - C/C 1.000.988-6 - Contagem</v>
          </cell>
          <cell r="C25">
            <v>38817.870000000003</v>
          </cell>
        </row>
        <row r="26">
          <cell r="A26">
            <v>1110654</v>
          </cell>
          <cell r="B26" t="str">
            <v>Banco Real - C/C 2.000.996-5 - Rio de J</v>
          </cell>
          <cell r="C26">
            <v>7002.41</v>
          </cell>
        </row>
        <row r="27">
          <cell r="A27">
            <v>1110657</v>
          </cell>
          <cell r="B27" t="str">
            <v>Banco Real - C/C 1.000.983-9 - Canoas</v>
          </cell>
          <cell r="C27">
            <v>4760.54</v>
          </cell>
        </row>
        <row r="28">
          <cell r="A28">
            <v>1110659</v>
          </cell>
          <cell r="B28" t="str">
            <v>Banco Real - C/C 2.000.979-8 - PDV RJ</v>
          </cell>
          <cell r="C28">
            <v>0</v>
          </cell>
        </row>
        <row r="29">
          <cell r="A29">
            <v>1110660</v>
          </cell>
          <cell r="B29" t="str">
            <v>Banco Real - C/C 1.000.997-2 - São Borj</v>
          </cell>
          <cell r="C29">
            <v>2133.11</v>
          </cell>
        </row>
        <row r="30">
          <cell r="A30">
            <v>1110661</v>
          </cell>
          <cell r="B30" t="str">
            <v>Banco Real - C/C 6.000.994-7 - Mogi Gua</v>
          </cell>
          <cell r="C30">
            <v>10000</v>
          </cell>
        </row>
        <row r="31">
          <cell r="A31">
            <v>1110662</v>
          </cell>
          <cell r="B31" t="str">
            <v>Banco Real - C/C 8.000.993-8 - Lages</v>
          </cell>
          <cell r="C31">
            <v>1462.9</v>
          </cell>
        </row>
        <row r="32">
          <cell r="A32">
            <v>1110663</v>
          </cell>
          <cell r="B32" t="str">
            <v>Banco Real - C/C 6.000.980-3 - São Paul</v>
          </cell>
          <cell r="C32">
            <v>6435.52</v>
          </cell>
        </row>
        <row r="33">
          <cell r="A33">
            <v>1110671</v>
          </cell>
          <cell r="B33" t="str">
            <v>Banco Real - C/C 0.000.992-7</v>
          </cell>
          <cell r="C33">
            <v>5195.3999999999996</v>
          </cell>
        </row>
        <row r="34">
          <cell r="A34">
            <v>1110672</v>
          </cell>
          <cell r="B34" t="str">
            <v>Banco HSBC - C/C 28555-18</v>
          </cell>
          <cell r="C34">
            <v>4988.42</v>
          </cell>
        </row>
        <row r="35">
          <cell r="A35">
            <v>1110674</v>
          </cell>
          <cell r="B35" t="str">
            <v>BANCO DO BRASIL - MOVIMENTO</v>
          </cell>
          <cell r="C35">
            <v>10793.05</v>
          </cell>
        </row>
        <row r="36">
          <cell r="A36">
            <v>1110676</v>
          </cell>
          <cell r="B36" t="str">
            <v>UNIBANCO - MOVIMENTO</v>
          </cell>
          <cell r="C36">
            <v>-19666.96</v>
          </cell>
        </row>
        <row r="37">
          <cell r="A37" t="str">
            <v>DISPONIBILIDADES</v>
          </cell>
          <cell r="C37">
            <v>2372530.09</v>
          </cell>
        </row>
        <row r="39">
          <cell r="A39">
            <v>1120101</v>
          </cell>
          <cell r="B39" t="str">
            <v>C.Receber-Cliente Nacional</v>
          </cell>
          <cell r="C39">
            <v>13730075.34</v>
          </cell>
        </row>
        <row r="40">
          <cell r="A40">
            <v>1120102</v>
          </cell>
          <cell r="B40" t="str">
            <v>C.Receber-Cliente Exterior</v>
          </cell>
          <cell r="C40">
            <v>156684.73000000001</v>
          </cell>
        </row>
        <row r="41">
          <cell r="A41">
            <v>1120107</v>
          </cell>
          <cell r="B41" t="str">
            <v>Antecipação de Faturamento</v>
          </cell>
          <cell r="C41">
            <v>4534792.43</v>
          </cell>
        </row>
        <row r="42">
          <cell r="A42">
            <v>1120109</v>
          </cell>
          <cell r="B42" t="str">
            <v>C.Receber-Clientes eventuais</v>
          </cell>
          <cell r="C42">
            <v>0</v>
          </cell>
        </row>
        <row r="43">
          <cell r="A43">
            <v>1120110</v>
          </cell>
          <cell r="B43" t="str">
            <v>Provisão de Faturamento</v>
          </cell>
          <cell r="C43">
            <v>2541343.71</v>
          </cell>
        </row>
        <row r="44">
          <cell r="A44">
            <v>1120211</v>
          </cell>
          <cell r="B44" t="str">
            <v>Cta.Rec.Mesopotâmico/BAP</v>
          </cell>
          <cell r="C44">
            <v>8123024.4500000002</v>
          </cell>
        </row>
        <row r="45">
          <cell r="A45">
            <v>1120301</v>
          </cell>
          <cell r="B45" t="str">
            <v>Clientes Nac. Serviços</v>
          </cell>
          <cell r="C45">
            <v>-236777.27</v>
          </cell>
        </row>
        <row r="46">
          <cell r="A46">
            <v>1120503</v>
          </cell>
          <cell r="B46" t="str">
            <v>Creditos Atwood</v>
          </cell>
          <cell r="C46">
            <v>81796.37</v>
          </cell>
        </row>
        <row r="47">
          <cell r="A47">
            <v>1120601</v>
          </cell>
          <cell r="B47" t="str">
            <v>Recebimentos (D+1)</v>
          </cell>
          <cell r="C47">
            <v>0</v>
          </cell>
        </row>
        <row r="48">
          <cell r="A48" t="str">
            <v>Clientes</v>
          </cell>
          <cell r="C48">
            <v>28930939.760000002</v>
          </cell>
        </row>
        <row r="50">
          <cell r="A50">
            <v>1150101</v>
          </cell>
          <cell r="B50" t="str">
            <v>Estoques</v>
          </cell>
          <cell r="C50">
            <v>3911353.48</v>
          </cell>
        </row>
        <row r="51">
          <cell r="A51">
            <v>1150195</v>
          </cell>
          <cell r="B51" t="str">
            <v>Carga Adto.Fornec.</v>
          </cell>
          <cell r="C51">
            <v>1224775.52</v>
          </cell>
        </row>
        <row r="52">
          <cell r="A52">
            <v>1150197</v>
          </cell>
          <cell r="B52" t="str">
            <v>Carga Estoque Delara</v>
          </cell>
          <cell r="C52">
            <v>48665.08</v>
          </cell>
        </row>
        <row r="53">
          <cell r="A53">
            <v>1150199</v>
          </cell>
          <cell r="B53" t="str">
            <v>EM/EF Geral</v>
          </cell>
          <cell r="C53">
            <v>-14326.98</v>
          </cell>
        </row>
        <row r="54">
          <cell r="A54" t="str">
            <v>Almoxarifado</v>
          </cell>
          <cell r="C54">
            <v>5170467.0999999996</v>
          </cell>
        </row>
        <row r="56">
          <cell r="A56">
            <v>1160101</v>
          </cell>
          <cell r="B56" t="str">
            <v>Imposto de Renda a Recuperar</v>
          </cell>
          <cell r="C56">
            <v>1474.5</v>
          </cell>
        </row>
        <row r="57">
          <cell r="A57">
            <v>1160106</v>
          </cell>
          <cell r="B57" t="str">
            <v>INSS - RETENÇÃO SOBRE FATURAMENTO</v>
          </cell>
          <cell r="C57">
            <v>1286581.56</v>
          </cell>
        </row>
        <row r="58">
          <cell r="A58">
            <v>1160108</v>
          </cell>
          <cell r="B58" t="str">
            <v>FGTS antecipado s/13º salário</v>
          </cell>
          <cell r="C58">
            <v>0</v>
          </cell>
        </row>
        <row r="59">
          <cell r="A59">
            <v>1160109</v>
          </cell>
          <cell r="B59" t="str">
            <v>Imposto de Renda antecipado</v>
          </cell>
          <cell r="C59">
            <v>36.22</v>
          </cell>
        </row>
        <row r="60">
          <cell r="A60">
            <v>1160112</v>
          </cell>
          <cell r="B60" t="str">
            <v>Imposto de Renda diferido</v>
          </cell>
          <cell r="C60">
            <v>1781300</v>
          </cell>
        </row>
        <row r="61">
          <cell r="A61">
            <v>1160113</v>
          </cell>
          <cell r="B61" t="str">
            <v>Contr. Social Diferida</v>
          </cell>
          <cell r="C61">
            <v>641268</v>
          </cell>
        </row>
        <row r="62">
          <cell r="A62">
            <v>1160207</v>
          </cell>
          <cell r="B62" t="str">
            <v>ICMS a Recuperar - Geral</v>
          </cell>
          <cell r="C62">
            <v>2507313.5099999998</v>
          </cell>
        </row>
        <row r="63">
          <cell r="A63">
            <v>1160208</v>
          </cell>
          <cell r="B63" t="str">
            <v>ICMS a Recuperar-Ativo Imobilizado PR</v>
          </cell>
          <cell r="C63">
            <v>412876.92</v>
          </cell>
        </row>
        <row r="64">
          <cell r="A64">
            <v>1160253</v>
          </cell>
          <cell r="B64" t="str">
            <v>IPI a Compensar</v>
          </cell>
          <cell r="C64">
            <v>556204.68000000005</v>
          </cell>
        </row>
        <row r="65">
          <cell r="A65" t="str">
            <v>Tributos a recuperar</v>
          </cell>
          <cell r="C65">
            <v>7187055.3899999997</v>
          </cell>
        </row>
        <row r="67">
          <cell r="A67">
            <v>1140101</v>
          </cell>
          <cell r="B67" t="str">
            <v>Adiantamento a maquinistas</v>
          </cell>
          <cell r="C67">
            <v>-229292.88</v>
          </cell>
        </row>
        <row r="68">
          <cell r="A68">
            <v>1140102</v>
          </cell>
          <cell r="B68" t="str">
            <v>Adiantamento de Férias</v>
          </cell>
          <cell r="C68">
            <v>-31658.78</v>
          </cell>
        </row>
        <row r="69">
          <cell r="A69">
            <v>1140103</v>
          </cell>
          <cell r="B69" t="str">
            <v>Adiantamento De 13º Salário</v>
          </cell>
          <cell r="C69">
            <v>0</v>
          </cell>
        </row>
        <row r="70">
          <cell r="A70">
            <v>1140104</v>
          </cell>
          <cell r="B70" t="str">
            <v>Empréstimo A Funcionários</v>
          </cell>
          <cell r="C70">
            <v>-2805.05</v>
          </cell>
        </row>
        <row r="71">
          <cell r="A71">
            <v>1140105</v>
          </cell>
          <cell r="B71" t="str">
            <v>Adiantamento de Salários</v>
          </cell>
          <cell r="C71">
            <v>280607.57</v>
          </cell>
        </row>
        <row r="72">
          <cell r="A72">
            <v>1140106</v>
          </cell>
          <cell r="B72" t="str">
            <v>Insuficiência De Saldos</v>
          </cell>
          <cell r="C72">
            <v>233360.9</v>
          </cell>
        </row>
        <row r="73">
          <cell r="A73">
            <v>1140108</v>
          </cell>
          <cell r="B73" t="str">
            <v>Fornecimento De Camisas</v>
          </cell>
          <cell r="C73">
            <v>-3793.9</v>
          </cell>
        </row>
        <row r="74">
          <cell r="A74">
            <v>1140109</v>
          </cell>
          <cell r="B74" t="str">
            <v>Adto a Motoristas</v>
          </cell>
          <cell r="C74">
            <v>55528.55</v>
          </cell>
        </row>
        <row r="75">
          <cell r="A75">
            <v>1140201</v>
          </cell>
          <cell r="B75" t="str">
            <v>Adto.de Viagens Nacionais</v>
          </cell>
          <cell r="C75">
            <v>719.42</v>
          </cell>
        </row>
        <row r="76">
          <cell r="A76">
            <v>1140203</v>
          </cell>
          <cell r="B76" t="str">
            <v>Adiant. de Viagem</v>
          </cell>
          <cell r="C76">
            <v>33755.410000000003</v>
          </cell>
        </row>
        <row r="77">
          <cell r="A77">
            <v>1140409</v>
          </cell>
          <cell r="B77" t="str">
            <v>Adiant. a Fornecedores</v>
          </cell>
          <cell r="C77">
            <v>5392623.6500000004</v>
          </cell>
        </row>
        <row r="78">
          <cell r="A78" t="str">
            <v>Antecipações diversas</v>
          </cell>
          <cell r="C78">
            <v>5729044.8899999997</v>
          </cell>
        </row>
        <row r="80">
          <cell r="A80">
            <v>1170103</v>
          </cell>
          <cell r="B80" t="str">
            <v>Arrendamento Delara</v>
          </cell>
          <cell r="C80">
            <v>8153897.2599999998</v>
          </cell>
        </row>
        <row r="81">
          <cell r="A81">
            <v>1170201</v>
          </cell>
          <cell r="B81" t="str">
            <v>Prêmio De Seguro a Apropriar</v>
          </cell>
          <cell r="C81">
            <v>0</v>
          </cell>
        </row>
        <row r="82">
          <cell r="A82">
            <v>1170324</v>
          </cell>
          <cell r="B82" t="str">
            <v>Despesas antecipadas IPTU</v>
          </cell>
          <cell r="C82">
            <v>0</v>
          </cell>
        </row>
        <row r="83">
          <cell r="A83">
            <v>1170325</v>
          </cell>
          <cell r="B83" t="str">
            <v>Despesas antecipadas IPVA/LICENCIAMENTO</v>
          </cell>
          <cell r="C83">
            <v>77232.89</v>
          </cell>
        </row>
        <row r="84">
          <cell r="A84">
            <v>1170330</v>
          </cell>
          <cell r="B84" t="str">
            <v>Despesas antecipadas Alugueis</v>
          </cell>
          <cell r="C84">
            <v>0</v>
          </cell>
        </row>
        <row r="85">
          <cell r="A85">
            <v>1173224</v>
          </cell>
          <cell r="B85" t="str">
            <v>Desp antecip aquisição de vale alimenta</v>
          </cell>
          <cell r="C85">
            <v>91470.32</v>
          </cell>
        </row>
        <row r="86">
          <cell r="A86">
            <v>1173225</v>
          </cell>
          <cell r="B86" t="str">
            <v>Desp antecip assintência médica</v>
          </cell>
          <cell r="C86">
            <v>60603.77</v>
          </cell>
        </row>
        <row r="87">
          <cell r="A87">
            <v>1173227</v>
          </cell>
          <cell r="B87" t="str">
            <v>Desp antecip vale transporte</v>
          </cell>
          <cell r="C87">
            <v>251827.32</v>
          </cell>
        </row>
        <row r="88">
          <cell r="A88">
            <v>1173228</v>
          </cell>
          <cell r="B88" t="str">
            <v>Desp antecip farmácia</v>
          </cell>
          <cell r="C88">
            <v>9307.52</v>
          </cell>
        </row>
        <row r="89">
          <cell r="A89" t="str">
            <v>Despesas Pagas antecipadamente</v>
          </cell>
          <cell r="C89">
            <v>8644339.0800000001</v>
          </cell>
        </row>
        <row r="91">
          <cell r="A91">
            <v>1130602</v>
          </cell>
          <cell r="B91" t="str">
            <v>Contas a receber - Delara Brasil Ltda</v>
          </cell>
          <cell r="C91">
            <v>2681356.52</v>
          </cell>
        </row>
        <row r="92">
          <cell r="A92">
            <v>1139901</v>
          </cell>
          <cell r="B92" t="str">
            <v>Seguros a Receber</v>
          </cell>
          <cell r="C92">
            <v>30415</v>
          </cell>
        </row>
        <row r="93">
          <cell r="A93">
            <v>1139912</v>
          </cell>
          <cell r="B93" t="str">
            <v>Cheques em cobrança - Chile</v>
          </cell>
          <cell r="C93">
            <v>224564.3</v>
          </cell>
        </row>
        <row r="94">
          <cell r="A94" t="str">
            <v>Outros</v>
          </cell>
          <cell r="C94">
            <v>2936335.82</v>
          </cell>
        </row>
        <row r="96">
          <cell r="A96" t="str">
            <v>Circulante</v>
          </cell>
          <cell r="C96">
            <v>60970712.130000003</v>
          </cell>
        </row>
        <row r="98">
          <cell r="A98">
            <v>1240402</v>
          </cell>
          <cell r="B98" t="str">
            <v>ICMS a recuperar-Paraná</v>
          </cell>
          <cell r="C98">
            <v>813922.45</v>
          </cell>
        </row>
        <row r="99">
          <cell r="A99" t="str">
            <v>Impostos longo prazo</v>
          </cell>
          <cell r="C99">
            <v>813922.45</v>
          </cell>
        </row>
        <row r="101">
          <cell r="A101">
            <v>1250205</v>
          </cell>
          <cell r="B101" t="str">
            <v>Mutúo ALL Armazéns Gerais Ltda</v>
          </cell>
          <cell r="C101">
            <v>352240.17</v>
          </cell>
        </row>
        <row r="102">
          <cell r="A102" t="str">
            <v>Mútuo controladores</v>
          </cell>
          <cell r="C102">
            <v>352240.17</v>
          </cell>
        </row>
        <row r="104">
          <cell r="A104">
            <v>1240104</v>
          </cell>
          <cell r="B104" t="str">
            <v>Arrendamento Delara RLP</v>
          </cell>
          <cell r="C104">
            <v>33356187.710000001</v>
          </cell>
        </row>
        <row r="105">
          <cell r="A105" t="str">
            <v>Despesas pagas antecipadamente</v>
          </cell>
          <cell r="C105">
            <v>33356187.710000001</v>
          </cell>
        </row>
        <row r="107">
          <cell r="A107">
            <v>1210101</v>
          </cell>
          <cell r="B107" t="str">
            <v>Dep.Judic.Ações Trabal.LP</v>
          </cell>
          <cell r="C107">
            <v>214912.61</v>
          </cell>
        </row>
        <row r="108">
          <cell r="A108">
            <v>1210109</v>
          </cell>
          <cell r="B108" t="str">
            <v>Penhora Judicial</v>
          </cell>
          <cell r="C108">
            <v>0</v>
          </cell>
        </row>
        <row r="109">
          <cell r="A109" t="str">
            <v>Depósitos judiciais</v>
          </cell>
          <cell r="C109">
            <v>214912.61</v>
          </cell>
        </row>
        <row r="111">
          <cell r="A111">
            <v>1220201</v>
          </cell>
          <cell r="B111" t="str">
            <v>Valores a Receber-Ressarcimento</v>
          </cell>
          <cell r="C111">
            <v>315496.39</v>
          </cell>
        </row>
        <row r="112">
          <cell r="A112" t="str">
            <v>Outros</v>
          </cell>
          <cell r="C112">
            <v>315496.39</v>
          </cell>
        </row>
        <row r="114">
          <cell r="A114" t="str">
            <v>Realizável a longo prazo</v>
          </cell>
          <cell r="C114">
            <v>35052759.329999998</v>
          </cell>
        </row>
        <row r="116">
          <cell r="A116">
            <v>1310204</v>
          </cell>
          <cell r="B116" t="str">
            <v>Part.Coligada Terlogs Terminais Marítim</v>
          </cell>
          <cell r="C116">
            <v>9580000</v>
          </cell>
        </row>
        <row r="117">
          <cell r="A117">
            <v>1310302</v>
          </cell>
          <cell r="B117" t="str">
            <v>Participação ALL Armazéns Gerais Ltda</v>
          </cell>
          <cell r="C117">
            <v>19112.099999999999</v>
          </cell>
        </row>
        <row r="118">
          <cell r="A118" t="str">
            <v>Controladas e coligadas</v>
          </cell>
          <cell r="C118">
            <v>9599112.0999999996</v>
          </cell>
        </row>
        <row r="119">
          <cell r="C119">
            <v>9599112.0999999996</v>
          </cell>
        </row>
        <row r="120">
          <cell r="A120">
            <v>1322101</v>
          </cell>
          <cell r="B120" t="str">
            <v>Projetos em Andamento</v>
          </cell>
          <cell r="C120">
            <v>2281579.1800000002</v>
          </cell>
        </row>
        <row r="121">
          <cell r="A121">
            <v>1322102</v>
          </cell>
          <cell r="B121" t="str">
            <v>Juros Imobilizado - CVM</v>
          </cell>
          <cell r="C121">
            <v>703062.13</v>
          </cell>
        </row>
        <row r="122">
          <cell r="A122">
            <v>1324108</v>
          </cell>
          <cell r="B122" t="str">
            <v>Equip.Processamento Dados</v>
          </cell>
          <cell r="C122">
            <v>399807.65</v>
          </cell>
        </row>
        <row r="123">
          <cell r="A123">
            <v>1324128</v>
          </cell>
          <cell r="B123" t="str">
            <v>Deprec.Eq.Processam.Dados</v>
          </cell>
          <cell r="C123">
            <v>-8199.23</v>
          </cell>
        </row>
        <row r="124">
          <cell r="A124">
            <v>1325102</v>
          </cell>
          <cell r="B124" t="str">
            <v>Móveis e Utensílios</v>
          </cell>
          <cell r="C124">
            <v>7233.6</v>
          </cell>
        </row>
        <row r="125">
          <cell r="A125">
            <v>1325104</v>
          </cell>
          <cell r="B125" t="str">
            <v>Veículos Rodoviários</v>
          </cell>
          <cell r="C125">
            <v>10809171.49</v>
          </cell>
        </row>
        <row r="126">
          <cell r="A126">
            <v>1325122</v>
          </cell>
          <cell r="B126" t="str">
            <v>Deprec.Móveis e Utensílios</v>
          </cell>
          <cell r="C126">
            <v>-763.6</v>
          </cell>
        </row>
        <row r="127">
          <cell r="A127">
            <v>1325124</v>
          </cell>
          <cell r="B127" t="str">
            <v>Deprec.Veíc.Rodoviários</v>
          </cell>
          <cell r="C127">
            <v>-1843844</v>
          </cell>
        </row>
        <row r="128">
          <cell r="A128">
            <v>1326202</v>
          </cell>
          <cell r="B128" t="str">
            <v>Sistemas Aplicat.-Software</v>
          </cell>
          <cell r="C128">
            <v>224744.6</v>
          </cell>
        </row>
        <row r="129">
          <cell r="A129">
            <v>1326212</v>
          </cell>
          <cell r="B129" t="str">
            <v>Amort.Sistemas Aplicativos</v>
          </cell>
          <cell r="C129">
            <v>-46577.120000000003</v>
          </cell>
        </row>
        <row r="130">
          <cell r="A130">
            <v>1329999</v>
          </cell>
          <cell r="B130" t="str">
            <v>Carga Imobilizado</v>
          </cell>
          <cell r="C130">
            <v>237600</v>
          </cell>
        </row>
        <row r="131">
          <cell r="A131" t="str">
            <v>Bens de uso construção e reforma</v>
          </cell>
          <cell r="C131">
            <v>12763814.699999999</v>
          </cell>
        </row>
        <row r="132">
          <cell r="A132" t="str">
            <v>Imobilizado</v>
          </cell>
          <cell r="C132">
            <v>12763814.699999999</v>
          </cell>
        </row>
        <row r="134">
          <cell r="A134" t="str">
            <v>Permanente</v>
          </cell>
          <cell r="C134">
            <v>22362926.800000001</v>
          </cell>
        </row>
        <row r="136">
          <cell r="A136" t="str">
            <v>ATIVO</v>
          </cell>
          <cell r="C136">
            <v>118386398.26000001</v>
          </cell>
        </row>
        <row r="145">
          <cell r="A145" t="str">
            <v>Texto.............................................</v>
          </cell>
        </row>
        <row r="146">
          <cell r="A146" t="str">
            <v>..................................................</v>
          </cell>
        </row>
        <row r="148">
          <cell r="A148">
            <v>2111101</v>
          </cell>
          <cell r="B148" t="str">
            <v>Fornecedor Materiais Nac.</v>
          </cell>
          <cell r="C148">
            <v>-1238843.8899999999</v>
          </cell>
        </row>
        <row r="149">
          <cell r="A149">
            <v>2111103</v>
          </cell>
          <cell r="B149" t="str">
            <v>Fornecedor Serviços Nac.</v>
          </cell>
          <cell r="C149">
            <v>-8831860.8000000007</v>
          </cell>
        </row>
        <row r="150">
          <cell r="A150">
            <v>2111105</v>
          </cell>
          <cell r="B150" t="str">
            <v>Provisão de N.F. Serviço</v>
          </cell>
          <cell r="C150">
            <v>-1031499.65</v>
          </cell>
        </row>
        <row r="151">
          <cell r="A151">
            <v>2111106</v>
          </cell>
          <cell r="B151" t="str">
            <v>Funcionários</v>
          </cell>
          <cell r="C151">
            <v>-87691.44</v>
          </cell>
        </row>
        <row r="152">
          <cell r="A152">
            <v>2111108</v>
          </cell>
          <cell r="B152" t="str">
            <v>Fornecedor Utilities</v>
          </cell>
          <cell r="C152">
            <v>-12092.23</v>
          </cell>
        </row>
        <row r="153">
          <cell r="A153">
            <v>2111109</v>
          </cell>
          <cell r="B153" t="str">
            <v>Fornecedor de Combustíveis</v>
          </cell>
          <cell r="C153">
            <v>-889072.89</v>
          </cell>
        </row>
        <row r="154">
          <cell r="A154">
            <v>2111110</v>
          </cell>
          <cell r="B154" t="str">
            <v>Fornecedor Impostos</v>
          </cell>
          <cell r="C154">
            <v>-40486.620000000003</v>
          </cell>
        </row>
        <row r="155">
          <cell r="A155">
            <v>2111111</v>
          </cell>
          <cell r="B155" t="str">
            <v>Bancos</v>
          </cell>
          <cell r="C155">
            <v>-3593.15</v>
          </cell>
        </row>
        <row r="156">
          <cell r="A156">
            <v>2111113</v>
          </cell>
          <cell r="B156" t="str">
            <v>Tit. Caixa. Peq. UPs</v>
          </cell>
          <cell r="C156">
            <v>-59934.23</v>
          </cell>
        </row>
        <row r="157">
          <cell r="A157">
            <v>2111114</v>
          </cell>
          <cell r="B157" t="str">
            <v>Forn.Ressarc.Avarias</v>
          </cell>
          <cell r="C157">
            <v>-75489.47</v>
          </cell>
        </row>
        <row r="158">
          <cell r="A158">
            <v>2111116</v>
          </cell>
          <cell r="B158" t="str">
            <v>Fornecedores Caminhoneiros</v>
          </cell>
          <cell r="C158">
            <v>-2294346.14</v>
          </cell>
        </row>
        <row r="159">
          <cell r="A159">
            <v>2111189</v>
          </cell>
          <cell r="B159" t="str">
            <v>Transitoria Agregado</v>
          </cell>
          <cell r="C159">
            <v>-0.01</v>
          </cell>
        </row>
        <row r="160">
          <cell r="A160">
            <v>2111190</v>
          </cell>
          <cell r="B160" t="str">
            <v>Carga Forn.Mat.</v>
          </cell>
          <cell r="C160">
            <v>2141094.44</v>
          </cell>
        </row>
        <row r="161">
          <cell r="A161">
            <v>2111191</v>
          </cell>
          <cell r="B161" t="str">
            <v>Carga Forn.Serviço</v>
          </cell>
          <cell r="C161">
            <v>0</v>
          </cell>
        </row>
        <row r="162">
          <cell r="A162">
            <v>2111193</v>
          </cell>
          <cell r="B162" t="str">
            <v>Outros valores a pagar</v>
          </cell>
          <cell r="C162">
            <v>-387221.27</v>
          </cell>
        </row>
        <row r="163">
          <cell r="A163">
            <v>2111202</v>
          </cell>
          <cell r="B163" t="str">
            <v>Fornecedor Serviços Ext.</v>
          </cell>
          <cell r="C163">
            <v>-1923421.44</v>
          </cell>
        </row>
        <row r="164">
          <cell r="A164" t="str">
            <v>Fornecedores</v>
          </cell>
          <cell r="C164">
            <v>-14734458.789999999</v>
          </cell>
        </row>
        <row r="166">
          <cell r="A166">
            <v>2121301</v>
          </cell>
          <cell r="B166" t="str">
            <v>Empréstimo BNDES</v>
          </cell>
          <cell r="C166">
            <v>-6075814.4400000004</v>
          </cell>
        </row>
        <row r="167">
          <cell r="A167" t="str">
            <v>BNDES</v>
          </cell>
          <cell r="C167">
            <v>-6075814.4400000004</v>
          </cell>
        </row>
        <row r="169">
          <cell r="A169">
            <v>2131106</v>
          </cell>
          <cell r="B169" t="str">
            <v>Arrendamento Delara</v>
          </cell>
          <cell r="C169">
            <v>-21627022.420000002</v>
          </cell>
        </row>
        <row r="170">
          <cell r="A170" t="str">
            <v>Arrendamento a pagar</v>
          </cell>
          <cell r="C170">
            <v>-21627022.420000002</v>
          </cell>
        </row>
        <row r="172">
          <cell r="A172">
            <v>2161101</v>
          </cell>
          <cell r="B172" t="str">
            <v>Salários a Pagar</v>
          </cell>
          <cell r="C172">
            <v>148352.51999999999</v>
          </cell>
        </row>
        <row r="173">
          <cell r="A173">
            <v>2161102</v>
          </cell>
          <cell r="B173" t="str">
            <v>Banco de horas a pagar</v>
          </cell>
          <cell r="C173">
            <v>-24395.84</v>
          </cell>
        </row>
        <row r="174">
          <cell r="A174">
            <v>2162101</v>
          </cell>
          <cell r="B174" t="str">
            <v>INSS</v>
          </cell>
          <cell r="C174">
            <v>-823419.57</v>
          </cell>
        </row>
        <row r="175">
          <cell r="A175">
            <v>2162103</v>
          </cell>
          <cell r="B175" t="str">
            <v>Salario Educação</v>
          </cell>
          <cell r="C175">
            <v>-36777.199999999997</v>
          </cell>
        </row>
        <row r="176">
          <cell r="A176">
            <v>2162104</v>
          </cell>
          <cell r="B176" t="str">
            <v>FGTS a Recolher</v>
          </cell>
          <cell r="C176">
            <v>-146022.21</v>
          </cell>
        </row>
        <row r="177">
          <cell r="A177">
            <v>2163102</v>
          </cell>
          <cell r="B177" t="str">
            <v>Contrib. Sindical</v>
          </cell>
          <cell r="C177">
            <v>-3622.66</v>
          </cell>
        </row>
        <row r="178">
          <cell r="A178">
            <v>2163104</v>
          </cell>
          <cell r="B178" t="str">
            <v>Pensão Alimentícia</v>
          </cell>
          <cell r="C178">
            <v>3510.38</v>
          </cell>
        </row>
        <row r="179">
          <cell r="A179">
            <v>2163105</v>
          </cell>
          <cell r="B179" t="str">
            <v>Sindifer</v>
          </cell>
          <cell r="C179">
            <v>-209.55</v>
          </cell>
        </row>
        <row r="180">
          <cell r="A180">
            <v>2163106</v>
          </cell>
          <cell r="B180" t="str">
            <v>Assistência Odontológica</v>
          </cell>
          <cell r="C180">
            <v>-15837.27</v>
          </cell>
        </row>
        <row r="181">
          <cell r="A181" t="str">
            <v>Salários e encargos sociais</v>
          </cell>
          <cell r="C181">
            <v>-898421.4</v>
          </cell>
        </row>
        <row r="183">
          <cell r="A183">
            <v>2171101</v>
          </cell>
          <cell r="B183" t="str">
            <v>IRRF - Empregados</v>
          </cell>
          <cell r="C183">
            <v>-46963.38</v>
          </cell>
        </row>
        <row r="184">
          <cell r="A184">
            <v>2171102</v>
          </cell>
          <cell r="B184" t="str">
            <v>IRRF - Terceiros</v>
          </cell>
          <cell r="C184">
            <v>-1640.84</v>
          </cell>
        </row>
        <row r="185">
          <cell r="A185">
            <v>2171201</v>
          </cell>
          <cell r="B185" t="str">
            <v>PIS-Prog.Int.Social</v>
          </cell>
          <cell r="C185">
            <v>-222093.33</v>
          </cell>
        </row>
        <row r="186">
          <cell r="A186">
            <v>2171202</v>
          </cell>
          <cell r="B186" t="str">
            <v>Cofins</v>
          </cell>
          <cell r="C186">
            <v>-735502.5</v>
          </cell>
        </row>
        <row r="187">
          <cell r="A187">
            <v>2171203</v>
          </cell>
          <cell r="B187" t="str">
            <v>Imposto S/Serviço</v>
          </cell>
          <cell r="C187">
            <v>-19297.669999999998</v>
          </cell>
        </row>
        <row r="188">
          <cell r="A188">
            <v>2171210</v>
          </cell>
          <cell r="B188" t="str">
            <v>Ganhos c/ tributos a realizar</v>
          </cell>
          <cell r="C188">
            <v>-125252.49</v>
          </cell>
        </row>
        <row r="189">
          <cell r="A189">
            <v>2171211</v>
          </cell>
          <cell r="B189" t="str">
            <v>Juros c/ Tributos a realizar</v>
          </cell>
          <cell r="C189">
            <v>27304.13</v>
          </cell>
        </row>
        <row r="190">
          <cell r="A190">
            <v>2171301</v>
          </cell>
          <cell r="B190" t="str">
            <v>ICMS - Parana</v>
          </cell>
          <cell r="C190">
            <v>-1080653.55</v>
          </cell>
        </row>
        <row r="191">
          <cell r="A191">
            <v>2171309</v>
          </cell>
          <cell r="B191" t="str">
            <v>ICMS a pagar - Geral</v>
          </cell>
          <cell r="C191">
            <v>0</v>
          </cell>
        </row>
        <row r="192">
          <cell r="A192">
            <v>2171501</v>
          </cell>
          <cell r="B192" t="str">
            <v>IPTU</v>
          </cell>
          <cell r="C192">
            <v>2972.07</v>
          </cell>
        </row>
        <row r="193">
          <cell r="A193">
            <v>2171504</v>
          </cell>
          <cell r="B193" t="str">
            <v>ISS - RETENÇAÕ TERCEIROS</v>
          </cell>
          <cell r="C193">
            <v>-948.74</v>
          </cell>
        </row>
        <row r="194">
          <cell r="A194">
            <v>2171505</v>
          </cell>
          <cell r="B194" t="str">
            <v>INSS</v>
          </cell>
          <cell r="C194">
            <v>-223374.66</v>
          </cell>
        </row>
        <row r="195">
          <cell r="A195">
            <v>2171507</v>
          </cell>
          <cell r="B195" t="str">
            <v>INSS - retenção s/ cooperativas</v>
          </cell>
          <cell r="C195">
            <v>-57559.17</v>
          </cell>
        </row>
        <row r="196">
          <cell r="A196">
            <v>2171508</v>
          </cell>
          <cell r="B196" t="str">
            <v>SEST/SENAT - Retido caminhoneiros</v>
          </cell>
          <cell r="C196">
            <v>-23572</v>
          </cell>
        </row>
        <row r="197">
          <cell r="A197" t="str">
            <v>Impostos</v>
          </cell>
          <cell r="C197">
            <v>-2506582.13</v>
          </cell>
        </row>
        <row r="199">
          <cell r="A199">
            <v>2164101</v>
          </cell>
          <cell r="B199" t="str">
            <v>13 Salario</v>
          </cell>
          <cell r="C199">
            <v>0</v>
          </cell>
        </row>
        <row r="200">
          <cell r="A200">
            <v>2164102</v>
          </cell>
          <cell r="B200" t="str">
            <v>Ferias</v>
          </cell>
          <cell r="C200">
            <v>-1525900.62</v>
          </cell>
        </row>
        <row r="201">
          <cell r="A201" t="str">
            <v>Provisões de férias e 13º salário</v>
          </cell>
          <cell r="C201">
            <v>-1525900.62</v>
          </cell>
        </row>
        <row r="203">
          <cell r="A203">
            <v>2140202</v>
          </cell>
          <cell r="B203" t="str">
            <v>Mútuo ALL S.A. - HOLDING</v>
          </cell>
          <cell r="C203">
            <v>-20026214.219999999</v>
          </cell>
        </row>
        <row r="204">
          <cell r="A204">
            <v>2140204</v>
          </cell>
          <cell r="B204" t="str">
            <v>Mútuo ALL Armazéns Gerais Ltda</v>
          </cell>
          <cell r="C204">
            <v>-49670.14</v>
          </cell>
        </row>
        <row r="205">
          <cell r="A205">
            <v>2151109</v>
          </cell>
          <cell r="B205" t="str">
            <v>Part.Pg.Mesopotâmico/BAP</v>
          </cell>
          <cell r="C205">
            <v>-2618629.44</v>
          </cell>
        </row>
        <row r="206">
          <cell r="A206">
            <v>2181150</v>
          </cell>
          <cell r="B206" t="str">
            <v>Adiantamento de Clientes - Recon</v>
          </cell>
          <cell r="C206">
            <v>-67699.649999999994</v>
          </cell>
        </row>
        <row r="207">
          <cell r="A207">
            <v>2182101</v>
          </cell>
          <cell r="B207" t="str">
            <v>Seguros a pagar</v>
          </cell>
          <cell r="C207">
            <v>-104318.99</v>
          </cell>
        </row>
        <row r="208">
          <cell r="A208">
            <v>2182102</v>
          </cell>
          <cell r="B208" t="str">
            <v>Bonif.vagões clientes a Pg</v>
          </cell>
          <cell r="C208">
            <v>44.93</v>
          </cell>
        </row>
        <row r="209">
          <cell r="A209">
            <v>2182103</v>
          </cell>
          <cell r="B209" t="str">
            <v>Reemb Impostos Delara</v>
          </cell>
          <cell r="C209">
            <v>148701.17000000001</v>
          </cell>
        </row>
        <row r="210">
          <cell r="A210" t="str">
            <v>Outros</v>
          </cell>
          <cell r="C210">
            <v>-22717786.34</v>
          </cell>
        </row>
        <row r="212">
          <cell r="A212" t="str">
            <v>Circulante</v>
          </cell>
          <cell r="C212">
            <v>-70085986.140000001</v>
          </cell>
        </row>
        <row r="214">
          <cell r="A214">
            <v>2211103</v>
          </cell>
          <cell r="B214" t="str">
            <v>Fornec. Serviços Nac.LP</v>
          </cell>
          <cell r="C214">
            <v>-880</v>
          </cell>
        </row>
        <row r="215">
          <cell r="A215" t="str">
            <v>Fornecedores</v>
          </cell>
          <cell r="C215">
            <v>-880</v>
          </cell>
        </row>
        <row r="217">
          <cell r="A217">
            <v>2221301</v>
          </cell>
          <cell r="B217" t="str">
            <v>Emprést.BNDES  LP</v>
          </cell>
          <cell r="C217">
            <v>-12873106.82</v>
          </cell>
        </row>
        <row r="218">
          <cell r="A218" t="str">
            <v>BNDES</v>
          </cell>
          <cell r="C218">
            <v>-12873106.82</v>
          </cell>
        </row>
        <row r="220">
          <cell r="A220">
            <v>2251101</v>
          </cell>
          <cell r="B220" t="str">
            <v>Provisões Ações Trabal.LP</v>
          </cell>
          <cell r="C220">
            <v>-2094303.79</v>
          </cell>
        </row>
        <row r="221">
          <cell r="A221" t="str">
            <v>Provisão para contingencias trabalhistas</v>
          </cell>
          <cell r="C221">
            <v>-2094303.79</v>
          </cell>
        </row>
        <row r="223">
          <cell r="A223">
            <v>2221606</v>
          </cell>
          <cell r="B223" t="str">
            <v>Mutúo ALL do Brasil S.A. LP</v>
          </cell>
          <cell r="C223">
            <v>-9928484.1600000001</v>
          </cell>
        </row>
        <row r="224">
          <cell r="A224">
            <v>2281102</v>
          </cell>
          <cell r="B224" t="str">
            <v>Reembolso impostos Delara</v>
          </cell>
          <cell r="C224">
            <v>-1960079.05</v>
          </cell>
        </row>
        <row r="225">
          <cell r="A225" t="str">
            <v>Outros valores a pagar</v>
          </cell>
          <cell r="C225">
            <v>-11888563.210000001</v>
          </cell>
        </row>
        <row r="227">
          <cell r="A227" t="str">
            <v>Exigível a longo prazo</v>
          </cell>
          <cell r="C227">
            <v>-26856853.82</v>
          </cell>
        </row>
        <row r="229">
          <cell r="A229">
            <v>2311104</v>
          </cell>
          <cell r="B229" t="str">
            <v>Cessão Diretio de Uso</v>
          </cell>
          <cell r="C229">
            <v>-9211538.4399999995</v>
          </cell>
        </row>
        <row r="230">
          <cell r="C230">
            <v>-9211538.4399999995</v>
          </cell>
        </row>
        <row r="231">
          <cell r="A231">
            <v>2411101</v>
          </cell>
          <cell r="B231" t="str">
            <v>Capital Social Subscrito</v>
          </cell>
          <cell r="C231">
            <v>-2820000</v>
          </cell>
        </row>
        <row r="232">
          <cell r="A232">
            <v>2421102</v>
          </cell>
          <cell r="B232" t="str">
            <v>Adto.p/Futuro Aum.Capital</v>
          </cell>
          <cell r="C232">
            <v>-24083047.699999999</v>
          </cell>
        </row>
        <row r="233">
          <cell r="A233" t="str">
            <v>Capital social</v>
          </cell>
          <cell r="C233">
            <v>-26903047.699999999</v>
          </cell>
        </row>
        <row r="235">
          <cell r="A235">
            <v>2431101</v>
          </cell>
          <cell r="B235" t="str">
            <v>Lucro/Prej.Exerc.Anteriores</v>
          </cell>
          <cell r="C235">
            <v>11614008.220000001</v>
          </cell>
        </row>
        <row r="236">
          <cell r="A236" t="str">
            <v>Prejuízo acumulado</v>
          </cell>
          <cell r="C236">
            <v>11614008.220000001</v>
          </cell>
        </row>
        <row r="238">
          <cell r="A238" t="str">
            <v>Patrimônio líquido</v>
          </cell>
          <cell r="C238">
            <v>-15289039.48</v>
          </cell>
        </row>
        <row r="240">
          <cell r="A240" t="str">
            <v>Passivo</v>
          </cell>
          <cell r="C240">
            <v>-121443417.88</v>
          </cell>
        </row>
        <row r="249">
          <cell r="A249" t="str">
            <v>Texto.............................................</v>
          </cell>
        </row>
        <row r="250">
          <cell r="A250" t="str">
            <v>..................................................</v>
          </cell>
        </row>
        <row r="252">
          <cell r="A252">
            <v>5111102</v>
          </cell>
          <cell r="B252" t="str">
            <v>Rec. Malha Paulista</v>
          </cell>
          <cell r="C252">
            <v>-0.01</v>
          </cell>
        </row>
        <row r="253">
          <cell r="A253">
            <v>5112102</v>
          </cell>
          <cell r="B253" t="str">
            <v>CVRD Part.Rec.</v>
          </cell>
          <cell r="C253">
            <v>-0.2</v>
          </cell>
        </row>
        <row r="254">
          <cell r="A254">
            <v>5114101</v>
          </cell>
          <cell r="B254" t="str">
            <v>Desconto de Frete</v>
          </cell>
          <cell r="C254">
            <v>117601.05</v>
          </cell>
        </row>
        <row r="255">
          <cell r="A255" t="str">
            <v>Receita Ferroviária</v>
          </cell>
          <cell r="C255">
            <v>117600.84</v>
          </cell>
        </row>
        <row r="256">
          <cell r="A256">
            <v>5114301</v>
          </cell>
          <cell r="B256" t="str">
            <v>Desconto de Frete - Agregados</v>
          </cell>
          <cell r="C256">
            <v>67868.509999999995</v>
          </cell>
        </row>
        <row r="257">
          <cell r="A257">
            <v>5114304</v>
          </cell>
          <cell r="B257" t="str">
            <v>Desconto de Frete - Terceiros</v>
          </cell>
          <cell r="C257">
            <v>2283234.7799999998</v>
          </cell>
        </row>
        <row r="258">
          <cell r="A258">
            <v>5114305</v>
          </cell>
          <cell r="B258" t="str">
            <v>Cancelamento de Frete - Terceiros</v>
          </cell>
          <cell r="C258">
            <v>23256.81</v>
          </cell>
        </row>
        <row r="259">
          <cell r="A259">
            <v>5114307</v>
          </cell>
          <cell r="B259" t="str">
            <v>Desconto de Frete - Frota</v>
          </cell>
          <cell r="C259">
            <v>101592.11</v>
          </cell>
        </row>
        <row r="260">
          <cell r="A260">
            <v>5114308</v>
          </cell>
          <cell r="B260" t="str">
            <v>Cancelamento de Frete - Frota</v>
          </cell>
          <cell r="C260">
            <v>162996.73000000001</v>
          </cell>
        </row>
        <row r="261">
          <cell r="A261">
            <v>5118101</v>
          </cell>
          <cell r="B261" t="str">
            <v>Transporte Rodoviário - Terceiros</v>
          </cell>
          <cell r="C261">
            <v>-83513477.709999993</v>
          </cell>
        </row>
        <row r="262">
          <cell r="A262">
            <v>5118102</v>
          </cell>
          <cell r="B262" t="str">
            <v>Transport. Rod. Frota</v>
          </cell>
          <cell r="C262">
            <v>-83965921.280000001</v>
          </cell>
        </row>
        <row r="263">
          <cell r="A263">
            <v>5118103</v>
          </cell>
          <cell r="B263" t="str">
            <v>Transp. Rod. Agregados</v>
          </cell>
          <cell r="C263">
            <v>-27653435.43</v>
          </cell>
        </row>
        <row r="264">
          <cell r="A264">
            <v>5118104</v>
          </cell>
          <cell r="B264" t="str">
            <v>Transp. Rod. Ponta</v>
          </cell>
          <cell r="C264">
            <v>-10062.200000000001</v>
          </cell>
        </row>
        <row r="265">
          <cell r="A265" t="str">
            <v>Receita Rodoviária</v>
          </cell>
          <cell r="C265">
            <v>-192503947.68000001</v>
          </cell>
        </row>
        <row r="266">
          <cell r="A266">
            <v>5116101</v>
          </cell>
          <cell r="B266" t="str">
            <v>Taxas Transp.Ferroviários</v>
          </cell>
          <cell r="C266">
            <v>-8216.6</v>
          </cell>
        </row>
        <row r="267">
          <cell r="A267">
            <v>5117102</v>
          </cell>
          <cell r="B267" t="str">
            <v>Armazenagens</v>
          </cell>
          <cell r="C267">
            <v>-68116</v>
          </cell>
        </row>
        <row r="268">
          <cell r="A268">
            <v>5117109</v>
          </cell>
          <cell r="B268" t="str">
            <v>Custo adm.+marg Intermodal</v>
          </cell>
          <cell r="C268">
            <v>503611.05</v>
          </cell>
        </row>
        <row r="269">
          <cell r="A269">
            <v>5117110</v>
          </cell>
          <cell r="B269" t="str">
            <v>Serviços de desembaraço</v>
          </cell>
          <cell r="C269">
            <v>-23668.43</v>
          </cell>
        </row>
        <row r="270">
          <cell r="A270">
            <v>5117129</v>
          </cell>
          <cell r="B270" t="str">
            <v>Rec. Log. Terminal Araucárias</v>
          </cell>
          <cell r="C270">
            <v>-41510.61</v>
          </cell>
        </row>
        <row r="271">
          <cell r="A271">
            <v>5124112</v>
          </cell>
          <cell r="B271" t="str">
            <v>Comissão Seguros Rodoviário - Agregados</v>
          </cell>
          <cell r="C271">
            <v>-835204.45</v>
          </cell>
        </row>
        <row r="272">
          <cell r="A272">
            <v>5124113</v>
          </cell>
          <cell r="B272" t="str">
            <v>Comissão Seguros Rodoviário - Terceiros</v>
          </cell>
          <cell r="C272">
            <v>-2234651.31</v>
          </cell>
        </row>
        <row r="273">
          <cell r="A273">
            <v>5124114</v>
          </cell>
          <cell r="B273" t="str">
            <v>Comissão Seguros Rodoviário - Frota</v>
          </cell>
          <cell r="C273">
            <v>-28833.58</v>
          </cell>
        </row>
        <row r="274">
          <cell r="A274">
            <v>5124120</v>
          </cell>
          <cell r="B274" t="str">
            <v>Comissão Seguros Rodoviário - Frota</v>
          </cell>
          <cell r="C274">
            <v>-906406.95</v>
          </cell>
        </row>
        <row r="275">
          <cell r="A275" t="str">
            <v>Receita de Logística</v>
          </cell>
          <cell r="C275">
            <v>-3642996.88</v>
          </cell>
        </row>
        <row r="276">
          <cell r="A276">
            <v>4145102</v>
          </cell>
          <cell r="B276" t="str">
            <v>Custo Imobilizado Baixado</v>
          </cell>
          <cell r="C276">
            <v>2749838.78</v>
          </cell>
        </row>
        <row r="277">
          <cell r="A277">
            <v>5117130</v>
          </cell>
          <cell r="B277" t="str">
            <v>Receita Realizada TERLOGS</v>
          </cell>
          <cell r="C277">
            <v>-368461.56</v>
          </cell>
        </row>
        <row r="278">
          <cell r="A278">
            <v>5123101</v>
          </cell>
          <cell r="B278" t="str">
            <v>Venda Inservíveis Sucatas</v>
          </cell>
          <cell r="C278">
            <v>-2025</v>
          </cell>
        </row>
        <row r="279">
          <cell r="A279">
            <v>5124102</v>
          </cell>
          <cell r="B279" t="str">
            <v>Prest.Serviços p/Terceiros</v>
          </cell>
          <cell r="C279">
            <v>0.11</v>
          </cell>
        </row>
        <row r="280">
          <cell r="A280">
            <v>5124103</v>
          </cell>
          <cell r="B280" t="str">
            <v>Receitas Eventuais</v>
          </cell>
          <cell r="C280">
            <v>-8295.1200000000008</v>
          </cell>
        </row>
        <row r="281">
          <cell r="A281">
            <v>5124104</v>
          </cell>
          <cell r="B281" t="str">
            <v>Receitas a Classificar</v>
          </cell>
          <cell r="C281">
            <v>236487.53</v>
          </cell>
        </row>
        <row r="282">
          <cell r="A282">
            <v>5124105</v>
          </cell>
          <cell r="B282" t="str">
            <v>Indenizações de Avarias</v>
          </cell>
          <cell r="C282">
            <v>-182.51</v>
          </cell>
        </row>
        <row r="283">
          <cell r="A283" t="str">
            <v>Outras Receitas</v>
          </cell>
          <cell r="C283">
            <v>2607362.23</v>
          </cell>
        </row>
        <row r="284">
          <cell r="A284" t="str">
            <v>Receita Bruta Total</v>
          </cell>
          <cell r="C284">
            <v>-193421981.49000001</v>
          </cell>
        </row>
        <row r="285">
          <cell r="A285">
            <v>5411102</v>
          </cell>
          <cell r="B285" t="str">
            <v>PIS</v>
          </cell>
          <cell r="C285">
            <v>6871.8</v>
          </cell>
        </row>
        <row r="286">
          <cell r="A286">
            <v>5411103</v>
          </cell>
          <cell r="B286" t="str">
            <v>COFINS</v>
          </cell>
          <cell r="C286">
            <v>31716</v>
          </cell>
        </row>
        <row r="287">
          <cell r="A287">
            <v>5411104</v>
          </cell>
          <cell r="B287" t="str">
            <v>Imposto s/ serviço</v>
          </cell>
          <cell r="C287">
            <v>5601.12</v>
          </cell>
        </row>
        <row r="288">
          <cell r="A288">
            <v>5411145</v>
          </cell>
          <cell r="B288" t="str">
            <v>PIS Rodoviário - Agregados</v>
          </cell>
          <cell r="C288">
            <v>182524.23</v>
          </cell>
        </row>
        <row r="289">
          <cell r="A289">
            <v>5411146</v>
          </cell>
          <cell r="B289" t="str">
            <v>PIS Rodoviário - Terceiros</v>
          </cell>
          <cell r="C289">
            <v>737364.01</v>
          </cell>
        </row>
        <row r="290">
          <cell r="A290">
            <v>5411147</v>
          </cell>
          <cell r="B290" t="str">
            <v>PIS Rodoviário - Frota</v>
          </cell>
          <cell r="C290">
            <v>452757.23</v>
          </cell>
        </row>
        <row r="291">
          <cell r="A291">
            <v>5411148</v>
          </cell>
          <cell r="B291" t="str">
            <v>Cofins Rodoviário - Agregados</v>
          </cell>
          <cell r="C291">
            <v>842450.73</v>
          </cell>
        </row>
        <row r="292">
          <cell r="A292">
            <v>5411149</v>
          </cell>
          <cell r="B292" t="str">
            <v>Cofins Rodoviário - Terceiros</v>
          </cell>
          <cell r="C292">
            <v>2446127.75</v>
          </cell>
        </row>
        <row r="293">
          <cell r="A293">
            <v>5411150</v>
          </cell>
          <cell r="B293" t="str">
            <v>Cofins Rodoviário - Frota</v>
          </cell>
          <cell r="C293">
            <v>2087484.07</v>
          </cell>
        </row>
        <row r="294">
          <cell r="A294">
            <v>5411151</v>
          </cell>
          <cell r="B294" t="str">
            <v>ISS Rodoviário - Agregados</v>
          </cell>
          <cell r="C294">
            <v>41505.51</v>
          </cell>
        </row>
        <row r="295">
          <cell r="A295">
            <v>5411152</v>
          </cell>
          <cell r="B295" t="str">
            <v>ISS Rodoviário - Terceiros</v>
          </cell>
          <cell r="C295">
            <v>340360.46</v>
          </cell>
        </row>
        <row r="296">
          <cell r="A296">
            <v>5411153</v>
          </cell>
          <cell r="B296" t="str">
            <v>ISS Rodoviário - Frota</v>
          </cell>
          <cell r="C296">
            <v>784274.66</v>
          </cell>
        </row>
        <row r="297">
          <cell r="A297">
            <v>5411160</v>
          </cell>
          <cell r="B297" t="str">
            <v>ISS s/ Seguros</v>
          </cell>
          <cell r="C297">
            <v>15262.95</v>
          </cell>
        </row>
        <row r="298">
          <cell r="A298" t="str">
            <v>PIS/COFINS/ISS/INSS</v>
          </cell>
          <cell r="C298">
            <v>7974300.5199999996</v>
          </cell>
        </row>
        <row r="299">
          <cell r="A299">
            <v>5411113</v>
          </cell>
          <cell r="B299" t="str">
            <v>ICMS s/frete industrialização</v>
          </cell>
          <cell r="C299">
            <v>4732.41</v>
          </cell>
        </row>
        <row r="300">
          <cell r="A300">
            <v>5411142</v>
          </cell>
          <cell r="B300" t="str">
            <v>ICMS Rodoviário - Agregados</v>
          </cell>
          <cell r="C300">
            <v>2218848.98</v>
          </cell>
        </row>
        <row r="301">
          <cell r="A301">
            <v>5411143</v>
          </cell>
          <cell r="B301" t="str">
            <v>ICMS Rodoviário - Terceiros</v>
          </cell>
          <cell r="C301">
            <v>5745384.6699999999</v>
          </cell>
        </row>
        <row r="302">
          <cell r="A302">
            <v>5411144</v>
          </cell>
          <cell r="B302" t="str">
            <v>ICMS Rodoviário - Frota</v>
          </cell>
          <cell r="C302">
            <v>4970185.84</v>
          </cell>
        </row>
        <row r="303">
          <cell r="A303">
            <v>5411156</v>
          </cell>
          <cell r="B303" t="str">
            <v>ICMS Seg rod - Agregados</v>
          </cell>
          <cell r="C303">
            <v>51783.66</v>
          </cell>
        </row>
        <row r="304">
          <cell r="A304">
            <v>5411157</v>
          </cell>
          <cell r="B304" t="str">
            <v>ICMS Seg rod - Terceiros</v>
          </cell>
          <cell r="C304">
            <v>152826.17000000001</v>
          </cell>
        </row>
        <row r="305">
          <cell r="A305">
            <v>5411158</v>
          </cell>
          <cell r="B305" t="str">
            <v>ICMS Seg rod - Frota</v>
          </cell>
          <cell r="C305">
            <v>33119.26</v>
          </cell>
        </row>
        <row r="306">
          <cell r="A306" t="str">
            <v>ICMS</v>
          </cell>
          <cell r="C306">
            <v>13176880.99</v>
          </cell>
        </row>
        <row r="307">
          <cell r="A307" t="str">
            <v>Impostos s/ Vendas</v>
          </cell>
          <cell r="C307">
            <v>21151181.510000002</v>
          </cell>
        </row>
        <row r="308">
          <cell r="A308" t="str">
            <v>Receita operacional líquida</v>
          </cell>
          <cell r="C308">
            <v>-172270799.97999999</v>
          </cell>
        </row>
        <row r="309">
          <cell r="A309">
            <v>3021101</v>
          </cell>
          <cell r="B309" t="str">
            <v>Diesel Locomotiva</v>
          </cell>
          <cell r="C309">
            <v>88</v>
          </cell>
        </row>
        <row r="310">
          <cell r="A310">
            <v>3021104</v>
          </cell>
          <cell r="B310" t="str">
            <v>Frete c/ Lubrificante locomotivas</v>
          </cell>
          <cell r="C310">
            <v>1876.5</v>
          </cell>
        </row>
        <row r="311">
          <cell r="A311" t="str">
            <v>Combustível</v>
          </cell>
          <cell r="C311">
            <v>1964.5</v>
          </cell>
        </row>
        <row r="312">
          <cell r="A312">
            <v>3131106</v>
          </cell>
          <cell r="B312" t="str">
            <v>Limpeza de vagões</v>
          </cell>
          <cell r="C312">
            <v>2031</v>
          </cell>
        </row>
        <row r="313">
          <cell r="A313">
            <v>3131132</v>
          </cell>
          <cell r="B313" t="str">
            <v>Vedação de vagões</v>
          </cell>
          <cell r="C313">
            <v>8630.5</v>
          </cell>
        </row>
        <row r="314">
          <cell r="A314" t="str">
            <v>Enlonamento/Pesagem</v>
          </cell>
          <cell r="C314">
            <v>10661.5</v>
          </cell>
        </row>
        <row r="315">
          <cell r="A315">
            <v>3061108</v>
          </cell>
          <cell r="B315" t="str">
            <v>Aluguel Container</v>
          </cell>
          <cell r="C315">
            <v>-41477.42</v>
          </cell>
        </row>
        <row r="316">
          <cell r="A316">
            <v>4071105</v>
          </cell>
          <cell r="B316" t="str">
            <v>Aluguel Container</v>
          </cell>
          <cell r="C316">
            <v>7866.53</v>
          </cell>
        </row>
        <row r="317">
          <cell r="A317" t="str">
            <v>Aluguel de Material Rodante</v>
          </cell>
          <cell r="C317">
            <v>-33610.89</v>
          </cell>
        </row>
        <row r="318">
          <cell r="A318">
            <v>4180101</v>
          </cell>
          <cell r="B318" t="str">
            <v>Crédito Pis - Custo</v>
          </cell>
          <cell r="C318">
            <v>-123060.62</v>
          </cell>
        </row>
        <row r="319">
          <cell r="A319" t="str">
            <v>Crédito PIS</v>
          </cell>
          <cell r="C319">
            <v>-123060.62</v>
          </cell>
        </row>
        <row r="320">
          <cell r="A320" t="str">
            <v>Custos Ferroviários variáveis</v>
          </cell>
          <cell r="C320">
            <v>-144045.51</v>
          </cell>
        </row>
        <row r="321">
          <cell r="A321">
            <v>3015101</v>
          </cell>
          <cell r="B321" t="str">
            <v>Salários - Motoristas/Ajudantes</v>
          </cell>
          <cell r="C321">
            <v>5317834.3</v>
          </cell>
        </row>
        <row r="322">
          <cell r="A322">
            <v>3015201</v>
          </cell>
          <cell r="B322" t="str">
            <v>Adic. Sal. Mot. Ajudantes</v>
          </cell>
          <cell r="C322">
            <v>3736463.04</v>
          </cell>
        </row>
        <row r="323">
          <cell r="A323">
            <v>3015204</v>
          </cell>
          <cell r="B323" t="str">
            <v>Produtividade Motoristas</v>
          </cell>
          <cell r="C323">
            <v>158834.34</v>
          </cell>
        </row>
        <row r="324">
          <cell r="A324">
            <v>3015301</v>
          </cell>
          <cell r="B324" t="str">
            <v>INSS Mot/Ajudantes</v>
          </cell>
          <cell r="C324">
            <v>2730699.43</v>
          </cell>
        </row>
        <row r="325">
          <cell r="A325">
            <v>3015302</v>
          </cell>
          <cell r="B325" t="str">
            <v>FGTS Motoristas/Ajud</v>
          </cell>
          <cell r="C325">
            <v>782191.69</v>
          </cell>
        </row>
        <row r="326">
          <cell r="A326">
            <v>3015304</v>
          </cell>
          <cell r="B326" t="str">
            <v>Senai Mot/Ajudantes</v>
          </cell>
          <cell r="C326">
            <v>171.41</v>
          </cell>
        </row>
        <row r="327">
          <cell r="A327">
            <v>3015305</v>
          </cell>
          <cell r="B327" t="str">
            <v>Cont. Patronal Motoristas/Ajudantes</v>
          </cell>
          <cell r="C327">
            <v>2190</v>
          </cell>
        </row>
        <row r="328">
          <cell r="A328">
            <v>3015401</v>
          </cell>
          <cell r="B328" t="str">
            <v>HE Motoristas/Ajudanres</v>
          </cell>
          <cell r="C328">
            <v>1773628.41</v>
          </cell>
        </row>
        <row r="329">
          <cell r="A329">
            <v>3015402</v>
          </cell>
          <cell r="B329" t="str">
            <v>Adicional Noturno - Motoristas</v>
          </cell>
          <cell r="C329">
            <v>85721.67</v>
          </cell>
        </row>
        <row r="330">
          <cell r="A330">
            <v>3015501</v>
          </cell>
          <cell r="B330" t="str">
            <v>Aviso Previo Recisão CTR Motoristas</v>
          </cell>
          <cell r="C330">
            <v>1304358.3799999999</v>
          </cell>
        </row>
        <row r="331">
          <cell r="A331">
            <v>3015701</v>
          </cell>
          <cell r="B331" t="str">
            <v>Férias Motoristas/Ajudantes</v>
          </cell>
          <cell r="C331">
            <v>1923135.96</v>
          </cell>
        </row>
        <row r="332">
          <cell r="A332">
            <v>3015702</v>
          </cell>
          <cell r="B332" t="str">
            <v>13º Salário Motoristas/Ajudantes</v>
          </cell>
          <cell r="C332">
            <v>1342712.52</v>
          </cell>
        </row>
        <row r="333">
          <cell r="A333">
            <v>3015801</v>
          </cell>
          <cell r="B333" t="str">
            <v>Ticket Alim. Motoristas/Ajudantes</v>
          </cell>
          <cell r="C333">
            <v>2106114.98</v>
          </cell>
        </row>
        <row r="334">
          <cell r="A334">
            <v>3015802</v>
          </cell>
          <cell r="B334" t="str">
            <v>Vale Transp. Motoristas/Ajudantes</v>
          </cell>
          <cell r="C334">
            <v>1105831.04</v>
          </cell>
        </row>
        <row r="335">
          <cell r="A335">
            <v>3015803</v>
          </cell>
          <cell r="B335" t="str">
            <v>Ass. Médica Motoristas/Ajudantes</v>
          </cell>
          <cell r="C335">
            <v>1051936.3</v>
          </cell>
        </row>
        <row r="336">
          <cell r="A336">
            <v>3015804</v>
          </cell>
          <cell r="B336" t="str">
            <v>Seguro de Vida Motoristas/Ajudantes</v>
          </cell>
          <cell r="C336">
            <v>47847.31</v>
          </cell>
        </row>
        <row r="337">
          <cell r="A337">
            <v>3015805</v>
          </cell>
          <cell r="B337" t="str">
            <v>Brindes Motoristas/Ajudantes</v>
          </cell>
          <cell r="C337">
            <v>59512.88</v>
          </cell>
        </row>
        <row r="338">
          <cell r="A338">
            <v>3015806</v>
          </cell>
          <cell r="B338" t="str">
            <v>Outros Motoristas/Ajudantes</v>
          </cell>
          <cell r="C338">
            <v>-439496.89</v>
          </cell>
        </row>
        <row r="339">
          <cell r="A339">
            <v>3015901</v>
          </cell>
          <cell r="B339" t="str">
            <v>Contrato Motoristas/Ajudantes</v>
          </cell>
          <cell r="C339">
            <v>251666.48</v>
          </cell>
        </row>
        <row r="340">
          <cell r="A340" t="str">
            <v>Motoristas e Ajudantes</v>
          </cell>
          <cell r="C340">
            <v>23341353.25</v>
          </cell>
        </row>
        <row r="341">
          <cell r="A341">
            <v>3021106</v>
          </cell>
          <cell r="B341" t="str">
            <v>Diesel Caminhão Internacional</v>
          </cell>
          <cell r="C341">
            <v>34605.120000000003</v>
          </cell>
        </row>
        <row r="342">
          <cell r="A342">
            <v>3021108</v>
          </cell>
          <cell r="B342" t="str">
            <v>Diesel Caminhão</v>
          </cell>
          <cell r="C342">
            <v>15661373.550000001</v>
          </cell>
        </row>
        <row r="343">
          <cell r="A343">
            <v>3021109</v>
          </cell>
          <cell r="B343" t="str">
            <v>Frete Diesel Caminhão</v>
          </cell>
          <cell r="C343">
            <v>13.2</v>
          </cell>
        </row>
        <row r="344">
          <cell r="A344">
            <v>3021110</v>
          </cell>
          <cell r="B344" t="str">
            <v>Lubrificantes Caminhão</v>
          </cell>
          <cell r="C344">
            <v>118356.04</v>
          </cell>
        </row>
        <row r="345">
          <cell r="A345">
            <v>3021111</v>
          </cell>
          <cell r="B345" t="str">
            <v>Frete Lubrif. Caminhão</v>
          </cell>
          <cell r="C345">
            <v>2423.33</v>
          </cell>
        </row>
        <row r="346">
          <cell r="A346">
            <v>3021112</v>
          </cell>
          <cell r="B346" t="str">
            <v>Combustível p/ Agregados</v>
          </cell>
          <cell r="C346">
            <v>878325.54</v>
          </cell>
        </row>
        <row r="347">
          <cell r="A347">
            <v>3021113</v>
          </cell>
          <cell r="B347" t="str">
            <v>Combustível para terceiros</v>
          </cell>
          <cell r="C347">
            <v>658.04</v>
          </cell>
        </row>
        <row r="348">
          <cell r="A348" t="str">
            <v>Combustível e Lubrificantes</v>
          </cell>
          <cell r="C348">
            <v>16695754.82</v>
          </cell>
        </row>
        <row r="349">
          <cell r="A349">
            <v>3014307</v>
          </cell>
          <cell r="B349" t="str">
            <v>INSS Serviços de Agregados -Intermodal</v>
          </cell>
          <cell r="C349">
            <v>554694.53</v>
          </cell>
        </row>
        <row r="350">
          <cell r="A350">
            <v>3131136</v>
          </cell>
          <cell r="B350" t="str">
            <v>Fretes agregados</v>
          </cell>
          <cell r="C350">
            <v>19478828.890000001</v>
          </cell>
        </row>
        <row r="351">
          <cell r="A351">
            <v>3131145</v>
          </cell>
          <cell r="B351" t="str">
            <v>Pedágio agregados</v>
          </cell>
          <cell r="C351">
            <v>567818.81999999995</v>
          </cell>
        </row>
        <row r="352">
          <cell r="A352">
            <v>3131146</v>
          </cell>
          <cell r="B352" t="str">
            <v>Pedágio Reembolso agregados</v>
          </cell>
          <cell r="C352">
            <v>-287138.2</v>
          </cell>
        </row>
        <row r="353">
          <cell r="A353">
            <v>3131148</v>
          </cell>
          <cell r="B353" t="str">
            <v>Carga e descarga rodo agregados</v>
          </cell>
          <cell r="C353">
            <v>20135</v>
          </cell>
        </row>
        <row r="354">
          <cell r="A354" t="str">
            <v>Agregados</v>
          </cell>
          <cell r="C354">
            <v>20334339.039999999</v>
          </cell>
        </row>
        <row r="355">
          <cell r="A355">
            <v>3014306</v>
          </cell>
          <cell r="B355" t="str">
            <v>INSS Serviços de terceiros - Intermodal</v>
          </cell>
          <cell r="C355">
            <v>1405830.91</v>
          </cell>
        </row>
        <row r="356">
          <cell r="A356">
            <v>3131102</v>
          </cell>
          <cell r="B356" t="str">
            <v>Fretes com Terceiros</v>
          </cell>
          <cell r="C356">
            <v>45367660.57</v>
          </cell>
        </row>
        <row r="357">
          <cell r="A357">
            <v>3131107</v>
          </cell>
          <cell r="B357" t="str">
            <v>Fretes com Terceiros - Redespacho</v>
          </cell>
          <cell r="C357">
            <v>381976.76</v>
          </cell>
        </row>
        <row r="358">
          <cell r="A358">
            <v>3131121</v>
          </cell>
          <cell r="B358" t="str">
            <v>Frete Ponta Rodoviaria</v>
          </cell>
          <cell r="C358">
            <v>50394.03</v>
          </cell>
        </row>
        <row r="359">
          <cell r="A359">
            <v>3131142</v>
          </cell>
          <cell r="B359" t="str">
            <v>Transbordo Rodoviario</v>
          </cell>
          <cell r="C359">
            <v>660</v>
          </cell>
        </row>
        <row r="360">
          <cell r="A360">
            <v>4131102</v>
          </cell>
          <cell r="B360" t="str">
            <v>Frete com terceiros</v>
          </cell>
          <cell r="C360">
            <v>24290.99</v>
          </cell>
        </row>
        <row r="361">
          <cell r="A361">
            <v>4131121</v>
          </cell>
          <cell r="B361" t="str">
            <v>Ponta Rodoviária - Pessoa física</v>
          </cell>
          <cell r="C361">
            <v>-228441.91</v>
          </cell>
        </row>
        <row r="362">
          <cell r="A362" t="str">
            <v>Terceiros</v>
          </cell>
          <cell r="C362">
            <v>47002371.350000001</v>
          </cell>
        </row>
        <row r="363">
          <cell r="A363">
            <v>3031301</v>
          </cell>
          <cell r="B363" t="str">
            <v>Peças Manut. Ctr Cavalo mecânico</v>
          </cell>
          <cell r="C363">
            <v>768295.08</v>
          </cell>
        </row>
        <row r="364">
          <cell r="A364">
            <v>3031302</v>
          </cell>
          <cell r="B364" t="str">
            <v>Serv. Manut. Cavalo Mecânico</v>
          </cell>
          <cell r="C364">
            <v>903815.46</v>
          </cell>
        </row>
        <row r="365">
          <cell r="A365">
            <v>3031303</v>
          </cell>
          <cell r="B365" t="str">
            <v>Peças Manut. Ctr Semi reboque</v>
          </cell>
          <cell r="C365">
            <v>134775.79</v>
          </cell>
        </row>
        <row r="366">
          <cell r="A366">
            <v>3031304</v>
          </cell>
          <cell r="B366" t="str">
            <v>Serv. Manut. Semi reboque</v>
          </cell>
          <cell r="C366">
            <v>76878.17</v>
          </cell>
        </row>
        <row r="367">
          <cell r="A367">
            <v>3031305</v>
          </cell>
          <cell r="B367" t="str">
            <v>Pç. Manut. Ctr. Caminhões Leves</v>
          </cell>
          <cell r="C367">
            <v>181170.48</v>
          </cell>
        </row>
        <row r="368">
          <cell r="A368">
            <v>3031306</v>
          </cell>
          <cell r="B368" t="str">
            <v>Serv. Manut. Ctr. Caminhões Leves</v>
          </cell>
          <cell r="C368">
            <v>366349.06</v>
          </cell>
        </row>
        <row r="369">
          <cell r="A369" t="str">
            <v>Manutenção Sob-Contrato</v>
          </cell>
          <cell r="C369">
            <v>2431284.04</v>
          </cell>
        </row>
        <row r="370">
          <cell r="A370">
            <v>3031307</v>
          </cell>
          <cell r="B370" t="str">
            <v>Pc. Manut. Ex. Contrato Cavalo Mecânico</v>
          </cell>
          <cell r="C370">
            <v>676676.69</v>
          </cell>
        </row>
        <row r="371">
          <cell r="A371">
            <v>3031308</v>
          </cell>
          <cell r="B371" t="str">
            <v>Serv. Manut. Ctr. Cavalo mecânico</v>
          </cell>
          <cell r="C371">
            <v>95209.23</v>
          </cell>
        </row>
        <row r="372">
          <cell r="A372">
            <v>3031309</v>
          </cell>
          <cell r="B372" t="str">
            <v>Pç Manut. Ex Contrato Semi reboque</v>
          </cell>
          <cell r="C372">
            <v>575554.19999999995</v>
          </cell>
        </row>
        <row r="373">
          <cell r="A373">
            <v>3031310</v>
          </cell>
          <cell r="B373" t="str">
            <v>Serv. Manut. Ex Contrato Semi Reboque</v>
          </cell>
          <cell r="C373">
            <v>887136.25</v>
          </cell>
        </row>
        <row r="374">
          <cell r="A374">
            <v>3031311</v>
          </cell>
          <cell r="B374" t="str">
            <v>Pç Manut. Ex Contrato Caminhões Leves</v>
          </cell>
          <cell r="C374">
            <v>969568.29</v>
          </cell>
        </row>
        <row r="375">
          <cell r="A375">
            <v>3031312</v>
          </cell>
          <cell r="B375" t="str">
            <v>Serv. Manut. Ex Contrato Caminhões Leve</v>
          </cell>
          <cell r="C375">
            <v>1188041.6000000001</v>
          </cell>
        </row>
        <row r="376">
          <cell r="A376">
            <v>3031313</v>
          </cell>
          <cell r="B376" t="str">
            <v>Conserto de Pneus</v>
          </cell>
          <cell r="C376">
            <v>81353.429999999993</v>
          </cell>
        </row>
        <row r="377">
          <cell r="A377">
            <v>3031314</v>
          </cell>
          <cell r="B377" t="str">
            <v>Peças Manut. Ctr Semi reboque - AGREGAD</v>
          </cell>
          <cell r="C377">
            <v>852.05</v>
          </cell>
        </row>
        <row r="378">
          <cell r="A378" t="str">
            <v>Manutenção Ex-Contrato</v>
          </cell>
          <cell r="C378">
            <v>4474391.74</v>
          </cell>
        </row>
        <row r="379">
          <cell r="A379" t="str">
            <v>Manutenção</v>
          </cell>
          <cell r="C379">
            <v>6905675.7800000003</v>
          </cell>
        </row>
        <row r="380">
          <cell r="A380">
            <v>3131105</v>
          </cell>
          <cell r="B380" t="str">
            <v>Enlonamento-Rodoviário</v>
          </cell>
          <cell r="C380">
            <v>956978.97</v>
          </cell>
        </row>
        <row r="381">
          <cell r="A381">
            <v>3131128</v>
          </cell>
          <cell r="B381" t="str">
            <v>Lacres Rodoviários</v>
          </cell>
          <cell r="C381">
            <v>7702.03</v>
          </cell>
        </row>
        <row r="382">
          <cell r="A382">
            <v>3131129</v>
          </cell>
          <cell r="B382" t="str">
            <v>Ova/desova-rodov</v>
          </cell>
          <cell r="C382">
            <v>22508.91</v>
          </cell>
        </row>
        <row r="383">
          <cell r="A383">
            <v>3131130</v>
          </cell>
          <cell r="B383" t="str">
            <v>Carga e descarga</v>
          </cell>
          <cell r="C383">
            <v>1963723.51</v>
          </cell>
        </row>
        <row r="384">
          <cell r="A384">
            <v>3131133</v>
          </cell>
          <cell r="B384" t="str">
            <v>Lavagem de caminhões</v>
          </cell>
          <cell r="C384">
            <v>394332.55</v>
          </cell>
        </row>
        <row r="385">
          <cell r="A385">
            <v>3131149</v>
          </cell>
          <cell r="B385" t="str">
            <v>Enlonamento-Rodoviário frota</v>
          </cell>
          <cell r="C385">
            <v>28112.99</v>
          </cell>
        </row>
        <row r="386">
          <cell r="A386" t="str">
            <v>Enlonamento de Caminhão</v>
          </cell>
          <cell r="C386">
            <v>3373358.96</v>
          </cell>
        </row>
        <row r="387">
          <cell r="A387">
            <v>3081109</v>
          </cell>
          <cell r="B387" t="str">
            <v>Uniformes Materiais de segurança - rodo</v>
          </cell>
          <cell r="C387">
            <v>338837.77</v>
          </cell>
        </row>
        <row r="388">
          <cell r="A388" t="str">
            <v>Uniformes para Motoristas</v>
          </cell>
          <cell r="C388">
            <v>338837.77</v>
          </cell>
        </row>
        <row r="389">
          <cell r="A389">
            <v>3041108</v>
          </cell>
          <cell r="B389" t="str">
            <v>Viagens e estadias Motoristas</v>
          </cell>
          <cell r="C389">
            <v>1805211.28</v>
          </cell>
        </row>
        <row r="390">
          <cell r="A390">
            <v>3041109</v>
          </cell>
          <cell r="B390" t="str">
            <v>Diárias de Motoristas</v>
          </cell>
          <cell r="C390">
            <v>359913.16</v>
          </cell>
        </row>
        <row r="391">
          <cell r="A391" t="str">
            <v>Estadias de Motoristas</v>
          </cell>
          <cell r="C391">
            <v>2165124.44</v>
          </cell>
        </row>
        <row r="392">
          <cell r="A392">
            <v>3081112</v>
          </cell>
          <cell r="B392" t="str">
            <v>Ser. Motoristas e Ajudantes</v>
          </cell>
          <cell r="C392">
            <v>2393549.3199999998</v>
          </cell>
        </row>
        <row r="393">
          <cell r="C393">
            <v>2393549.3199999998</v>
          </cell>
        </row>
        <row r="394">
          <cell r="A394">
            <v>3131122</v>
          </cell>
          <cell r="B394" t="str">
            <v>Pedágio Freteiros</v>
          </cell>
          <cell r="C394">
            <v>1079591.83</v>
          </cell>
        </row>
        <row r="395">
          <cell r="A395">
            <v>3131126</v>
          </cell>
          <cell r="B395" t="str">
            <v>Pedágio Reembolso</v>
          </cell>
          <cell r="C395">
            <v>-2756282.89</v>
          </cell>
        </row>
        <row r="396">
          <cell r="A396">
            <v>3131134</v>
          </cell>
          <cell r="B396" t="str">
            <v>Estacionamento</v>
          </cell>
          <cell r="C396">
            <v>100742.32</v>
          </cell>
        </row>
        <row r="397">
          <cell r="A397">
            <v>3131143</v>
          </cell>
          <cell r="B397" t="str">
            <v>Pedágio frota</v>
          </cell>
          <cell r="C397">
            <v>655903.14</v>
          </cell>
        </row>
        <row r="398">
          <cell r="A398">
            <v>3131144</v>
          </cell>
          <cell r="B398" t="str">
            <v>Pedágio Reembolso frota</v>
          </cell>
          <cell r="C398">
            <v>-328086.77</v>
          </cell>
        </row>
        <row r="399">
          <cell r="A399">
            <v>4131122</v>
          </cell>
          <cell r="B399" t="str">
            <v>Pedágio Freteiros</v>
          </cell>
          <cell r="C399">
            <v>2983.61</v>
          </cell>
        </row>
        <row r="400">
          <cell r="A400" t="str">
            <v>Estacionamento/pedágio</v>
          </cell>
          <cell r="C400">
            <v>-1245148.76</v>
          </cell>
        </row>
        <row r="401">
          <cell r="A401">
            <v>3061107</v>
          </cell>
          <cell r="B401" t="str">
            <v>Aluguel Road Railer</v>
          </cell>
          <cell r="C401">
            <v>160</v>
          </cell>
        </row>
        <row r="402">
          <cell r="A402">
            <v>3061111</v>
          </cell>
          <cell r="B402" t="str">
            <v>Locação de Cavalos Mwc</v>
          </cell>
          <cell r="C402">
            <v>905888.7</v>
          </cell>
        </row>
        <row r="403">
          <cell r="A403" t="str">
            <v>Aluguel material rodante</v>
          </cell>
          <cell r="C403">
            <v>906048.7</v>
          </cell>
        </row>
        <row r="404">
          <cell r="A404">
            <v>3091401</v>
          </cell>
          <cell r="B404" t="str">
            <v>Gerenciamento de riscos</v>
          </cell>
          <cell r="C404">
            <v>2480145.65</v>
          </cell>
        </row>
        <row r="405">
          <cell r="A405">
            <v>4131131</v>
          </cell>
          <cell r="B405" t="str">
            <v>Taxa Repon</v>
          </cell>
          <cell r="C405">
            <v>88520.62</v>
          </cell>
        </row>
        <row r="406">
          <cell r="A406" t="str">
            <v>Gerenciamento de riscos</v>
          </cell>
          <cell r="C406">
            <v>2568666.27</v>
          </cell>
        </row>
        <row r="407">
          <cell r="A407">
            <v>3040101</v>
          </cell>
          <cell r="B407" t="str">
            <v>Desgate de Pneus</v>
          </cell>
          <cell r="C407">
            <v>2571287.09</v>
          </cell>
        </row>
        <row r="408">
          <cell r="A408">
            <v>3040102</v>
          </cell>
          <cell r="B408" t="str">
            <v>Desgate de Pneus - Agregados</v>
          </cell>
          <cell r="C408">
            <v>956055.12</v>
          </cell>
        </row>
        <row r="409">
          <cell r="A409" t="str">
            <v>Desgaste de Pneus</v>
          </cell>
          <cell r="C409">
            <v>3527342.21</v>
          </cell>
        </row>
        <row r="410">
          <cell r="A410">
            <v>3131113</v>
          </cell>
          <cell r="B410" t="str">
            <v>Estadia</v>
          </cell>
          <cell r="C410">
            <v>93671.65</v>
          </cell>
        </row>
        <row r="411">
          <cell r="A411">
            <v>3131114</v>
          </cell>
          <cell r="B411" t="str">
            <v>Armazenagem</v>
          </cell>
          <cell r="C411">
            <v>72120.91</v>
          </cell>
        </row>
        <row r="412">
          <cell r="A412" t="str">
            <v>Estadia de Caminhões</v>
          </cell>
          <cell r="C412">
            <v>165792.56</v>
          </cell>
        </row>
        <row r="413">
          <cell r="A413">
            <v>3081121</v>
          </cell>
          <cell r="B413" t="str">
            <v>Taxa Administ. Argentina</v>
          </cell>
          <cell r="C413">
            <v>80991.820000000007</v>
          </cell>
        </row>
        <row r="414">
          <cell r="A414">
            <v>3101121</v>
          </cell>
          <cell r="B414" t="str">
            <v>Taxas Variáveis</v>
          </cell>
          <cell r="C414">
            <v>11671.01</v>
          </cell>
        </row>
        <row r="415">
          <cell r="A415" t="str">
            <v>Taxa Adm. Arg.</v>
          </cell>
          <cell r="C415">
            <v>92662.83</v>
          </cell>
        </row>
        <row r="416">
          <cell r="A416">
            <v>3091104</v>
          </cell>
          <cell r="B416" t="str">
            <v>RCF - Seguros com terceiros</v>
          </cell>
          <cell r="C416">
            <v>540953.93999999994</v>
          </cell>
        </row>
        <row r="417">
          <cell r="A417">
            <v>3101230</v>
          </cell>
          <cell r="B417" t="str">
            <v>DEPVAT - Licenc. seg. Obrigatório - Veí</v>
          </cell>
          <cell r="C417">
            <v>410</v>
          </cell>
        </row>
        <row r="418">
          <cell r="A418">
            <v>3101231</v>
          </cell>
          <cell r="B418" t="str">
            <v>IPVA  - Caminhões</v>
          </cell>
          <cell r="C418">
            <v>373170.64</v>
          </cell>
        </row>
        <row r="419">
          <cell r="A419">
            <v>3101232</v>
          </cell>
          <cell r="B419" t="str">
            <v>IPVA Semi Reboques/Agregados</v>
          </cell>
          <cell r="C419">
            <v>106.39</v>
          </cell>
        </row>
        <row r="420">
          <cell r="A420">
            <v>4121112</v>
          </cell>
          <cell r="B420" t="str">
            <v>RCF - Seguros com terceiros</v>
          </cell>
          <cell r="C420">
            <v>4098.5600000000004</v>
          </cell>
        </row>
        <row r="421">
          <cell r="A421" t="str">
            <v>IPVA Caminhões</v>
          </cell>
          <cell r="C421">
            <v>918739.53</v>
          </cell>
        </row>
        <row r="422">
          <cell r="A422">
            <v>3131127</v>
          </cell>
          <cell r="B422" t="str">
            <v>Serviço de desembaraço</v>
          </cell>
          <cell r="C422">
            <v>51729.120000000003</v>
          </cell>
        </row>
        <row r="423">
          <cell r="A423" t="str">
            <v>Desembaraço de Mercadorias</v>
          </cell>
          <cell r="C423">
            <v>51729.120000000003</v>
          </cell>
        </row>
        <row r="424">
          <cell r="A424">
            <v>3101106</v>
          </cell>
          <cell r="B424" t="str">
            <v>Refugo Vasilhames</v>
          </cell>
          <cell r="C424">
            <v>1255197.3799999999</v>
          </cell>
        </row>
        <row r="425">
          <cell r="A425">
            <v>3101198</v>
          </cell>
          <cell r="B425" t="str">
            <v>Recuperação Refugos/Avarias</v>
          </cell>
          <cell r="C425">
            <v>-66065.59</v>
          </cell>
        </row>
        <row r="426">
          <cell r="A426">
            <v>3111105</v>
          </cell>
          <cell r="B426" t="str">
            <v>Vendas de Salvados - PPO</v>
          </cell>
          <cell r="C426">
            <v>-82121.11</v>
          </cell>
        </row>
        <row r="427">
          <cell r="A427">
            <v>3111201</v>
          </cell>
          <cell r="B427" t="str">
            <v>Vales Financeiros - Prest. Contas</v>
          </cell>
          <cell r="C427">
            <v>1160844.8600000001</v>
          </cell>
        </row>
        <row r="428">
          <cell r="A428">
            <v>3111202</v>
          </cell>
          <cell r="B428" t="str">
            <v>Devol. Vales Financeiros - Redutora</v>
          </cell>
          <cell r="C428">
            <v>-265803.82</v>
          </cell>
        </row>
        <row r="429">
          <cell r="A429">
            <v>4777701</v>
          </cell>
          <cell r="B429" t="str">
            <v>Provisão para Perdas c/ Vales Financeir</v>
          </cell>
          <cell r="C429">
            <v>1500000</v>
          </cell>
        </row>
        <row r="430">
          <cell r="C430">
            <v>3502051.72</v>
          </cell>
        </row>
        <row r="431">
          <cell r="A431">
            <v>3091105</v>
          </cell>
          <cell r="B431" t="str">
            <v>RCF-Seguros com terceiros -agregados</v>
          </cell>
          <cell r="C431">
            <v>0</v>
          </cell>
        </row>
        <row r="432">
          <cell r="A432">
            <v>3091106</v>
          </cell>
          <cell r="B432" t="str">
            <v>RCF - Seguros com terceiros internacion</v>
          </cell>
          <cell r="C432">
            <v>0</v>
          </cell>
        </row>
        <row r="433">
          <cell r="C433">
            <v>0</v>
          </cell>
        </row>
        <row r="434">
          <cell r="A434">
            <v>3131117</v>
          </cell>
          <cell r="B434" t="str">
            <v>Agenciamento cargas/comissões - Frota</v>
          </cell>
          <cell r="C434">
            <v>0</v>
          </cell>
        </row>
        <row r="435">
          <cell r="C435">
            <v>0</v>
          </cell>
        </row>
        <row r="436">
          <cell r="A436">
            <v>3021301</v>
          </cell>
          <cell r="B436" t="str">
            <v>Combustiveis e equipamentos para termin</v>
          </cell>
          <cell r="C436">
            <v>72127.95</v>
          </cell>
        </row>
        <row r="437">
          <cell r="A437">
            <v>3021302</v>
          </cell>
          <cell r="B437" t="str">
            <v>Lubrif. Equip. Terminal</v>
          </cell>
          <cell r="C437">
            <v>1102.68</v>
          </cell>
        </row>
        <row r="438">
          <cell r="A438" t="str">
            <v>Combustíveis Terminais</v>
          </cell>
          <cell r="C438">
            <v>73230.63</v>
          </cell>
        </row>
        <row r="439">
          <cell r="A439">
            <v>3061109</v>
          </cell>
          <cell r="B439" t="str">
            <v>Locação de Armazéns</v>
          </cell>
          <cell r="C439">
            <v>637133.52</v>
          </cell>
        </row>
        <row r="440">
          <cell r="A440">
            <v>3131124</v>
          </cell>
          <cell r="B440" t="str">
            <v>Armazenagem no destino</v>
          </cell>
          <cell r="C440">
            <v>884.75</v>
          </cell>
        </row>
        <row r="441">
          <cell r="A441" t="str">
            <v>Armazenagem e Aluguéis</v>
          </cell>
          <cell r="C441">
            <v>638018.27</v>
          </cell>
        </row>
        <row r="442">
          <cell r="A442">
            <v>3091101</v>
          </cell>
          <cell r="B442" t="str">
            <v>Ativos - Prêmios</v>
          </cell>
          <cell r="C442">
            <v>27892.639999999999</v>
          </cell>
        </row>
        <row r="443">
          <cell r="A443">
            <v>3091201</v>
          </cell>
          <cell r="B443" t="str">
            <v>Transportes Cargas-Prêmio</v>
          </cell>
          <cell r="C443">
            <v>9780.56</v>
          </cell>
        </row>
        <row r="444">
          <cell r="A444">
            <v>3091202</v>
          </cell>
          <cell r="B444" t="str">
            <v>Carga nacional</v>
          </cell>
          <cell r="C444">
            <v>2246875.4500000002</v>
          </cell>
        </row>
        <row r="445">
          <cell r="A445">
            <v>3091203</v>
          </cell>
          <cell r="B445" t="str">
            <v>Carga Internacional</v>
          </cell>
          <cell r="C445">
            <v>365664.59</v>
          </cell>
        </row>
        <row r="446">
          <cell r="A446">
            <v>3091301</v>
          </cell>
          <cell r="B446" t="str">
            <v>Transp.Cargas Premio Nacional</v>
          </cell>
          <cell r="C446">
            <v>85344.04</v>
          </cell>
        </row>
        <row r="447">
          <cell r="A447" t="str">
            <v>Seguro de Carga</v>
          </cell>
          <cell r="C447">
            <v>2735557.28</v>
          </cell>
        </row>
        <row r="448">
          <cell r="A448">
            <v>3131123</v>
          </cell>
          <cell r="B448" t="str">
            <v>ATA - Agente de transporte aduaneiro</v>
          </cell>
          <cell r="C448">
            <v>35814.910000000003</v>
          </cell>
        </row>
        <row r="449">
          <cell r="A449" t="str">
            <v>Taxas Fundaf</v>
          </cell>
          <cell r="C449">
            <v>35814.910000000003</v>
          </cell>
        </row>
        <row r="450">
          <cell r="A450">
            <v>3131101</v>
          </cell>
          <cell r="B450" t="str">
            <v>Trackege Rights</v>
          </cell>
          <cell r="C450">
            <v>17</v>
          </cell>
        </row>
        <row r="451">
          <cell r="A451">
            <v>3131104</v>
          </cell>
          <cell r="B451" t="str">
            <v>Transbordo ferroviário</v>
          </cell>
          <cell r="C451">
            <v>259442.84</v>
          </cell>
        </row>
        <row r="452">
          <cell r="A452">
            <v>4131112</v>
          </cell>
          <cell r="B452" t="str">
            <v>Agenciam.cargas comissões</v>
          </cell>
          <cell r="C452">
            <v>7885.67</v>
          </cell>
        </row>
        <row r="453">
          <cell r="A453" t="str">
            <v>Transbordo</v>
          </cell>
          <cell r="C453">
            <v>267345.51</v>
          </cell>
        </row>
        <row r="454">
          <cell r="A454">
            <v>3036104</v>
          </cell>
          <cell r="B454" t="str">
            <v>Pç Manut. Maquinas e Terminais Logístic</v>
          </cell>
          <cell r="C454">
            <v>50029.34</v>
          </cell>
        </row>
        <row r="455">
          <cell r="A455">
            <v>3036105</v>
          </cell>
          <cell r="B455" t="str">
            <v>Serv. Manut. Maquinas e Terminais Logís</v>
          </cell>
          <cell r="C455">
            <v>27478.59</v>
          </cell>
        </row>
        <row r="456">
          <cell r="A456">
            <v>3036107</v>
          </cell>
          <cell r="B456" t="str">
            <v>Peças e Maut. Containers</v>
          </cell>
          <cell r="C456">
            <v>89</v>
          </cell>
        </row>
        <row r="457">
          <cell r="A457">
            <v>3036108</v>
          </cell>
          <cell r="B457" t="str">
            <v>Serv. Manut de Containers</v>
          </cell>
          <cell r="C457">
            <v>540</v>
          </cell>
        </row>
        <row r="458">
          <cell r="A458">
            <v>3036109</v>
          </cell>
          <cell r="B458" t="str">
            <v>Fretes Manut. Containers</v>
          </cell>
          <cell r="C458">
            <v>4783.1000000000004</v>
          </cell>
        </row>
        <row r="459">
          <cell r="A459">
            <v>3036110</v>
          </cell>
          <cell r="B459" t="str">
            <v>Pç Manut. de Lonas</v>
          </cell>
          <cell r="C459">
            <v>11398.07</v>
          </cell>
        </row>
        <row r="460">
          <cell r="A460">
            <v>3036111</v>
          </cell>
          <cell r="B460" t="str">
            <v>Serv. Manut. Lonas</v>
          </cell>
          <cell r="C460">
            <v>11684.27</v>
          </cell>
        </row>
        <row r="461">
          <cell r="A461">
            <v>3036112</v>
          </cell>
          <cell r="B461" t="str">
            <v>Fretes Manut. de Lonas</v>
          </cell>
          <cell r="C461">
            <v>409.64</v>
          </cell>
        </row>
        <row r="462">
          <cell r="A462">
            <v>3037105</v>
          </cell>
          <cell r="B462" t="str">
            <v>Peças Manut. Road Railers</v>
          </cell>
          <cell r="C462">
            <v>9932.32</v>
          </cell>
        </row>
        <row r="463">
          <cell r="A463">
            <v>3037107</v>
          </cell>
          <cell r="B463" t="str">
            <v>Fretes Manut. Road Railers</v>
          </cell>
          <cell r="C463">
            <v>4406</v>
          </cell>
        </row>
        <row r="464">
          <cell r="A464" t="str">
            <v>Manutenção Máquinas</v>
          </cell>
          <cell r="C464">
            <v>120750.33</v>
          </cell>
        </row>
        <row r="465">
          <cell r="A465">
            <v>3131112</v>
          </cell>
          <cell r="B465" t="str">
            <v>Agenciamento cargas/comissões</v>
          </cell>
          <cell r="C465">
            <v>410222.88</v>
          </cell>
        </row>
        <row r="466">
          <cell r="A466">
            <v>3131120</v>
          </cell>
          <cell r="B466" t="str">
            <v>Outros Modais</v>
          </cell>
          <cell r="C466">
            <v>63800.31</v>
          </cell>
        </row>
        <row r="467">
          <cell r="A467">
            <v>3131141</v>
          </cell>
          <cell r="B467" t="str">
            <v>Fretes agregados - ociosidade</v>
          </cell>
          <cell r="C467">
            <v>599348.47</v>
          </cell>
        </row>
        <row r="468">
          <cell r="A468" t="str">
            <v>Outros Modais</v>
          </cell>
          <cell r="C468">
            <v>1073371.6599999999</v>
          </cell>
        </row>
        <row r="469">
          <cell r="A469">
            <v>3131103</v>
          </cell>
          <cell r="B469" t="str">
            <v>Coleta e entrega</v>
          </cell>
          <cell r="C469">
            <v>239986.94</v>
          </cell>
        </row>
        <row r="470">
          <cell r="A470">
            <v>3131147</v>
          </cell>
          <cell r="B470" t="str">
            <v>Carga e descarga rodo frota</v>
          </cell>
          <cell r="C470">
            <v>140509.9</v>
          </cell>
        </row>
        <row r="471">
          <cell r="A471" t="str">
            <v>Coleta e Entrega</v>
          </cell>
          <cell r="C471">
            <v>380496.84</v>
          </cell>
        </row>
        <row r="472">
          <cell r="A472" t="str">
            <v>Custos de Logística Variáveis</v>
          </cell>
          <cell r="C472">
            <v>5324585.43</v>
          </cell>
        </row>
        <row r="473">
          <cell r="A473" t="str">
            <v>outros</v>
          </cell>
          <cell r="C473">
            <v>24083340.100000001</v>
          </cell>
        </row>
        <row r="474">
          <cell r="A474" t="str">
            <v>Custos Rodoviários Variáveis</v>
          </cell>
          <cell r="C474">
            <v>138362834.34</v>
          </cell>
        </row>
        <row r="475">
          <cell r="A475" t="str">
            <v>Custos dos Serviços Prestados Variáveis</v>
          </cell>
          <cell r="C475">
            <v>138218788.83000001</v>
          </cell>
        </row>
        <row r="476">
          <cell r="A476" t="str">
            <v>Margem de Contribuição</v>
          </cell>
          <cell r="C476">
            <v>-34052011.149999999</v>
          </cell>
        </row>
        <row r="477">
          <cell r="A477">
            <v>3014101</v>
          </cell>
          <cell r="B477" t="str">
            <v>Salários Temp.</v>
          </cell>
          <cell r="C477">
            <v>43061.78</v>
          </cell>
        </row>
        <row r="478">
          <cell r="A478">
            <v>3014203</v>
          </cell>
          <cell r="B478" t="str">
            <v>Remuneração Variável Temp.</v>
          </cell>
          <cell r="C478">
            <v>-508.75</v>
          </cell>
        </row>
        <row r="479">
          <cell r="A479">
            <v>3014301</v>
          </cell>
          <cell r="B479" t="str">
            <v>INSS Temp.</v>
          </cell>
          <cell r="C479">
            <v>118751.88</v>
          </cell>
        </row>
        <row r="480">
          <cell r="A480">
            <v>3014305</v>
          </cell>
          <cell r="B480" t="str">
            <v>Contribuição Patronal Temp.</v>
          </cell>
          <cell r="C480">
            <v>290</v>
          </cell>
        </row>
        <row r="481">
          <cell r="A481">
            <v>3014806</v>
          </cell>
          <cell r="B481" t="str">
            <v>Outros Temp.</v>
          </cell>
          <cell r="C481">
            <v>750</v>
          </cell>
        </row>
        <row r="482">
          <cell r="A482">
            <v>3014901</v>
          </cell>
          <cell r="B482" t="str">
            <v>Contrat./Transf.Temporário</v>
          </cell>
          <cell r="C482">
            <v>577.66</v>
          </cell>
        </row>
        <row r="483">
          <cell r="A483">
            <v>4011701</v>
          </cell>
          <cell r="B483" t="str">
            <v>Férias Vendas</v>
          </cell>
          <cell r="C483">
            <v>32024.21</v>
          </cell>
        </row>
        <row r="484">
          <cell r="A484">
            <v>4011803</v>
          </cell>
          <cell r="B484" t="str">
            <v>Ass.Méd.-UNI./PLANS.Vendas</v>
          </cell>
          <cell r="C484">
            <v>24.84</v>
          </cell>
        </row>
        <row r="485">
          <cell r="A485">
            <v>4011901</v>
          </cell>
          <cell r="B485" t="str">
            <v>Contrat./Transf.Vendas</v>
          </cell>
          <cell r="C485">
            <v>14000</v>
          </cell>
        </row>
        <row r="486">
          <cell r="A486">
            <v>4012101</v>
          </cell>
          <cell r="B486" t="str">
            <v>Salários Adm.</v>
          </cell>
          <cell r="C486">
            <v>1163493.68</v>
          </cell>
        </row>
        <row r="487">
          <cell r="A487">
            <v>4012201</v>
          </cell>
          <cell r="B487" t="str">
            <v>Adic.de salários Adm.</v>
          </cell>
          <cell r="C487">
            <v>26416.87</v>
          </cell>
        </row>
        <row r="488">
          <cell r="A488">
            <v>4012204</v>
          </cell>
          <cell r="B488" t="str">
            <v>Adicional noturno - Adm.</v>
          </cell>
          <cell r="C488">
            <v>8132.28</v>
          </cell>
        </row>
        <row r="489">
          <cell r="A489">
            <v>4012301</v>
          </cell>
          <cell r="B489" t="str">
            <v>INSS Adm.</v>
          </cell>
          <cell r="C489">
            <v>300870.40999999997</v>
          </cell>
        </row>
        <row r="490">
          <cell r="A490">
            <v>4012302</v>
          </cell>
          <cell r="B490" t="str">
            <v>FGTS Adm.</v>
          </cell>
          <cell r="C490">
            <v>86603.73</v>
          </cell>
        </row>
        <row r="491">
          <cell r="A491">
            <v>4012305</v>
          </cell>
          <cell r="B491" t="str">
            <v>Contribuição Patronal Adm.</v>
          </cell>
          <cell r="C491">
            <v>8790.6</v>
          </cell>
        </row>
        <row r="492">
          <cell r="A492">
            <v>4012401</v>
          </cell>
          <cell r="B492" t="str">
            <v>Horas Extras Adm.</v>
          </cell>
          <cell r="C492">
            <v>-780.07</v>
          </cell>
        </row>
        <row r="493">
          <cell r="A493">
            <v>4012501</v>
          </cell>
          <cell r="B493" t="str">
            <v>Av.Prev.Resc.Contrat.Adm.</v>
          </cell>
          <cell r="C493">
            <v>202960.35</v>
          </cell>
        </row>
        <row r="494">
          <cell r="A494">
            <v>4012601</v>
          </cell>
          <cell r="B494" t="str">
            <v>Honorários Diretoria Adm.</v>
          </cell>
          <cell r="C494">
            <v>40086</v>
          </cell>
        </row>
        <row r="495">
          <cell r="A495">
            <v>4012701</v>
          </cell>
          <cell r="B495" t="str">
            <v>Férias Adm.</v>
          </cell>
          <cell r="C495">
            <v>48633.84</v>
          </cell>
        </row>
        <row r="496">
          <cell r="A496">
            <v>4012702</v>
          </cell>
          <cell r="B496" t="str">
            <v>13º Salário Adm.</v>
          </cell>
          <cell r="C496">
            <v>93131.15</v>
          </cell>
        </row>
        <row r="497">
          <cell r="A497">
            <v>4012801</v>
          </cell>
          <cell r="B497" t="str">
            <v>Ticket Alimentação Adm.</v>
          </cell>
          <cell r="C497">
            <v>-111151.35</v>
          </cell>
        </row>
        <row r="498">
          <cell r="A498">
            <v>4012802</v>
          </cell>
          <cell r="B498" t="str">
            <v>Vale Transporte Adm.</v>
          </cell>
          <cell r="C498">
            <v>256189.72</v>
          </cell>
        </row>
        <row r="499">
          <cell r="A499">
            <v>4012803</v>
          </cell>
          <cell r="B499" t="str">
            <v>Ass.Méd.-UNI./PLANS.Adm.</v>
          </cell>
          <cell r="C499">
            <v>34969.03</v>
          </cell>
        </row>
        <row r="500">
          <cell r="A500">
            <v>4012804</v>
          </cell>
          <cell r="B500" t="str">
            <v>Seguro de Vida Adm.</v>
          </cell>
          <cell r="C500">
            <v>6678.23</v>
          </cell>
        </row>
        <row r="501">
          <cell r="A501">
            <v>4012805</v>
          </cell>
          <cell r="B501" t="str">
            <v>Brindes Adm.</v>
          </cell>
          <cell r="C501">
            <v>-6654</v>
          </cell>
        </row>
        <row r="502">
          <cell r="A502">
            <v>4012806</v>
          </cell>
          <cell r="B502" t="str">
            <v>Outros Adm.</v>
          </cell>
          <cell r="C502">
            <v>739.06</v>
          </cell>
        </row>
        <row r="503">
          <cell r="A503">
            <v>4012901</v>
          </cell>
          <cell r="B503" t="str">
            <v>Contrat./Transf.Adm.</v>
          </cell>
          <cell r="C503">
            <v>17878.73</v>
          </cell>
        </row>
        <row r="504">
          <cell r="A504">
            <v>4013101</v>
          </cell>
          <cell r="B504" t="str">
            <v>Salários Terc.</v>
          </cell>
          <cell r="C504">
            <v>22.73</v>
          </cell>
        </row>
        <row r="505">
          <cell r="A505">
            <v>4013501</v>
          </cell>
          <cell r="B505" t="str">
            <v>Av.Prev.Resc.Contrat.Terc.</v>
          </cell>
          <cell r="C505">
            <v>53.45</v>
          </cell>
        </row>
        <row r="506">
          <cell r="A506" t="str">
            <v>Pessoal</v>
          </cell>
          <cell r="C506">
            <v>2386036.06</v>
          </cell>
        </row>
        <row r="507">
          <cell r="A507">
            <v>3012101</v>
          </cell>
          <cell r="B507" t="str">
            <v>Salários Operacional</v>
          </cell>
          <cell r="C507">
            <v>2346368.88</v>
          </cell>
        </row>
        <row r="508">
          <cell r="A508">
            <v>3012201</v>
          </cell>
          <cell r="B508" t="str">
            <v>Adic.Salários Operacional</v>
          </cell>
          <cell r="C508">
            <v>46738.54</v>
          </cell>
        </row>
        <row r="509">
          <cell r="A509">
            <v>3012202</v>
          </cell>
          <cell r="B509" t="str">
            <v>Abono Acordo coletivo - Operac.</v>
          </cell>
          <cell r="C509">
            <v>44.4</v>
          </cell>
        </row>
        <row r="510">
          <cell r="A510">
            <v>3012204</v>
          </cell>
          <cell r="B510" t="str">
            <v>Adicional noturno - Operacional</v>
          </cell>
          <cell r="C510">
            <v>7319.76</v>
          </cell>
        </row>
        <row r="511">
          <cell r="A511">
            <v>3012301</v>
          </cell>
          <cell r="B511" t="str">
            <v>INSS Operacional</v>
          </cell>
          <cell r="C511">
            <v>643838.32999999996</v>
          </cell>
        </row>
        <row r="512">
          <cell r="A512">
            <v>3012302</v>
          </cell>
          <cell r="B512" t="str">
            <v>FGTS Operacional</v>
          </cell>
          <cell r="C512">
            <v>181902.69</v>
          </cell>
        </row>
        <row r="513">
          <cell r="A513">
            <v>3012304</v>
          </cell>
          <cell r="B513" t="str">
            <v>SENAI Operacional</v>
          </cell>
          <cell r="C513">
            <v>-201.41</v>
          </cell>
        </row>
        <row r="514">
          <cell r="A514">
            <v>3012305</v>
          </cell>
          <cell r="B514" t="str">
            <v>Contrib.Patronal Operac.</v>
          </cell>
          <cell r="C514">
            <v>450</v>
          </cell>
        </row>
        <row r="515">
          <cell r="A515">
            <v>3012401</v>
          </cell>
          <cell r="B515" t="str">
            <v>Horas Extras Operacional</v>
          </cell>
          <cell r="C515">
            <v>44508.82</v>
          </cell>
        </row>
        <row r="516">
          <cell r="A516">
            <v>3012501</v>
          </cell>
          <cell r="B516" t="str">
            <v>Av.Prev.Resc.Contr.Operac.</v>
          </cell>
          <cell r="C516">
            <v>275816.71000000002</v>
          </cell>
        </row>
        <row r="517">
          <cell r="A517">
            <v>3012701</v>
          </cell>
          <cell r="B517" t="str">
            <v>Férias Operacional</v>
          </cell>
          <cell r="C517">
            <v>228448.74</v>
          </cell>
        </row>
        <row r="518">
          <cell r="A518">
            <v>3012702</v>
          </cell>
          <cell r="B518" t="str">
            <v>13 Salário Operacional</v>
          </cell>
          <cell r="C518">
            <v>217103.46</v>
          </cell>
        </row>
        <row r="519">
          <cell r="A519">
            <v>3012801</v>
          </cell>
          <cell r="B519" t="str">
            <v>Ticket Alimentação Operacional</v>
          </cell>
          <cell r="C519">
            <v>367245.56</v>
          </cell>
        </row>
        <row r="520">
          <cell r="A520">
            <v>3012802</v>
          </cell>
          <cell r="B520" t="str">
            <v>Vale Transporte Operacional</v>
          </cell>
          <cell r="C520">
            <v>83098.83</v>
          </cell>
        </row>
        <row r="521">
          <cell r="A521">
            <v>3012803</v>
          </cell>
          <cell r="B521" t="str">
            <v>Ass.Méd.-UNI./PLANS.Operac.</v>
          </cell>
          <cell r="C521">
            <v>165083.74</v>
          </cell>
        </row>
        <row r="522">
          <cell r="A522">
            <v>3012804</v>
          </cell>
          <cell r="B522" t="str">
            <v>Seguro de Vida Operacional</v>
          </cell>
          <cell r="C522">
            <v>13693.81</v>
          </cell>
        </row>
        <row r="523">
          <cell r="A523">
            <v>3012805</v>
          </cell>
          <cell r="B523" t="str">
            <v>Brindes Operacional</v>
          </cell>
          <cell r="C523">
            <v>10642.98</v>
          </cell>
        </row>
        <row r="524">
          <cell r="A524">
            <v>3012806</v>
          </cell>
          <cell r="B524" t="str">
            <v>Outros Operacional</v>
          </cell>
          <cell r="C524">
            <v>-2551.0700000000002</v>
          </cell>
        </row>
        <row r="525">
          <cell r="A525">
            <v>3012901</v>
          </cell>
          <cell r="B525" t="str">
            <v>Contr./Transf.Operacional</v>
          </cell>
          <cell r="C525">
            <v>35334.230000000003</v>
          </cell>
        </row>
        <row r="526">
          <cell r="A526" t="str">
            <v>Maquinistas/Pátio e Colab. Operacional</v>
          </cell>
          <cell r="C526">
            <v>4664887</v>
          </cell>
        </row>
        <row r="527">
          <cell r="C527">
            <v>7050923.0599999996</v>
          </cell>
        </row>
        <row r="528">
          <cell r="A528">
            <v>3031101</v>
          </cell>
          <cell r="B528" t="str">
            <v>Peças/Compon.p/Locomotivas</v>
          </cell>
          <cell r="C528">
            <v>756.85</v>
          </cell>
        </row>
        <row r="529">
          <cell r="A529" t="str">
            <v>Manutenção Mecânica</v>
          </cell>
          <cell r="C529">
            <v>756.85</v>
          </cell>
        </row>
        <row r="530">
          <cell r="A530">
            <v>3036101</v>
          </cell>
          <cell r="B530" t="str">
            <v>Ferram.Mat.Auxil.Manut.</v>
          </cell>
          <cell r="C530">
            <v>167576.42000000001</v>
          </cell>
        </row>
        <row r="531">
          <cell r="A531">
            <v>3036102</v>
          </cell>
          <cell r="B531" t="str">
            <v>Frete Ferram.Mat.Auxil.</v>
          </cell>
          <cell r="C531">
            <v>84</v>
          </cell>
        </row>
        <row r="532">
          <cell r="A532" t="str">
            <v>Ferramentas</v>
          </cell>
          <cell r="C532">
            <v>167660.42000000001</v>
          </cell>
        </row>
        <row r="533">
          <cell r="A533">
            <v>3031001</v>
          </cell>
          <cell r="B533" t="str">
            <v>Manut.Máquinas e equipamentos</v>
          </cell>
          <cell r="C533">
            <v>28232.61</v>
          </cell>
        </row>
        <row r="534">
          <cell r="A534">
            <v>3036103</v>
          </cell>
          <cell r="B534" t="str">
            <v>Serv.pç.p/Manut.Máquinas</v>
          </cell>
          <cell r="C534">
            <v>446.74</v>
          </cell>
        </row>
        <row r="535">
          <cell r="A535">
            <v>3037101</v>
          </cell>
          <cell r="B535" t="str">
            <v>Manutenção de veiculos rodoviários leve</v>
          </cell>
          <cell r="C535">
            <v>8644.26</v>
          </cell>
        </row>
        <row r="536">
          <cell r="A536">
            <v>3037102</v>
          </cell>
          <cell r="B536" t="str">
            <v>Manut.Equip.Ferrov.Leve</v>
          </cell>
          <cell r="C536">
            <v>323</v>
          </cell>
        </row>
        <row r="537">
          <cell r="A537">
            <v>3037104</v>
          </cell>
          <cell r="B537" t="str">
            <v>Fretes Veíc.Rodoviários</v>
          </cell>
          <cell r="C537">
            <v>1351.48</v>
          </cell>
        </row>
        <row r="538">
          <cell r="A538">
            <v>3037106</v>
          </cell>
          <cell r="B538" t="str">
            <v>Serv. Manut. Road Raillers</v>
          </cell>
          <cell r="C538">
            <v>239897.2</v>
          </cell>
        </row>
        <row r="539">
          <cell r="A539">
            <v>3039101</v>
          </cell>
          <cell r="B539" t="str">
            <v>Manut.Equipam.Informática</v>
          </cell>
          <cell r="C539">
            <v>49407.73</v>
          </cell>
        </row>
        <row r="540">
          <cell r="A540">
            <v>3039102</v>
          </cell>
          <cell r="B540" t="str">
            <v>Frete Man.Equip.Informática</v>
          </cell>
          <cell r="C540">
            <v>82</v>
          </cell>
        </row>
        <row r="541">
          <cell r="A541" t="str">
            <v>Manutenção de Maquinário</v>
          </cell>
          <cell r="C541">
            <v>328385.02</v>
          </cell>
        </row>
        <row r="542">
          <cell r="A542">
            <v>3031401</v>
          </cell>
          <cell r="B542" t="str">
            <v>Imagem - Gastos com Materias</v>
          </cell>
          <cell r="C542">
            <v>196941.02</v>
          </cell>
        </row>
        <row r="543">
          <cell r="A543">
            <v>3031402</v>
          </cell>
          <cell r="B543" t="str">
            <v>Imagem - Gastos c/ Serviços</v>
          </cell>
          <cell r="C543">
            <v>76255.86</v>
          </cell>
        </row>
        <row r="544">
          <cell r="A544" t="str">
            <v>Imagem</v>
          </cell>
          <cell r="C544">
            <v>273196.88</v>
          </cell>
        </row>
        <row r="545">
          <cell r="A545">
            <v>4031103</v>
          </cell>
          <cell r="B545" t="str">
            <v>Manutenção mecanic/eletrica-aeronave</v>
          </cell>
          <cell r="C545">
            <v>235</v>
          </cell>
        </row>
        <row r="546">
          <cell r="A546" t="str">
            <v>Manutenção Veículos</v>
          </cell>
          <cell r="C546">
            <v>235</v>
          </cell>
        </row>
        <row r="547">
          <cell r="A547">
            <v>3035101</v>
          </cell>
          <cell r="B547" t="str">
            <v>Obras Civis</v>
          </cell>
          <cell r="C547">
            <v>21057.73</v>
          </cell>
        </row>
        <row r="548">
          <cell r="A548">
            <v>3035102</v>
          </cell>
          <cell r="B548" t="str">
            <v>Pequenas Instalações</v>
          </cell>
          <cell r="C548">
            <v>12025.05</v>
          </cell>
        </row>
        <row r="549">
          <cell r="A549">
            <v>3035103</v>
          </cell>
          <cell r="B549" t="str">
            <v>Manutenção Instalações</v>
          </cell>
          <cell r="C549">
            <v>84763.49</v>
          </cell>
        </row>
        <row r="550">
          <cell r="A550">
            <v>3035104</v>
          </cell>
          <cell r="B550" t="str">
            <v>Frete Manut.de Instalações</v>
          </cell>
          <cell r="C550">
            <v>4208.6400000000003</v>
          </cell>
        </row>
        <row r="551">
          <cell r="A551">
            <v>3081105</v>
          </cell>
          <cell r="B551" t="str">
            <v>Limpeza</v>
          </cell>
          <cell r="C551">
            <v>91879.75</v>
          </cell>
        </row>
        <row r="552">
          <cell r="A552" t="str">
            <v>Manutenção Instalações</v>
          </cell>
          <cell r="C552">
            <v>213934.66</v>
          </cell>
        </row>
        <row r="553">
          <cell r="A553">
            <v>3034101</v>
          </cell>
          <cell r="B553" t="str">
            <v>Pç.Componentes p/Sistemas</v>
          </cell>
          <cell r="C553">
            <v>2218.2800000000002</v>
          </cell>
        </row>
        <row r="554">
          <cell r="A554">
            <v>3034102</v>
          </cell>
          <cell r="B554" t="str">
            <v>Serv.Manut.p/Sistemas</v>
          </cell>
          <cell r="C554">
            <v>2767.5</v>
          </cell>
        </row>
        <row r="555">
          <cell r="A555">
            <v>3039103</v>
          </cell>
          <cell r="B555" t="str">
            <v>Manut. Sistemas Informática</v>
          </cell>
          <cell r="C555">
            <v>3745.21</v>
          </cell>
        </row>
        <row r="556">
          <cell r="A556" t="str">
            <v>Manutenção de Sistemas</v>
          </cell>
          <cell r="C556">
            <v>8730.99</v>
          </cell>
        </row>
        <row r="557">
          <cell r="A557">
            <v>3033101</v>
          </cell>
          <cell r="B557" t="str">
            <v>Peças e componentes de telecomunicações</v>
          </cell>
          <cell r="C557">
            <v>9474.8700000000008</v>
          </cell>
        </row>
        <row r="558">
          <cell r="A558">
            <v>3033102</v>
          </cell>
          <cell r="B558" t="str">
            <v>Serv.Manut.Telecom.</v>
          </cell>
          <cell r="C558">
            <v>23995.89</v>
          </cell>
        </row>
        <row r="559">
          <cell r="A559" t="str">
            <v>Manutenção Telecom</v>
          </cell>
          <cell r="C559">
            <v>33470.76</v>
          </cell>
        </row>
        <row r="560">
          <cell r="C560">
            <v>1026370.58</v>
          </cell>
        </row>
        <row r="561">
          <cell r="A561">
            <v>3061102</v>
          </cell>
          <cell r="B561" t="str">
            <v>Alug.Equipam.Informática</v>
          </cell>
          <cell r="C561">
            <v>19543.099999999999</v>
          </cell>
        </row>
        <row r="562">
          <cell r="A562">
            <v>3061103</v>
          </cell>
          <cell r="B562" t="str">
            <v>Aluguel Máquinas</v>
          </cell>
          <cell r="C562">
            <v>195680.28</v>
          </cell>
        </row>
        <row r="563">
          <cell r="A563">
            <v>3061104</v>
          </cell>
          <cell r="B563" t="str">
            <v>Aluguel Imóveis</v>
          </cell>
          <cell r="C563">
            <v>954118.33</v>
          </cell>
        </row>
        <row r="564">
          <cell r="A564">
            <v>3061106</v>
          </cell>
          <cell r="B564" t="str">
            <v>Arrendamento GPS</v>
          </cell>
          <cell r="C564">
            <v>890</v>
          </cell>
        </row>
        <row r="565">
          <cell r="A565">
            <v>3061110</v>
          </cell>
          <cell r="B565" t="str">
            <v>Locação de maquinas e equipamentos - Te</v>
          </cell>
          <cell r="C565">
            <v>208621.88</v>
          </cell>
        </row>
        <row r="566">
          <cell r="A566">
            <v>3061113</v>
          </cell>
          <cell r="B566" t="str">
            <v>Locação de Veiculos Leves</v>
          </cell>
          <cell r="C566">
            <v>483330.22</v>
          </cell>
        </row>
        <row r="567">
          <cell r="A567">
            <v>4061113</v>
          </cell>
          <cell r="B567" t="str">
            <v>Locação de veículos leves</v>
          </cell>
          <cell r="C567">
            <v>641.62</v>
          </cell>
        </row>
        <row r="568">
          <cell r="A568">
            <v>4071101</v>
          </cell>
          <cell r="B568" t="str">
            <v>Sistemas aplicativos</v>
          </cell>
          <cell r="C568">
            <v>400</v>
          </cell>
        </row>
        <row r="569">
          <cell r="A569">
            <v>4071102</v>
          </cell>
          <cell r="B569" t="str">
            <v>Locação de equipamento informática</v>
          </cell>
          <cell r="C569">
            <v>28739.17</v>
          </cell>
        </row>
        <row r="570">
          <cell r="A570">
            <v>4071104</v>
          </cell>
          <cell r="B570" t="str">
            <v>Locação Imóveis</v>
          </cell>
          <cell r="C570">
            <v>800</v>
          </cell>
        </row>
        <row r="571">
          <cell r="A571" t="str">
            <v>Aluguéis e Leasing</v>
          </cell>
          <cell r="C571">
            <v>1892764.6</v>
          </cell>
        </row>
        <row r="572">
          <cell r="A572">
            <v>3081102</v>
          </cell>
          <cell r="B572" t="str">
            <v>Material de Expediente</v>
          </cell>
          <cell r="C572">
            <v>248052.87</v>
          </cell>
        </row>
        <row r="573">
          <cell r="A573">
            <v>3081103</v>
          </cell>
          <cell r="B573" t="str">
            <v>Consultoria</v>
          </cell>
          <cell r="C573">
            <v>61020.51</v>
          </cell>
        </row>
        <row r="574">
          <cell r="A574">
            <v>3081104</v>
          </cell>
          <cell r="B574" t="str">
            <v>Cursos/Congressos/Palestras</v>
          </cell>
          <cell r="C574">
            <v>18541.13</v>
          </cell>
        </row>
        <row r="575">
          <cell r="A575">
            <v>3081106</v>
          </cell>
          <cell r="B575" t="str">
            <v>Segurança Patrimonial</v>
          </cell>
          <cell r="C575">
            <v>100044.8</v>
          </cell>
        </row>
        <row r="576">
          <cell r="A576">
            <v>3081107</v>
          </cell>
          <cell r="B576" t="str">
            <v>Serviços com terceiros</v>
          </cell>
          <cell r="C576">
            <v>641584.35</v>
          </cell>
        </row>
        <row r="577">
          <cell r="A577">
            <v>3081108</v>
          </cell>
          <cell r="B577" t="str">
            <v>Periódicos/Livros/Inform.</v>
          </cell>
          <cell r="C577">
            <v>5480.78</v>
          </cell>
        </row>
        <row r="578">
          <cell r="A578">
            <v>3081111</v>
          </cell>
          <cell r="B578" t="str">
            <v>Bens de pequeno Valor</v>
          </cell>
          <cell r="C578">
            <v>45485.73</v>
          </cell>
        </row>
        <row r="579">
          <cell r="A579">
            <v>3081113</v>
          </cell>
          <cell r="B579" t="str">
            <v>Brindes</v>
          </cell>
          <cell r="C579">
            <v>51973.77</v>
          </cell>
        </row>
        <row r="580">
          <cell r="A580">
            <v>3081209</v>
          </cell>
          <cell r="B580" t="str">
            <v>Publicidade e divulgação</v>
          </cell>
          <cell r="C580">
            <v>104126.2</v>
          </cell>
        </row>
        <row r="581">
          <cell r="A581">
            <v>4021101</v>
          </cell>
          <cell r="B581" t="str">
            <v>Manutenção em instalações</v>
          </cell>
          <cell r="C581">
            <v>5650</v>
          </cell>
        </row>
        <row r="582">
          <cell r="A582">
            <v>4041101</v>
          </cell>
          <cell r="B582" t="str">
            <v>Manut.Equip.Informática</v>
          </cell>
          <cell r="C582">
            <v>9971.83</v>
          </cell>
        </row>
        <row r="583">
          <cell r="A583">
            <v>4041102</v>
          </cell>
          <cell r="B583" t="str">
            <v>Frete Manut.Equip.Inform.</v>
          </cell>
          <cell r="C583">
            <v>26.3</v>
          </cell>
        </row>
        <row r="584">
          <cell r="A584">
            <v>4081101</v>
          </cell>
          <cell r="B584" t="str">
            <v>Unif./materiais segurança</v>
          </cell>
          <cell r="C584">
            <v>0</v>
          </cell>
        </row>
        <row r="585">
          <cell r="A585">
            <v>4081102</v>
          </cell>
          <cell r="B585" t="str">
            <v>Material de expediente</v>
          </cell>
          <cell r="C585">
            <v>13461.95</v>
          </cell>
        </row>
        <row r="586">
          <cell r="A586">
            <v>4081103</v>
          </cell>
          <cell r="B586" t="str">
            <v>Consultoria</v>
          </cell>
          <cell r="C586">
            <v>223760.05</v>
          </cell>
        </row>
        <row r="587">
          <cell r="A587">
            <v>4081105</v>
          </cell>
          <cell r="B587" t="str">
            <v>Publicidade e divulgação</v>
          </cell>
          <cell r="C587">
            <v>9452.19</v>
          </cell>
        </row>
        <row r="588">
          <cell r="A588">
            <v>4081106</v>
          </cell>
          <cell r="B588" t="str">
            <v>Cursos/congressos palestras</v>
          </cell>
          <cell r="C588">
            <v>38428.22</v>
          </cell>
        </row>
        <row r="589">
          <cell r="A589">
            <v>4081107</v>
          </cell>
          <cell r="B589" t="str">
            <v>Limpeza</v>
          </cell>
          <cell r="C589">
            <v>240</v>
          </cell>
        </row>
        <row r="590">
          <cell r="A590">
            <v>4081108</v>
          </cell>
          <cell r="B590" t="str">
            <v>Segurança Patrimonial</v>
          </cell>
          <cell r="C590">
            <v>11113.52</v>
          </cell>
        </row>
        <row r="591">
          <cell r="A591">
            <v>4081109</v>
          </cell>
          <cell r="B591" t="str">
            <v>Serviços com terceiros</v>
          </cell>
          <cell r="C591">
            <v>338468.02</v>
          </cell>
        </row>
        <row r="592">
          <cell r="A592">
            <v>4081111</v>
          </cell>
          <cell r="B592" t="str">
            <v>Periódicos/Livros/Informações</v>
          </cell>
          <cell r="C592">
            <v>5729.73</v>
          </cell>
        </row>
        <row r="593">
          <cell r="A593">
            <v>4081112</v>
          </cell>
          <cell r="B593" t="str">
            <v>Fretes Serv. Terceiros</v>
          </cell>
          <cell r="C593">
            <v>39.380000000000003</v>
          </cell>
        </row>
        <row r="594">
          <cell r="A594">
            <v>4081113</v>
          </cell>
          <cell r="B594" t="str">
            <v>Brindes</v>
          </cell>
          <cell r="C594">
            <v>20897.75</v>
          </cell>
        </row>
        <row r="595">
          <cell r="A595">
            <v>4081114</v>
          </cell>
          <cell r="B595" t="str">
            <v>Multas rodoviárias</v>
          </cell>
          <cell r="C595">
            <v>1150.7</v>
          </cell>
        </row>
        <row r="596">
          <cell r="A596">
            <v>4081115</v>
          </cell>
          <cell r="B596" t="str">
            <v>Multas não dedutíveis</v>
          </cell>
          <cell r="C596">
            <v>32783.33</v>
          </cell>
        </row>
        <row r="597">
          <cell r="A597">
            <v>4081118</v>
          </cell>
          <cell r="B597" t="str">
            <v>Serviços de Terceiros</v>
          </cell>
          <cell r="C597">
            <v>221.2</v>
          </cell>
        </row>
        <row r="598">
          <cell r="A598">
            <v>4081131</v>
          </cell>
          <cell r="B598" t="str">
            <v>Bens de Pequeno Valor</v>
          </cell>
          <cell r="C598">
            <v>563</v>
          </cell>
        </row>
        <row r="599">
          <cell r="A599">
            <v>4145103</v>
          </cell>
          <cell r="B599" t="str">
            <v>Compras Imobilizado-Transf.</v>
          </cell>
          <cell r="C599">
            <v>2979.77</v>
          </cell>
        </row>
        <row r="600">
          <cell r="A600">
            <v>4146102</v>
          </cell>
          <cell r="B600" t="str">
            <v>Prov.Conting.Amb.Trab.</v>
          </cell>
          <cell r="C600">
            <v>1127091</v>
          </cell>
        </row>
        <row r="601">
          <cell r="A601" t="str">
            <v>Despesas Administrativas</v>
          </cell>
          <cell r="C601">
            <v>3118338.08</v>
          </cell>
        </row>
        <row r="602">
          <cell r="A602">
            <v>3101201</v>
          </cell>
          <cell r="B602" t="str">
            <v>Taxas</v>
          </cell>
          <cell r="C602">
            <v>112527.36</v>
          </cell>
        </row>
        <row r="603">
          <cell r="A603">
            <v>3101208</v>
          </cell>
          <cell r="B603" t="str">
            <v>IPTU</v>
          </cell>
          <cell r="C603">
            <v>19615.2</v>
          </cell>
        </row>
        <row r="604">
          <cell r="A604">
            <v>3101226</v>
          </cell>
          <cell r="B604" t="str">
            <v>Àlvara de Licenciamento</v>
          </cell>
          <cell r="C604">
            <v>2852.01</v>
          </cell>
        </row>
        <row r="605">
          <cell r="A605">
            <v>3101227</v>
          </cell>
          <cell r="B605" t="str">
            <v>CIPA/Brigada de Incêndio</v>
          </cell>
          <cell r="C605">
            <v>943.51</v>
          </cell>
        </row>
        <row r="606">
          <cell r="A606">
            <v>3101229</v>
          </cell>
          <cell r="B606" t="str">
            <v>DEPVAT - Licenc. seg. Obrigatório - Cam</v>
          </cell>
          <cell r="C606">
            <v>28476.12</v>
          </cell>
        </row>
        <row r="607">
          <cell r="A607">
            <v>4101101</v>
          </cell>
          <cell r="B607" t="str">
            <v>Taxas</v>
          </cell>
          <cell r="C607">
            <v>14327.54</v>
          </cell>
        </row>
        <row r="608">
          <cell r="A608">
            <v>4101207</v>
          </cell>
          <cell r="B608" t="str">
            <v>ICMS não operacional</v>
          </cell>
          <cell r="C608">
            <v>10220.48</v>
          </cell>
        </row>
        <row r="609">
          <cell r="A609">
            <v>4101208</v>
          </cell>
          <cell r="B609" t="str">
            <v>IPTU</v>
          </cell>
          <cell r="C609">
            <v>12017.08</v>
          </cell>
        </row>
        <row r="610">
          <cell r="A610">
            <v>4101224</v>
          </cell>
          <cell r="B610" t="str">
            <v>ICMS - Utilities</v>
          </cell>
          <cell r="C610">
            <v>242.64</v>
          </cell>
        </row>
        <row r="611">
          <cell r="A611" t="str">
            <v>Tributos</v>
          </cell>
          <cell r="C611">
            <v>201221.94</v>
          </cell>
        </row>
        <row r="612">
          <cell r="A612">
            <v>3101212</v>
          </cell>
          <cell r="B612" t="str">
            <v>Imposto de Importações Diversas</v>
          </cell>
          <cell r="C612">
            <v>40.770000000000003</v>
          </cell>
        </row>
        <row r="613">
          <cell r="A613">
            <v>4081104</v>
          </cell>
          <cell r="B613" t="str">
            <v>Advogados externos</v>
          </cell>
          <cell r="C613">
            <v>282673.88</v>
          </cell>
        </row>
        <row r="614">
          <cell r="A614">
            <v>4081110</v>
          </cell>
          <cell r="B614" t="str">
            <v>Custas Judiciais</v>
          </cell>
          <cell r="C614">
            <v>19686.96</v>
          </cell>
        </row>
        <row r="615">
          <cell r="A615">
            <v>4081120</v>
          </cell>
          <cell r="B615" t="str">
            <v>Desp. Processos Juridicos</v>
          </cell>
          <cell r="C615">
            <v>19697.96</v>
          </cell>
        </row>
        <row r="616">
          <cell r="A616" t="str">
            <v>Judiciais</v>
          </cell>
          <cell r="C616">
            <v>322099.57</v>
          </cell>
        </row>
        <row r="617">
          <cell r="A617">
            <v>3021202</v>
          </cell>
          <cell r="B617" t="str">
            <v>Combust.Equip.Operacionais</v>
          </cell>
          <cell r="C617">
            <v>22081.919999999998</v>
          </cell>
        </row>
        <row r="618">
          <cell r="A618">
            <v>3041101</v>
          </cell>
          <cell r="B618" t="str">
            <v>Viagens e Estadias</v>
          </cell>
          <cell r="C618">
            <v>663055.24</v>
          </cell>
        </row>
        <row r="619">
          <cell r="A619">
            <v>3041102</v>
          </cell>
          <cell r="B619" t="str">
            <v>Diárias Operacionais</v>
          </cell>
          <cell r="C619">
            <v>26947.07</v>
          </cell>
        </row>
        <row r="620">
          <cell r="A620">
            <v>3041103</v>
          </cell>
          <cell r="B620" t="str">
            <v>Condução Aluguéis Carros</v>
          </cell>
          <cell r="C620">
            <v>102933.65</v>
          </cell>
        </row>
        <row r="621">
          <cell r="A621">
            <v>3041104</v>
          </cell>
          <cell r="B621" t="str">
            <v>Despesas de Representação</v>
          </cell>
          <cell r="C621">
            <v>12091.02</v>
          </cell>
        </row>
        <row r="622">
          <cell r="A622">
            <v>3041106</v>
          </cell>
          <cell r="B622" t="str">
            <v>Gastos com Alimentação</v>
          </cell>
          <cell r="C622">
            <v>80254.2</v>
          </cell>
        </row>
        <row r="623">
          <cell r="A623">
            <v>3041107</v>
          </cell>
          <cell r="B623" t="str">
            <v>Estadias</v>
          </cell>
          <cell r="C623">
            <v>3373.51</v>
          </cell>
        </row>
        <row r="624">
          <cell r="A624">
            <v>4051101</v>
          </cell>
          <cell r="B624" t="str">
            <v>Viagens e Estadias</v>
          </cell>
          <cell r="C624">
            <v>58267.11</v>
          </cell>
        </row>
        <row r="625">
          <cell r="A625">
            <v>4051102</v>
          </cell>
          <cell r="B625" t="str">
            <v>Diárias Executivas</v>
          </cell>
          <cell r="C625">
            <v>1494.78</v>
          </cell>
        </row>
        <row r="626">
          <cell r="A626">
            <v>4051103</v>
          </cell>
          <cell r="B626" t="str">
            <v>Condução/Aluguéis carros</v>
          </cell>
          <cell r="C626">
            <v>18854.73</v>
          </cell>
        </row>
        <row r="627">
          <cell r="A627">
            <v>4051104</v>
          </cell>
          <cell r="B627" t="str">
            <v>Despesas de Representação</v>
          </cell>
          <cell r="C627">
            <v>707.5</v>
          </cell>
        </row>
        <row r="628">
          <cell r="A628">
            <v>4051105</v>
          </cell>
          <cell r="B628" t="str">
            <v>Comb.p/veíc.rodoviários</v>
          </cell>
          <cell r="C628">
            <v>-2920.62</v>
          </cell>
        </row>
        <row r="629">
          <cell r="A629">
            <v>4051106</v>
          </cell>
          <cell r="B629" t="str">
            <v>Gastos com alimentação</v>
          </cell>
          <cell r="C629">
            <v>3680.91</v>
          </cell>
        </row>
        <row r="630">
          <cell r="A630" t="str">
            <v>Locomoção e Estadias</v>
          </cell>
          <cell r="C630">
            <v>990821.02</v>
          </cell>
        </row>
        <row r="631">
          <cell r="A631">
            <v>3051101</v>
          </cell>
          <cell r="B631" t="str">
            <v>Água</v>
          </cell>
          <cell r="C631">
            <v>35345.96</v>
          </cell>
        </row>
        <row r="632">
          <cell r="A632">
            <v>3051102</v>
          </cell>
          <cell r="B632" t="str">
            <v>Energia Elétrica</v>
          </cell>
          <cell r="C632">
            <v>87247.039999999994</v>
          </cell>
        </row>
        <row r="633">
          <cell r="A633">
            <v>3051103</v>
          </cell>
          <cell r="B633" t="str">
            <v>Gás</v>
          </cell>
          <cell r="C633">
            <v>3309.26</v>
          </cell>
        </row>
        <row r="634">
          <cell r="A634">
            <v>3051104</v>
          </cell>
          <cell r="B634" t="str">
            <v>Telefone Fixo</v>
          </cell>
          <cell r="C634">
            <v>1075082.75</v>
          </cell>
        </row>
        <row r="635">
          <cell r="A635">
            <v>3051105</v>
          </cell>
          <cell r="B635" t="str">
            <v>Telefone Móvel</v>
          </cell>
          <cell r="C635">
            <v>107040.32000000001</v>
          </cell>
        </row>
        <row r="636">
          <cell r="A636">
            <v>3051107</v>
          </cell>
          <cell r="B636" t="str">
            <v>Correios / Courier</v>
          </cell>
          <cell r="C636">
            <v>61668.43</v>
          </cell>
        </row>
        <row r="637">
          <cell r="A637">
            <v>4061101</v>
          </cell>
          <cell r="B637" t="str">
            <v>Água</v>
          </cell>
          <cell r="C637">
            <v>3964.54</v>
          </cell>
        </row>
        <row r="638">
          <cell r="A638">
            <v>4061102</v>
          </cell>
          <cell r="B638" t="str">
            <v>Energia elétrica</v>
          </cell>
          <cell r="C638">
            <v>5026.78</v>
          </cell>
        </row>
        <row r="639">
          <cell r="A639">
            <v>4061104</v>
          </cell>
          <cell r="B639" t="str">
            <v>Telefone fixo</v>
          </cell>
          <cell r="C639">
            <v>82675.23</v>
          </cell>
        </row>
        <row r="640">
          <cell r="A640">
            <v>4061105</v>
          </cell>
          <cell r="B640" t="str">
            <v>Telefone móvel</v>
          </cell>
          <cell r="C640">
            <v>10689.93</v>
          </cell>
        </row>
        <row r="641">
          <cell r="A641">
            <v>4061106</v>
          </cell>
          <cell r="B641" t="str">
            <v>Canais de voz e dados</v>
          </cell>
          <cell r="C641">
            <v>750174.16</v>
          </cell>
        </row>
        <row r="642">
          <cell r="A642">
            <v>4061107</v>
          </cell>
          <cell r="B642" t="str">
            <v>Correios/Courier</v>
          </cell>
          <cell r="C642">
            <v>49328.480000000003</v>
          </cell>
        </row>
        <row r="643">
          <cell r="A643" t="str">
            <v>Utilities</v>
          </cell>
          <cell r="C643">
            <v>2271552.88</v>
          </cell>
        </row>
        <row r="644">
          <cell r="A644">
            <v>3051108</v>
          </cell>
          <cell r="B644" t="str">
            <v>Rastreamento de Caminhões</v>
          </cell>
          <cell r="C644">
            <v>75917.06</v>
          </cell>
        </row>
        <row r="645">
          <cell r="A645" t="str">
            <v>Rastreamento</v>
          </cell>
          <cell r="C645">
            <v>75917.06</v>
          </cell>
        </row>
        <row r="646">
          <cell r="A646">
            <v>3051106</v>
          </cell>
          <cell r="B646" t="str">
            <v>Canais de Voz e Dados</v>
          </cell>
          <cell r="C646">
            <v>102231.15</v>
          </cell>
        </row>
        <row r="647">
          <cell r="A647" t="str">
            <v>Canal de Voz e Dados</v>
          </cell>
          <cell r="C647">
            <v>102231.15</v>
          </cell>
        </row>
        <row r="648">
          <cell r="C648">
            <v>2449701.09</v>
          </cell>
        </row>
        <row r="649">
          <cell r="A649">
            <v>3091204</v>
          </cell>
          <cell r="B649" t="str">
            <v>Carga Prêmio AG</v>
          </cell>
          <cell r="C649">
            <v>0</v>
          </cell>
        </row>
        <row r="650">
          <cell r="A650">
            <v>3091205</v>
          </cell>
          <cell r="B650" t="str">
            <v>Carga Prêmio FP</v>
          </cell>
          <cell r="C650">
            <v>0</v>
          </cell>
        </row>
        <row r="651">
          <cell r="A651">
            <v>3121103</v>
          </cell>
          <cell r="B651" t="str">
            <v>Seguro Contra terceiros - Rodoviário</v>
          </cell>
          <cell r="C651">
            <v>-159967.92000000001</v>
          </cell>
        </row>
        <row r="652">
          <cell r="A652">
            <v>4121101</v>
          </cell>
          <cell r="B652" t="str">
            <v>Ativos - Prêmios</v>
          </cell>
          <cell r="C652">
            <v>33865.82</v>
          </cell>
        </row>
        <row r="653">
          <cell r="A653">
            <v>4121103</v>
          </cell>
          <cell r="B653" t="str">
            <v>Seg. Contra terceiros - rodoviário</v>
          </cell>
          <cell r="C653">
            <v>1611</v>
          </cell>
        </row>
        <row r="654">
          <cell r="A654">
            <v>4121210</v>
          </cell>
          <cell r="B654" t="str">
            <v>Carga Nacional</v>
          </cell>
          <cell r="C654">
            <v>49041.279999999999</v>
          </cell>
        </row>
        <row r="655">
          <cell r="A655" t="str">
            <v>Seguro operacional</v>
          </cell>
          <cell r="C655">
            <v>-75449.820000000007</v>
          </cell>
        </row>
        <row r="656">
          <cell r="C656">
            <v>-75449.820000000007</v>
          </cell>
        </row>
        <row r="657">
          <cell r="A657">
            <v>3081101</v>
          </cell>
          <cell r="B657" t="str">
            <v>Uniformes Mat.Segurança</v>
          </cell>
          <cell r="C657">
            <v>10335.94</v>
          </cell>
        </row>
        <row r="658">
          <cell r="A658" t="str">
            <v>Uniformes de Segurança</v>
          </cell>
          <cell r="C658">
            <v>10335.94</v>
          </cell>
        </row>
        <row r="659">
          <cell r="A659">
            <v>3021201</v>
          </cell>
          <cell r="B659" t="str">
            <v>Combust.Veíc.Rodoviários Leves</v>
          </cell>
          <cell r="C659">
            <v>306065.25</v>
          </cell>
        </row>
        <row r="660">
          <cell r="A660">
            <v>3094101</v>
          </cell>
          <cell r="B660" t="str">
            <v>Multas</v>
          </cell>
          <cell r="C660">
            <v>134.47999999999999</v>
          </cell>
        </row>
        <row r="661">
          <cell r="A661">
            <v>3094102</v>
          </cell>
          <cell r="B661" t="str">
            <v>Multas Rodoviárias</v>
          </cell>
          <cell r="C661">
            <v>28806.14</v>
          </cell>
        </row>
        <row r="662">
          <cell r="A662">
            <v>3094103</v>
          </cell>
          <cell r="B662" t="str">
            <v>Multas não dedutíveis</v>
          </cell>
          <cell r="C662">
            <v>3234.32</v>
          </cell>
        </row>
        <row r="663">
          <cell r="A663">
            <v>3111101</v>
          </cell>
          <cell r="B663" t="str">
            <v>Mater.Inserv.e Sucatas</v>
          </cell>
          <cell r="C663">
            <v>160</v>
          </cell>
        </row>
        <row r="664">
          <cell r="A664">
            <v>3111102</v>
          </cell>
          <cell r="B664" t="str">
            <v>Ajustes de Inventário Outros</v>
          </cell>
          <cell r="C664">
            <v>-1</v>
          </cell>
        </row>
        <row r="665">
          <cell r="A665" t="str">
            <v>Outros</v>
          </cell>
          <cell r="C665">
            <v>338399.19</v>
          </cell>
        </row>
        <row r="666">
          <cell r="A666" t="str">
            <v>Outros</v>
          </cell>
          <cell r="C666">
            <v>348735.13</v>
          </cell>
        </row>
        <row r="667">
          <cell r="A667">
            <v>3061101</v>
          </cell>
          <cell r="B667" t="str">
            <v>Alug.Sistemas Aplicativos</v>
          </cell>
          <cell r="C667">
            <v>3695</v>
          </cell>
        </row>
        <row r="668">
          <cell r="A668">
            <v>3121101</v>
          </cell>
          <cell r="B668" t="str">
            <v>Depreciação</v>
          </cell>
          <cell r="C668">
            <v>1633857.8</v>
          </cell>
        </row>
        <row r="669">
          <cell r="A669" t="str">
            <v>Depreciação/Amortização</v>
          </cell>
          <cell r="C669">
            <v>1637552.8</v>
          </cell>
        </row>
        <row r="670">
          <cell r="A670">
            <v>3071105</v>
          </cell>
          <cell r="B670" t="str">
            <v>Arrendamento Delara</v>
          </cell>
          <cell r="C670">
            <v>5042492.3600000003</v>
          </cell>
        </row>
        <row r="671">
          <cell r="A671">
            <v>3071106</v>
          </cell>
          <cell r="B671" t="str">
            <v>Arrendamento/Operacional Delara</v>
          </cell>
          <cell r="C671">
            <v>4024.1</v>
          </cell>
        </row>
        <row r="672">
          <cell r="A672">
            <v>4071106</v>
          </cell>
          <cell r="B672" t="str">
            <v>Arrendamento Operacional Delara</v>
          </cell>
          <cell r="C672">
            <v>6459358.6900000004</v>
          </cell>
        </row>
        <row r="673">
          <cell r="A673" t="str">
            <v>Arrendamento/Concessão</v>
          </cell>
          <cell r="C673">
            <v>11505875.15</v>
          </cell>
        </row>
        <row r="674">
          <cell r="A674" t="str">
            <v>Depreciação e amortização</v>
          </cell>
          <cell r="C674">
            <v>13143427.949999999</v>
          </cell>
        </row>
        <row r="675">
          <cell r="A675" t="str">
            <v>Custos dos Serviços Prestados Fixos</v>
          </cell>
          <cell r="C675">
            <v>30468953.199999999</v>
          </cell>
        </row>
        <row r="676">
          <cell r="A676" t="str">
            <v>Lucro Bruto</v>
          </cell>
          <cell r="C676">
            <v>-3583057.95</v>
          </cell>
        </row>
        <row r="677">
          <cell r="A677" t="str">
            <v>Lucro/(prejuízo) Operacional</v>
          </cell>
          <cell r="C677">
            <v>-3583057.95</v>
          </cell>
        </row>
        <row r="679">
          <cell r="A679">
            <v>4141101</v>
          </cell>
          <cell r="B679" t="str">
            <v>Depreciação</v>
          </cell>
          <cell r="C679">
            <v>7913.87</v>
          </cell>
        </row>
        <row r="680">
          <cell r="A680">
            <v>4141102</v>
          </cell>
          <cell r="B680" t="str">
            <v>Amortização</v>
          </cell>
          <cell r="C680">
            <v>39853.040000000001</v>
          </cell>
        </row>
        <row r="681">
          <cell r="A681" t="str">
            <v>Depreciação e Amortização-ADM</v>
          </cell>
          <cell r="C681">
            <v>47766.91</v>
          </cell>
        </row>
        <row r="683">
          <cell r="A683">
            <v>3101101</v>
          </cell>
          <cell r="B683" t="str">
            <v>Indenizações de Cargas</v>
          </cell>
          <cell r="C683">
            <v>424155.22</v>
          </cell>
        </row>
        <row r="684">
          <cell r="A684">
            <v>3101102</v>
          </cell>
          <cell r="B684" t="str">
            <v>Fretes Complementares</v>
          </cell>
          <cell r="C684">
            <v>136.86000000000001</v>
          </cell>
        </row>
        <row r="685">
          <cell r="A685">
            <v>3101103</v>
          </cell>
          <cell r="B685" t="str">
            <v>Indenizações a Terceiros</v>
          </cell>
          <cell r="C685">
            <v>24015.599999999999</v>
          </cell>
        </row>
        <row r="686">
          <cell r="A686">
            <v>3101104</v>
          </cell>
          <cell r="B686" t="str">
            <v>Gastos Inden.Perdas</v>
          </cell>
          <cell r="C686">
            <v>940710.33</v>
          </cell>
        </row>
        <row r="687">
          <cell r="A687">
            <v>3101105</v>
          </cell>
          <cell r="B687" t="str">
            <v>Sinistros Avarias</v>
          </cell>
          <cell r="C687">
            <v>2016301.5</v>
          </cell>
        </row>
        <row r="688">
          <cell r="A688">
            <v>3101199</v>
          </cell>
          <cell r="B688" t="str">
            <v>Ressarcimento Seguradoras</v>
          </cell>
          <cell r="C688">
            <v>-1211255.71</v>
          </cell>
        </row>
        <row r="689">
          <cell r="A689">
            <v>4111103</v>
          </cell>
          <cell r="B689" t="str">
            <v>Indenizações a terceiros</v>
          </cell>
          <cell r="C689">
            <v>1867373.25</v>
          </cell>
        </row>
        <row r="690">
          <cell r="A690" t="str">
            <v>Proviões</v>
          </cell>
          <cell r="C690">
            <v>4061437.05</v>
          </cell>
        </row>
        <row r="692">
          <cell r="A692">
            <v>5211101</v>
          </cell>
          <cell r="B692" t="str">
            <v>Rec.Aplicação Financeira</v>
          </cell>
          <cell r="C692">
            <v>-0.01</v>
          </cell>
        </row>
        <row r="693">
          <cell r="A693">
            <v>5211102</v>
          </cell>
          <cell r="B693" t="str">
            <v>Juros de Clientes</v>
          </cell>
          <cell r="C693">
            <v>-33020.089999999997</v>
          </cell>
        </row>
        <row r="694">
          <cell r="A694">
            <v>5211106</v>
          </cell>
          <cell r="B694" t="str">
            <v>Tributos</v>
          </cell>
          <cell r="C694">
            <v>-889001.48</v>
          </cell>
        </row>
        <row r="695">
          <cell r="A695">
            <v>5213101</v>
          </cell>
          <cell r="B695" t="str">
            <v>Variação Cambial Ativa</v>
          </cell>
          <cell r="C695">
            <v>-170148.73</v>
          </cell>
        </row>
        <row r="696">
          <cell r="A696">
            <v>5214101</v>
          </cell>
          <cell r="B696" t="str">
            <v>Abatimento e Descontos</v>
          </cell>
          <cell r="C696">
            <v>-0.28999999999999998</v>
          </cell>
        </row>
        <row r="697">
          <cell r="A697" t="str">
            <v>Receita Financeira</v>
          </cell>
          <cell r="C697">
            <v>-1092170.6000000001</v>
          </cell>
        </row>
        <row r="698">
          <cell r="A698">
            <v>4091101</v>
          </cell>
          <cell r="B698" t="str">
            <v>Juros Financ.moeda nac.</v>
          </cell>
          <cell r="C698">
            <v>17.559999999999999</v>
          </cell>
        </row>
        <row r="699">
          <cell r="A699">
            <v>4091102</v>
          </cell>
          <cell r="B699" t="str">
            <v>Juros Financ.moeda estr.</v>
          </cell>
          <cell r="C699">
            <v>0</v>
          </cell>
        </row>
        <row r="700">
          <cell r="A700">
            <v>4091103</v>
          </cell>
          <cell r="B700" t="str">
            <v>Juros Fornecedores</v>
          </cell>
          <cell r="C700">
            <v>88516.06</v>
          </cell>
        </row>
        <row r="701">
          <cell r="A701">
            <v>4091104</v>
          </cell>
          <cell r="B701" t="str">
            <v>Juros Ferroeste</v>
          </cell>
          <cell r="C701">
            <v>16.29</v>
          </cell>
        </row>
        <row r="702">
          <cell r="A702">
            <v>4091106</v>
          </cell>
          <cell r="B702" t="str">
            <v>Juros Overseas</v>
          </cell>
          <cell r="C702">
            <v>0</v>
          </cell>
        </row>
        <row r="703">
          <cell r="A703">
            <v>4091108</v>
          </cell>
          <cell r="B703" t="str">
            <v>Juros BNDES</v>
          </cell>
          <cell r="C703">
            <v>2198967.0299999998</v>
          </cell>
        </row>
        <row r="704">
          <cell r="A704">
            <v>4091115</v>
          </cell>
          <cell r="B704" t="str">
            <v>Juros s/ Clientes</v>
          </cell>
          <cell r="C704">
            <v>-1100</v>
          </cell>
        </row>
        <row r="705">
          <cell r="A705">
            <v>4091116</v>
          </cell>
          <cell r="B705" t="str">
            <v>Juros s/ tributos</v>
          </cell>
          <cell r="C705">
            <v>273283.94</v>
          </cell>
        </row>
        <row r="706">
          <cell r="A706">
            <v>4091120</v>
          </cell>
          <cell r="B706" t="str">
            <v>Juros Arrendamento delara</v>
          </cell>
          <cell r="C706">
            <v>3187301.2</v>
          </cell>
        </row>
        <row r="707">
          <cell r="A707">
            <v>4092104</v>
          </cell>
          <cell r="B707" t="str">
            <v>Var.Cambial Fornecedores</v>
          </cell>
          <cell r="C707">
            <v>-200</v>
          </cell>
        </row>
        <row r="708">
          <cell r="A708">
            <v>4092108</v>
          </cell>
          <cell r="B708" t="str">
            <v>Var.Cambial Clientes</v>
          </cell>
          <cell r="C708">
            <v>5699.28</v>
          </cell>
        </row>
        <row r="709">
          <cell r="A709">
            <v>4093101</v>
          </cell>
          <cell r="B709" t="str">
            <v>Taxas bancárias</v>
          </cell>
          <cell r="C709">
            <v>384779.59</v>
          </cell>
        </row>
        <row r="710">
          <cell r="A710">
            <v>4093102</v>
          </cell>
          <cell r="B710" t="str">
            <v>CPMF e IOF</v>
          </cell>
          <cell r="C710">
            <v>819667.37</v>
          </cell>
        </row>
        <row r="711">
          <cell r="A711">
            <v>4093103</v>
          </cell>
          <cell r="B711" t="str">
            <v>Juros bancários</v>
          </cell>
          <cell r="C711">
            <v>66292.91</v>
          </cell>
        </row>
        <row r="712">
          <cell r="A712">
            <v>4093104</v>
          </cell>
          <cell r="B712" t="str">
            <v>IOF</v>
          </cell>
          <cell r="C712">
            <v>17.41</v>
          </cell>
        </row>
        <row r="713">
          <cell r="A713">
            <v>4094101</v>
          </cell>
          <cell r="B713" t="str">
            <v>Multas</v>
          </cell>
          <cell r="C713">
            <v>161540.07999999999</v>
          </cell>
        </row>
        <row r="714">
          <cell r="A714">
            <v>4097102</v>
          </cell>
          <cell r="B714" t="str">
            <v>Descon.Finan.Concedido</v>
          </cell>
          <cell r="C714">
            <v>506.16</v>
          </cell>
        </row>
        <row r="715">
          <cell r="A715">
            <v>4097103</v>
          </cell>
          <cell r="B715" t="str">
            <v>Descon.Financ.Obtidos</v>
          </cell>
          <cell r="C715">
            <v>-3124.56</v>
          </cell>
        </row>
        <row r="716">
          <cell r="A716">
            <v>4101209</v>
          </cell>
          <cell r="B716" t="str">
            <v>PIS s/receitas financeiras</v>
          </cell>
          <cell r="C716">
            <v>7674.16</v>
          </cell>
        </row>
        <row r="717">
          <cell r="A717">
            <v>4101210</v>
          </cell>
          <cell r="B717" t="str">
            <v>COFINS s/rec.financeiras</v>
          </cell>
          <cell r="C717">
            <v>27028.15</v>
          </cell>
        </row>
        <row r="718">
          <cell r="A718">
            <v>4101233</v>
          </cell>
          <cell r="B718" t="str">
            <v>Crédito PIS - Financeiro</v>
          </cell>
          <cell r="C718">
            <v>-10365.48</v>
          </cell>
        </row>
        <row r="719">
          <cell r="A719">
            <v>5211103</v>
          </cell>
          <cell r="B719" t="str">
            <v>Juros Contrato de Mútuo</v>
          </cell>
          <cell r="C719">
            <v>17.72</v>
          </cell>
        </row>
        <row r="720">
          <cell r="A720" t="str">
            <v>Despesa Financeira</v>
          </cell>
          <cell r="C720">
            <v>7206534.8700000001</v>
          </cell>
        </row>
        <row r="721">
          <cell r="A721" t="str">
            <v>Resultado Financeiro</v>
          </cell>
          <cell r="C721">
            <v>6114364.2699999996</v>
          </cell>
        </row>
        <row r="723">
          <cell r="A723">
            <v>4012203</v>
          </cell>
          <cell r="B723" t="str">
            <v>Remuneração Variável Adm.</v>
          </cell>
          <cell r="C723">
            <v>1813.8</v>
          </cell>
        </row>
        <row r="724">
          <cell r="A724" t="str">
            <v>PPR</v>
          </cell>
          <cell r="C724">
            <v>1813.8</v>
          </cell>
        </row>
        <row r="726">
          <cell r="A726">
            <v>4142101</v>
          </cell>
          <cell r="B726" t="str">
            <v>Equivalência patrimonial</v>
          </cell>
          <cell r="C726">
            <v>70499.289999999994</v>
          </cell>
        </row>
        <row r="727">
          <cell r="A727">
            <v>4145104</v>
          </cell>
          <cell r="B727" t="str">
            <v>Custo Venda Imobilizado - Imóveis</v>
          </cell>
          <cell r="C727">
            <v>2831779.21</v>
          </cell>
        </row>
        <row r="728">
          <cell r="A728">
            <v>5311101</v>
          </cell>
          <cell r="B728" t="str">
            <v>Venda Imobil. -Veículos</v>
          </cell>
          <cell r="C728">
            <v>-4079157.63</v>
          </cell>
        </row>
        <row r="729">
          <cell r="A729">
            <v>5311107</v>
          </cell>
          <cell r="B729" t="str">
            <v>Venda Ativo Imobilizado - Imóveis</v>
          </cell>
          <cell r="C729">
            <v>-1435000</v>
          </cell>
        </row>
        <row r="730">
          <cell r="A730">
            <v>5313102</v>
          </cell>
          <cell r="B730" t="str">
            <v>Receita não operacional</v>
          </cell>
          <cell r="C730">
            <v>-3487725.33</v>
          </cell>
        </row>
        <row r="731">
          <cell r="A731" t="str">
            <v>Resultado não Operacional</v>
          </cell>
          <cell r="C731">
            <v>-6099604.46</v>
          </cell>
        </row>
        <row r="733">
          <cell r="A733" t="str">
            <v>Lucro/(prejuízo) antes de IR e CSL</v>
          </cell>
          <cell r="C733">
            <v>542719.62</v>
          </cell>
        </row>
        <row r="735">
          <cell r="A735">
            <v>4101301</v>
          </cell>
          <cell r="B735" t="str">
            <v>IRPJ - Diferido</v>
          </cell>
          <cell r="C735">
            <v>1848750</v>
          </cell>
        </row>
        <row r="736">
          <cell r="A736">
            <v>4101302</v>
          </cell>
          <cell r="B736" t="str">
            <v>CSL - DIFERIDA</v>
          </cell>
          <cell r="C736">
            <v>665550</v>
          </cell>
        </row>
        <row r="737">
          <cell r="A737" t="str">
            <v>Imposto de Renda e Contribuição Social</v>
          </cell>
          <cell r="C737">
            <v>2514300</v>
          </cell>
        </row>
        <row r="739">
          <cell r="A739" t="str">
            <v>Lucro/(prejuízo) Líquido</v>
          </cell>
          <cell r="C739">
            <v>3057019.62</v>
          </cell>
        </row>
        <row r="748">
          <cell r="A748" t="str">
            <v>Texto.............................................</v>
          </cell>
        </row>
        <row r="749">
          <cell r="A749" t="str">
            <v>..................................................</v>
          </cell>
        </row>
        <row r="751">
          <cell r="C751">
            <v>3057019.62</v>
          </cell>
        </row>
        <row r="758">
          <cell r="A758" t="str">
            <v>Texto.............................................</v>
          </cell>
        </row>
        <row r="759">
          <cell r="A759" t="str">
            <v>..................................................</v>
          </cell>
        </row>
        <row r="761">
          <cell r="C761">
            <v>-3057019.62</v>
          </cell>
        </row>
        <row r="768">
          <cell r="A768" t="str">
            <v>Texto.............................................</v>
          </cell>
        </row>
        <row r="769">
          <cell r="A769" t="str">
            <v>..................................................</v>
          </cell>
        </row>
        <row r="771">
          <cell r="A771">
            <v>3061115</v>
          </cell>
          <cell r="B771" t="str">
            <v>Locação de Armazens - Rodo</v>
          </cell>
          <cell r="C771">
            <v>0</v>
          </cell>
        </row>
        <row r="772">
          <cell r="C772">
            <v>0</v>
          </cell>
        </row>
      </sheetData>
      <sheetData sheetId="14" refreshError="1">
        <row r="1">
          <cell r="A1" t="str">
            <v>Nº Conta</v>
          </cell>
          <cell r="B1" t="str">
            <v>Conta</v>
          </cell>
          <cell r="C1">
            <v>37622</v>
          </cell>
        </row>
        <row r="2">
          <cell r="A2">
            <v>1110101</v>
          </cell>
          <cell r="B2" t="str">
            <v>Caixa</v>
          </cell>
          <cell r="C2">
            <v>20198.04</v>
          </cell>
        </row>
        <row r="3">
          <cell r="A3">
            <v>1110104</v>
          </cell>
          <cell r="B3" t="str">
            <v>Caixa Pequeno</v>
          </cell>
          <cell r="C3">
            <v>85155.04</v>
          </cell>
        </row>
        <row r="4">
          <cell r="A4">
            <v>1110202</v>
          </cell>
          <cell r="B4" t="str">
            <v>B.Real Conta Cobrança</v>
          </cell>
          <cell r="C4">
            <v>1269861.5</v>
          </cell>
        </row>
        <row r="5">
          <cell r="A5">
            <v>1110207</v>
          </cell>
          <cell r="B5" t="str">
            <v>Bradesco Ag049-3 CC184845-3</v>
          </cell>
          <cell r="C5">
            <v>70407.09</v>
          </cell>
        </row>
        <row r="6">
          <cell r="A6">
            <v>1110211</v>
          </cell>
          <cell r="B6" t="str">
            <v>Unibanco Ag.0616 CC 820272-6</v>
          </cell>
          <cell r="C6">
            <v>-3748.07</v>
          </cell>
        </row>
        <row r="7">
          <cell r="A7">
            <v>1110217</v>
          </cell>
          <cell r="B7" t="str">
            <v>B.Safra CC 0009-8/118349-9 Ctba</v>
          </cell>
          <cell r="C7">
            <v>341556.03</v>
          </cell>
        </row>
        <row r="8">
          <cell r="A8">
            <v>1110250</v>
          </cell>
          <cell r="B8" t="str">
            <v>Banco Triangulo S.A - C/C 01-9/ 6733-4</v>
          </cell>
          <cell r="C8">
            <v>17651.64</v>
          </cell>
        </row>
        <row r="9">
          <cell r="A9">
            <v>1110253</v>
          </cell>
          <cell r="B9" t="str">
            <v>Banco Real - C/C 1.000.988-6 - Contagem</v>
          </cell>
          <cell r="C9">
            <v>-11.17</v>
          </cell>
        </row>
        <row r="10">
          <cell r="A10">
            <v>1110259</v>
          </cell>
          <cell r="B10" t="str">
            <v>Banco Real - C/C 2.000.979-8 - PDV RJ</v>
          </cell>
          <cell r="C10">
            <v>151439.60999999999</v>
          </cell>
        </row>
        <row r="11">
          <cell r="A11">
            <v>1110272</v>
          </cell>
          <cell r="B11" t="str">
            <v>Banco HSBC - C/C 28555-18 -</v>
          </cell>
          <cell r="C11">
            <v>67440.929999999993</v>
          </cell>
        </row>
        <row r="12">
          <cell r="A12">
            <v>1110274</v>
          </cell>
          <cell r="B12" t="str">
            <v>BANCO DO BRASIL - MOVIMENTO</v>
          </cell>
          <cell r="C12">
            <v>11190.54</v>
          </cell>
        </row>
        <row r="13">
          <cell r="A13">
            <v>1110276</v>
          </cell>
          <cell r="B13" t="str">
            <v>UNIBANCO - MOVIMENTO</v>
          </cell>
          <cell r="C13">
            <v>6976.67</v>
          </cell>
        </row>
        <row r="14">
          <cell r="A14">
            <v>1110277</v>
          </cell>
          <cell r="B14" t="str">
            <v>UNIBANCO - CAUÇÃO</v>
          </cell>
          <cell r="C14">
            <v>791119.94</v>
          </cell>
        </row>
        <row r="15">
          <cell r="A15">
            <v>1110278</v>
          </cell>
          <cell r="B15" t="str">
            <v>Banco Bilbao Vizcaia S.A.</v>
          </cell>
          <cell r="C15">
            <v>2872.46</v>
          </cell>
        </row>
        <row r="16">
          <cell r="A16">
            <v>1110402</v>
          </cell>
          <cell r="B16" t="str">
            <v>Numerario em Transito</v>
          </cell>
          <cell r="C16">
            <v>20411.68</v>
          </cell>
        </row>
        <row r="17">
          <cell r="A17">
            <v>1110602</v>
          </cell>
          <cell r="B17" t="str">
            <v>B.Real Transit.C.Cobrança 1710120-2</v>
          </cell>
          <cell r="C17">
            <v>-287266.59000000003</v>
          </cell>
        </row>
        <row r="18">
          <cell r="A18">
            <v>1110603</v>
          </cell>
          <cell r="B18" t="str">
            <v>B.Brasil Transitória Ag.12440 CC 230006</v>
          </cell>
          <cell r="C18">
            <v>5803.12</v>
          </cell>
        </row>
        <row r="19">
          <cell r="A19">
            <v>1110607</v>
          </cell>
          <cell r="B19" t="str">
            <v>Bradesco Trans.Ag.0493 CC 184845-30</v>
          </cell>
          <cell r="C19">
            <v>-108937.93</v>
          </cell>
        </row>
        <row r="20">
          <cell r="A20">
            <v>1110611</v>
          </cell>
          <cell r="B20" t="str">
            <v>Unibanco Transitória  Ag.0525 CC 100361</v>
          </cell>
          <cell r="C20">
            <v>-9661.18</v>
          </cell>
        </row>
        <row r="21">
          <cell r="A21">
            <v>1110617</v>
          </cell>
          <cell r="B21" t="str">
            <v>B.Safra Transitória CC 0009-8/118349-9/</v>
          </cell>
          <cell r="C21">
            <v>55344.73</v>
          </cell>
        </row>
        <row r="22">
          <cell r="A22">
            <v>1110649</v>
          </cell>
          <cell r="B22" t="str">
            <v>Banco Real - C/C Genérico</v>
          </cell>
          <cell r="C22">
            <v>147147.76999999999</v>
          </cell>
        </row>
        <row r="23">
          <cell r="A23">
            <v>1110650</v>
          </cell>
          <cell r="B23" t="str">
            <v>Banco Triângulo - C/C 01-9/6733-4</v>
          </cell>
          <cell r="C23">
            <v>100187.86</v>
          </cell>
        </row>
        <row r="24">
          <cell r="A24">
            <v>1110651</v>
          </cell>
          <cell r="B24" t="str">
            <v>Banco Real - C/C 3.000.990-1 - Viana</v>
          </cell>
          <cell r="C24">
            <v>-15404.72</v>
          </cell>
        </row>
        <row r="25">
          <cell r="A25">
            <v>1110653</v>
          </cell>
          <cell r="B25" t="str">
            <v>Banco Real - C/C 1.000.988-6 - Contagem</v>
          </cell>
          <cell r="C25">
            <v>40017.870000000003</v>
          </cell>
        </row>
        <row r="26">
          <cell r="A26">
            <v>1110654</v>
          </cell>
          <cell r="B26" t="str">
            <v>Banco Real - C/C 2.000.996-5 - Rio de J</v>
          </cell>
          <cell r="C26">
            <v>7002.41</v>
          </cell>
        </row>
        <row r="27">
          <cell r="A27">
            <v>1110657</v>
          </cell>
          <cell r="B27" t="str">
            <v>Banco Real - C/C 1.000.983-9 - Canoas</v>
          </cell>
          <cell r="C27">
            <v>4760.54</v>
          </cell>
        </row>
        <row r="28">
          <cell r="A28">
            <v>1110659</v>
          </cell>
          <cell r="B28" t="str">
            <v>Banco Real - C/C 2.000.979-8 - PDV RJ</v>
          </cell>
          <cell r="C28">
            <v>-2400</v>
          </cell>
        </row>
        <row r="29">
          <cell r="A29">
            <v>1110660</v>
          </cell>
          <cell r="B29" t="str">
            <v>Banco Real - C/C 1.000.997-2 - São Borj</v>
          </cell>
          <cell r="C29">
            <v>65657.38</v>
          </cell>
        </row>
        <row r="30">
          <cell r="A30">
            <v>1110661</v>
          </cell>
          <cell r="B30" t="str">
            <v>Banco Real - C/C 6.000.994-7 - Mogi Gua</v>
          </cell>
          <cell r="C30">
            <v>20000</v>
          </cell>
        </row>
        <row r="31">
          <cell r="A31">
            <v>1110662</v>
          </cell>
          <cell r="B31" t="str">
            <v>Banco Real - C/C 8.000.993-8 - Lages</v>
          </cell>
          <cell r="C31">
            <v>1462.9</v>
          </cell>
        </row>
        <row r="32">
          <cell r="A32">
            <v>1110663</v>
          </cell>
          <cell r="B32" t="str">
            <v>Banco Real - C/C 6.000.980-3 - São Paul</v>
          </cell>
          <cell r="C32">
            <v>54477.38</v>
          </cell>
        </row>
        <row r="33">
          <cell r="A33">
            <v>1110671</v>
          </cell>
          <cell r="B33" t="str">
            <v>Banco Real - C/C 0.000.992-7</v>
          </cell>
          <cell r="C33">
            <v>5195.3999999999996</v>
          </cell>
        </row>
        <row r="34">
          <cell r="A34">
            <v>1110672</v>
          </cell>
          <cell r="B34" t="str">
            <v>Banco HSBC - C/C 28555-18</v>
          </cell>
          <cell r="C34">
            <v>6430.9</v>
          </cell>
        </row>
        <row r="35">
          <cell r="A35">
            <v>1110674</v>
          </cell>
          <cell r="B35" t="str">
            <v>BANCO DO BRASIL - MOVIMENTO</v>
          </cell>
          <cell r="C35">
            <v>-377.77</v>
          </cell>
        </row>
        <row r="36">
          <cell r="A36">
            <v>1110676</v>
          </cell>
          <cell r="B36" t="str">
            <v>UNIBANCO - MOVIMENTO</v>
          </cell>
          <cell r="C36">
            <v>7646.41</v>
          </cell>
        </row>
        <row r="37">
          <cell r="A37" t="str">
            <v>DISPONIBILIDADES</v>
          </cell>
          <cell r="C37">
            <v>2949608.41</v>
          </cell>
        </row>
        <row r="39">
          <cell r="A39">
            <v>1120101</v>
          </cell>
          <cell r="B39" t="str">
            <v>C.Receber-Cliente Nacional</v>
          </cell>
          <cell r="C39">
            <v>11969779.1</v>
          </cell>
        </row>
        <row r="40">
          <cell r="A40">
            <v>1120102</v>
          </cell>
          <cell r="B40" t="str">
            <v>C.Receber-Cliente Exterior</v>
          </cell>
          <cell r="C40">
            <v>191337.71</v>
          </cell>
        </row>
        <row r="41">
          <cell r="A41">
            <v>1120107</v>
          </cell>
          <cell r="B41" t="str">
            <v>Antecipação de Faturamento</v>
          </cell>
          <cell r="C41">
            <v>3801602.18</v>
          </cell>
        </row>
        <row r="42">
          <cell r="A42">
            <v>1120109</v>
          </cell>
          <cell r="B42" t="str">
            <v>C.Receber-Clientes eventuais</v>
          </cell>
          <cell r="C42">
            <v>850</v>
          </cell>
        </row>
        <row r="43">
          <cell r="A43">
            <v>1120110</v>
          </cell>
          <cell r="B43" t="str">
            <v>Provisão de Faturamento</v>
          </cell>
          <cell r="C43">
            <v>2924526.98</v>
          </cell>
        </row>
        <row r="44">
          <cell r="A44">
            <v>1120211</v>
          </cell>
          <cell r="B44" t="str">
            <v>Cta.Rec.Mesopotâmico/BAP</v>
          </cell>
          <cell r="C44">
            <v>8457881.0299999993</v>
          </cell>
        </row>
        <row r="45">
          <cell r="A45">
            <v>1120301</v>
          </cell>
          <cell r="B45" t="str">
            <v>Clientes Nac. Serviços</v>
          </cell>
          <cell r="C45">
            <v>-310572.96999999997</v>
          </cell>
        </row>
        <row r="46">
          <cell r="A46">
            <v>1120503</v>
          </cell>
          <cell r="B46" t="str">
            <v>Creditos Atwood</v>
          </cell>
          <cell r="C46">
            <v>81796.37</v>
          </cell>
        </row>
        <row r="47">
          <cell r="A47">
            <v>1120601</v>
          </cell>
          <cell r="B47" t="str">
            <v>Recebimentos (D+1)</v>
          </cell>
          <cell r="C47">
            <v>-20411.68</v>
          </cell>
        </row>
        <row r="48">
          <cell r="A48" t="str">
            <v>Clientes</v>
          </cell>
          <cell r="C48">
            <v>27096788.719999999</v>
          </cell>
        </row>
        <row r="50">
          <cell r="A50">
            <v>1150101</v>
          </cell>
          <cell r="B50" t="str">
            <v>Estoques</v>
          </cell>
          <cell r="C50">
            <v>3955925.02</v>
          </cell>
        </row>
        <row r="51">
          <cell r="A51">
            <v>1150195</v>
          </cell>
          <cell r="B51" t="str">
            <v>Carga Adto.Fornec.</v>
          </cell>
          <cell r="C51">
            <v>1224775.52</v>
          </cell>
        </row>
        <row r="52">
          <cell r="A52">
            <v>1150197</v>
          </cell>
          <cell r="B52" t="str">
            <v>Carga Estoque Delara</v>
          </cell>
          <cell r="C52">
            <v>48665.08</v>
          </cell>
        </row>
        <row r="53">
          <cell r="A53">
            <v>1150199</v>
          </cell>
          <cell r="B53" t="str">
            <v>EM/EF Geral</v>
          </cell>
          <cell r="C53">
            <v>-59357.02</v>
          </cell>
        </row>
        <row r="54">
          <cell r="A54" t="str">
            <v>Almoxarifado</v>
          </cell>
          <cell r="C54">
            <v>5170008.5999999996</v>
          </cell>
        </row>
        <row r="56">
          <cell r="A56">
            <v>1160101</v>
          </cell>
          <cell r="B56" t="str">
            <v>Imposto de Renda a Recuperar</v>
          </cell>
          <cell r="C56">
            <v>1474.5</v>
          </cell>
        </row>
        <row r="57">
          <cell r="A57">
            <v>1160106</v>
          </cell>
          <cell r="B57" t="str">
            <v>INSS - RETENÇÃO SOBRE FATURAMENTO</v>
          </cell>
          <cell r="C57">
            <v>1373845.56</v>
          </cell>
        </row>
        <row r="58">
          <cell r="A58">
            <v>1160108</v>
          </cell>
          <cell r="B58" t="str">
            <v>FGTS antecipado s/13º salário</v>
          </cell>
          <cell r="C58">
            <v>577.58000000000004</v>
          </cell>
        </row>
        <row r="59">
          <cell r="A59">
            <v>1160109</v>
          </cell>
          <cell r="B59" t="str">
            <v>Imposto de Renda antecipado</v>
          </cell>
          <cell r="C59">
            <v>36.22</v>
          </cell>
        </row>
        <row r="60">
          <cell r="A60">
            <v>1160112</v>
          </cell>
          <cell r="B60" t="str">
            <v>Imposto de Renda diferido</v>
          </cell>
          <cell r="C60">
            <v>1781300</v>
          </cell>
        </row>
        <row r="61">
          <cell r="A61">
            <v>1160113</v>
          </cell>
          <cell r="B61" t="str">
            <v>Contr. Social Diferida</v>
          </cell>
          <cell r="C61">
            <v>641268</v>
          </cell>
        </row>
        <row r="62">
          <cell r="A62">
            <v>1160207</v>
          </cell>
          <cell r="B62" t="str">
            <v>ICMS a Recuperar - Geral</v>
          </cell>
          <cell r="C62">
            <v>2825198.16</v>
          </cell>
        </row>
        <row r="63">
          <cell r="A63">
            <v>1160208</v>
          </cell>
          <cell r="B63" t="str">
            <v>ICMS a Recuperar-Ativo Imobilizado PR</v>
          </cell>
          <cell r="C63">
            <v>454168.75</v>
          </cell>
        </row>
        <row r="64">
          <cell r="A64">
            <v>1160253</v>
          </cell>
          <cell r="B64" t="str">
            <v>IPI a Compensar</v>
          </cell>
          <cell r="C64">
            <v>2446769.5699999998</v>
          </cell>
        </row>
        <row r="65">
          <cell r="A65" t="str">
            <v>Tributos a recuperar</v>
          </cell>
          <cell r="C65">
            <v>9524638.3399999999</v>
          </cell>
        </row>
        <row r="67">
          <cell r="A67">
            <v>1140101</v>
          </cell>
          <cell r="B67" t="str">
            <v>Adiantamento a maquinistas</v>
          </cell>
          <cell r="C67">
            <v>-246135.01</v>
          </cell>
        </row>
        <row r="68">
          <cell r="A68">
            <v>1140102</v>
          </cell>
          <cell r="B68" t="str">
            <v>Adiantamento de Férias</v>
          </cell>
          <cell r="C68">
            <v>-27639.59</v>
          </cell>
        </row>
        <row r="69">
          <cell r="A69">
            <v>1140103</v>
          </cell>
          <cell r="B69" t="str">
            <v>Adiantamento De 13º Salário</v>
          </cell>
          <cell r="C69">
            <v>3548.96</v>
          </cell>
        </row>
        <row r="70">
          <cell r="A70">
            <v>1140104</v>
          </cell>
          <cell r="B70" t="str">
            <v>Empréstimo A Funcionários</v>
          </cell>
          <cell r="C70">
            <v>-3200.88</v>
          </cell>
        </row>
        <row r="71">
          <cell r="A71">
            <v>1140105</v>
          </cell>
          <cell r="B71" t="str">
            <v>Adiantamento de Salários</v>
          </cell>
          <cell r="C71">
            <v>297912</v>
          </cell>
        </row>
        <row r="72">
          <cell r="A72">
            <v>1140106</v>
          </cell>
          <cell r="B72" t="str">
            <v>Insuficiência De Saldos</v>
          </cell>
          <cell r="C72">
            <v>242981.92</v>
          </cell>
        </row>
        <row r="73">
          <cell r="A73">
            <v>1140108</v>
          </cell>
          <cell r="B73" t="str">
            <v>Fornecimento De Camisas</v>
          </cell>
          <cell r="C73">
            <v>-3966.97</v>
          </cell>
        </row>
        <row r="74">
          <cell r="A74">
            <v>1140109</v>
          </cell>
          <cell r="B74" t="str">
            <v>Adto a Motoristas</v>
          </cell>
          <cell r="C74">
            <v>55528.55</v>
          </cell>
        </row>
        <row r="75">
          <cell r="A75">
            <v>1140201</v>
          </cell>
          <cell r="B75" t="str">
            <v>Adto.de Viagens Nacionais</v>
          </cell>
          <cell r="C75">
            <v>719.42</v>
          </cell>
        </row>
        <row r="76">
          <cell r="A76">
            <v>1140203</v>
          </cell>
          <cell r="B76" t="str">
            <v>Adiant. de Viagem</v>
          </cell>
          <cell r="C76">
            <v>31809.67</v>
          </cell>
        </row>
        <row r="77">
          <cell r="A77">
            <v>1140409</v>
          </cell>
          <cell r="B77" t="str">
            <v>Adiant. a Fornecedores</v>
          </cell>
          <cell r="C77">
            <v>5548119.3799999999</v>
          </cell>
        </row>
        <row r="78">
          <cell r="A78" t="str">
            <v>Antecipações diversas</v>
          </cell>
          <cell r="C78">
            <v>5899677.4500000002</v>
          </cell>
        </row>
        <row r="80">
          <cell r="A80">
            <v>1170103</v>
          </cell>
          <cell r="B80" t="str">
            <v>Arrendamento Delara</v>
          </cell>
          <cell r="C80">
            <v>7313926.7999999998</v>
          </cell>
        </row>
        <row r="81">
          <cell r="A81">
            <v>1170201</v>
          </cell>
          <cell r="B81" t="str">
            <v>Prêmio De Seguro a Apropriar</v>
          </cell>
          <cell r="C81">
            <v>99849</v>
          </cell>
        </row>
        <row r="82">
          <cell r="A82">
            <v>1170324</v>
          </cell>
          <cell r="B82" t="str">
            <v>Despesas antecipadas IPTU</v>
          </cell>
          <cell r="C82">
            <v>3825.14</v>
          </cell>
        </row>
        <row r="83">
          <cell r="A83">
            <v>1170325</v>
          </cell>
          <cell r="B83" t="str">
            <v>Despesas antecipadas IPVA/LICENCIAMENTO</v>
          </cell>
          <cell r="C83">
            <v>77232.89</v>
          </cell>
        </row>
        <row r="84">
          <cell r="A84">
            <v>1170330</v>
          </cell>
          <cell r="B84" t="str">
            <v>Despesas antecipadas Alugueis</v>
          </cell>
          <cell r="C84">
            <v>12375</v>
          </cell>
        </row>
        <row r="85">
          <cell r="A85">
            <v>1173224</v>
          </cell>
          <cell r="B85" t="str">
            <v>Desp antecip aquisição de vale alimenta</v>
          </cell>
          <cell r="C85">
            <v>91470.32</v>
          </cell>
        </row>
        <row r="86">
          <cell r="A86">
            <v>1173225</v>
          </cell>
          <cell r="B86" t="str">
            <v>Desp antecip assintência médica</v>
          </cell>
          <cell r="C86">
            <v>60603.77</v>
          </cell>
        </row>
        <row r="87">
          <cell r="A87">
            <v>1173227</v>
          </cell>
          <cell r="B87" t="str">
            <v>Desp antecip vale transporte</v>
          </cell>
          <cell r="C87">
            <v>251827.32</v>
          </cell>
        </row>
        <row r="88">
          <cell r="A88">
            <v>1173228</v>
          </cell>
          <cell r="B88" t="str">
            <v>Desp antecip farmácia</v>
          </cell>
          <cell r="C88">
            <v>9307.52</v>
          </cell>
        </row>
        <row r="89">
          <cell r="A89" t="str">
            <v>Despesas Pagas antecipadamente</v>
          </cell>
          <cell r="C89">
            <v>7920417.7599999998</v>
          </cell>
        </row>
        <row r="91">
          <cell r="A91">
            <v>1130602</v>
          </cell>
          <cell r="B91" t="str">
            <v>Contas a receber - Delara Brasil Ltda</v>
          </cell>
          <cell r="C91">
            <v>2681356.52</v>
          </cell>
        </row>
        <row r="92">
          <cell r="A92">
            <v>1139901</v>
          </cell>
          <cell r="B92" t="str">
            <v>Seguros a Receber</v>
          </cell>
          <cell r="C92">
            <v>30415</v>
          </cell>
        </row>
        <row r="93">
          <cell r="A93">
            <v>1139912</v>
          </cell>
          <cell r="B93" t="str">
            <v>Cheques em cobrança - Chile</v>
          </cell>
          <cell r="C93">
            <v>224564.3</v>
          </cell>
        </row>
        <row r="94">
          <cell r="A94" t="str">
            <v>Outros</v>
          </cell>
          <cell r="C94">
            <v>2936335.82</v>
          </cell>
        </row>
        <row r="96">
          <cell r="A96" t="str">
            <v>Circulante</v>
          </cell>
          <cell r="C96">
            <v>61497475.100000001</v>
          </cell>
        </row>
        <row r="98">
          <cell r="A98">
            <v>1240402</v>
          </cell>
          <cell r="B98" t="str">
            <v>ICMS a recuperar-Paraná</v>
          </cell>
          <cell r="C98">
            <v>857475.48</v>
          </cell>
        </row>
        <row r="99">
          <cell r="A99" t="str">
            <v>Impostos longo prazo</v>
          </cell>
          <cell r="C99">
            <v>857475.48</v>
          </cell>
        </row>
        <row r="101">
          <cell r="A101">
            <v>1250205</v>
          </cell>
          <cell r="B101" t="str">
            <v>Mutúo ALL Armazéns Gerais Ltda</v>
          </cell>
          <cell r="C101">
            <v>302160.17</v>
          </cell>
        </row>
        <row r="102">
          <cell r="A102" t="str">
            <v>Mútuo controladores</v>
          </cell>
          <cell r="C102">
            <v>302160.17</v>
          </cell>
        </row>
        <row r="104">
          <cell r="A104">
            <v>1240104</v>
          </cell>
          <cell r="B104" t="str">
            <v>Arrendamento Delara RLP</v>
          </cell>
          <cell r="C104">
            <v>32855147.710000001</v>
          </cell>
        </row>
        <row r="105">
          <cell r="A105" t="str">
            <v>Despesas pagas antecipadamente</v>
          </cell>
          <cell r="C105">
            <v>32855147.710000001</v>
          </cell>
        </row>
        <row r="107">
          <cell r="A107">
            <v>1210101</v>
          </cell>
          <cell r="B107" t="str">
            <v>Dep.Judic.Ações Trabal.LP</v>
          </cell>
          <cell r="C107">
            <v>220322.61</v>
          </cell>
        </row>
        <row r="108">
          <cell r="A108">
            <v>1210109</v>
          </cell>
          <cell r="B108" t="str">
            <v>Penhora Judicial</v>
          </cell>
          <cell r="C108">
            <v>37500</v>
          </cell>
        </row>
        <row r="109">
          <cell r="A109" t="str">
            <v>Depósitos judiciais</v>
          </cell>
          <cell r="C109">
            <v>257822.61</v>
          </cell>
        </row>
        <row r="111">
          <cell r="A111">
            <v>1220201</v>
          </cell>
          <cell r="B111" t="str">
            <v>Valores a Receber-Ressarcimento</v>
          </cell>
          <cell r="C111">
            <v>315496.39</v>
          </cell>
        </row>
        <row r="112">
          <cell r="A112" t="str">
            <v>Outros</v>
          </cell>
          <cell r="C112">
            <v>315496.39</v>
          </cell>
        </row>
        <row r="114">
          <cell r="A114" t="str">
            <v>Realizável a longo prazo</v>
          </cell>
          <cell r="C114">
            <v>34588102.359999999</v>
          </cell>
        </row>
        <row r="116">
          <cell r="A116">
            <v>1310204</v>
          </cell>
          <cell r="B116" t="str">
            <v>Part.Coligada Terlogs Terminais Marítim</v>
          </cell>
          <cell r="C116">
            <v>9580000</v>
          </cell>
        </row>
        <row r="117">
          <cell r="A117">
            <v>1310302</v>
          </cell>
          <cell r="B117" t="str">
            <v>Participação ALL Armazéns Gerais Ltda</v>
          </cell>
          <cell r="C117">
            <v>19112.099999999999</v>
          </cell>
        </row>
        <row r="118">
          <cell r="A118" t="str">
            <v>Controladas e coligadas</v>
          </cell>
          <cell r="C118">
            <v>9599112.0999999996</v>
          </cell>
        </row>
        <row r="119">
          <cell r="C119">
            <v>9599112.0999999996</v>
          </cell>
        </row>
        <row r="120">
          <cell r="A120">
            <v>1322101</v>
          </cell>
          <cell r="B120" t="str">
            <v>Projetos em Andamento</v>
          </cell>
          <cell r="C120">
            <v>2316369.2400000002</v>
          </cell>
        </row>
        <row r="121">
          <cell r="A121">
            <v>1322102</v>
          </cell>
          <cell r="B121" t="str">
            <v>Juros Imobilizado - CVM</v>
          </cell>
          <cell r="C121">
            <v>703062.13</v>
          </cell>
        </row>
        <row r="122">
          <cell r="A122">
            <v>1324108</v>
          </cell>
          <cell r="B122" t="str">
            <v>Equip.Processamento Dados</v>
          </cell>
          <cell r="C122">
            <v>399807.65</v>
          </cell>
        </row>
        <row r="123">
          <cell r="A123">
            <v>1324128</v>
          </cell>
          <cell r="B123" t="str">
            <v>Deprec.Eq.Processam.Dados</v>
          </cell>
          <cell r="C123">
            <v>-14867.23</v>
          </cell>
        </row>
        <row r="124">
          <cell r="A124">
            <v>1325102</v>
          </cell>
          <cell r="B124" t="str">
            <v>Móveis e Utensílios</v>
          </cell>
          <cell r="C124">
            <v>7233.6</v>
          </cell>
        </row>
        <row r="125">
          <cell r="A125">
            <v>1325104</v>
          </cell>
          <cell r="B125" t="str">
            <v>Veículos Rodoviários</v>
          </cell>
          <cell r="C125">
            <v>10809171.49</v>
          </cell>
        </row>
        <row r="126">
          <cell r="A126">
            <v>1325122</v>
          </cell>
          <cell r="B126" t="str">
            <v>Deprec.Móveis e Utensílios</v>
          </cell>
          <cell r="C126">
            <v>-828.6</v>
          </cell>
        </row>
        <row r="127">
          <cell r="A127">
            <v>1325124</v>
          </cell>
          <cell r="B127" t="str">
            <v>Deprec.Veíc.Rodoviários</v>
          </cell>
          <cell r="C127">
            <v>-2024064</v>
          </cell>
        </row>
        <row r="128">
          <cell r="A128">
            <v>1326202</v>
          </cell>
          <cell r="B128" t="str">
            <v>Sistemas Aplicat.-Software</v>
          </cell>
          <cell r="C128">
            <v>224744.6</v>
          </cell>
        </row>
        <row r="129">
          <cell r="A129">
            <v>1326212</v>
          </cell>
          <cell r="B129" t="str">
            <v>Amort.Sistemas Aplicativos</v>
          </cell>
          <cell r="C129">
            <v>-46577.120000000003</v>
          </cell>
        </row>
        <row r="130">
          <cell r="A130">
            <v>1329999</v>
          </cell>
          <cell r="B130" t="str">
            <v>Carga Imobilizado</v>
          </cell>
          <cell r="C130">
            <v>237600</v>
          </cell>
        </row>
        <row r="131">
          <cell r="A131" t="str">
            <v>Bens de uso construção e reforma</v>
          </cell>
          <cell r="C131">
            <v>12611651.76</v>
          </cell>
        </row>
        <row r="132">
          <cell r="A132" t="str">
            <v>Imobilizado</v>
          </cell>
          <cell r="C132">
            <v>12611651.76</v>
          </cell>
        </row>
        <row r="134">
          <cell r="A134" t="str">
            <v>Permanente</v>
          </cell>
          <cell r="C134">
            <v>22210763.859999999</v>
          </cell>
        </row>
        <row r="136">
          <cell r="A136" t="str">
            <v>ATIVO</v>
          </cell>
          <cell r="C136">
            <v>118296341.31999999</v>
          </cell>
        </row>
        <row r="145">
          <cell r="A145" t="str">
            <v>Texto.............................................</v>
          </cell>
        </row>
        <row r="146">
          <cell r="A146" t="str">
            <v>..................................................</v>
          </cell>
        </row>
        <row r="148">
          <cell r="A148">
            <v>2111101</v>
          </cell>
          <cell r="B148" t="str">
            <v>Fornecedor Materiais Nac.</v>
          </cell>
          <cell r="C148">
            <v>-1503523.67</v>
          </cell>
        </row>
        <row r="149">
          <cell r="A149">
            <v>2111103</v>
          </cell>
          <cell r="B149" t="str">
            <v>Fornecedor Serviços Nac.</v>
          </cell>
          <cell r="C149">
            <v>-10495349.609999999</v>
          </cell>
        </row>
        <row r="150">
          <cell r="A150">
            <v>2111105</v>
          </cell>
          <cell r="B150" t="str">
            <v>Provisão de N.F. Serviço</v>
          </cell>
          <cell r="C150">
            <v>-1031499.65</v>
          </cell>
        </row>
        <row r="151">
          <cell r="A151">
            <v>2111106</v>
          </cell>
          <cell r="B151" t="str">
            <v>Funcionários</v>
          </cell>
          <cell r="C151">
            <v>-83209.08</v>
          </cell>
        </row>
        <row r="152">
          <cell r="A152">
            <v>2111108</v>
          </cell>
          <cell r="B152" t="str">
            <v>Fornecedor Utilities</v>
          </cell>
          <cell r="C152">
            <v>-10466.68</v>
          </cell>
        </row>
        <row r="153">
          <cell r="A153">
            <v>2111109</v>
          </cell>
          <cell r="B153" t="str">
            <v>Fornecedor de Combustíveis</v>
          </cell>
          <cell r="C153">
            <v>-1039787.12</v>
          </cell>
        </row>
        <row r="154">
          <cell r="A154">
            <v>2111110</v>
          </cell>
          <cell r="B154" t="str">
            <v>Fornecedor Impostos</v>
          </cell>
          <cell r="C154">
            <v>-33</v>
          </cell>
        </row>
        <row r="155">
          <cell r="A155">
            <v>2111111</v>
          </cell>
          <cell r="B155" t="str">
            <v>Bancos</v>
          </cell>
          <cell r="C155">
            <v>-354638.96</v>
          </cell>
        </row>
        <row r="156">
          <cell r="A156">
            <v>2111113</v>
          </cell>
          <cell r="B156" t="str">
            <v>Tit. Caixa. Peq. UPs</v>
          </cell>
          <cell r="C156">
            <v>-40091.67</v>
          </cell>
        </row>
        <row r="157">
          <cell r="A157">
            <v>2111114</v>
          </cell>
          <cell r="B157" t="str">
            <v>Forn.Ressarc.Avarias</v>
          </cell>
          <cell r="C157">
            <v>-60869.279999999999</v>
          </cell>
        </row>
        <row r="158">
          <cell r="A158">
            <v>2111116</v>
          </cell>
          <cell r="B158" t="str">
            <v>Fornecedores Caminhoneiros</v>
          </cell>
          <cell r="C158">
            <v>-2023791.37</v>
          </cell>
        </row>
        <row r="159">
          <cell r="A159">
            <v>2111189</v>
          </cell>
          <cell r="B159" t="str">
            <v>Transitoria Agregado</v>
          </cell>
          <cell r="C159">
            <v>-0.01</v>
          </cell>
        </row>
        <row r="160">
          <cell r="A160">
            <v>2111190</v>
          </cell>
          <cell r="B160" t="str">
            <v>Carga Forn.Mat.</v>
          </cell>
          <cell r="C160">
            <v>2232467.06</v>
          </cell>
        </row>
        <row r="161">
          <cell r="A161">
            <v>2111191</v>
          </cell>
          <cell r="B161" t="str">
            <v>Carga Forn.Serviço</v>
          </cell>
          <cell r="C161">
            <v>-333322.86</v>
          </cell>
        </row>
        <row r="162">
          <cell r="A162">
            <v>2111193</v>
          </cell>
          <cell r="B162" t="str">
            <v>Outros valores a pagar</v>
          </cell>
          <cell r="C162">
            <v>262027.35</v>
          </cell>
        </row>
        <row r="163">
          <cell r="A163">
            <v>2111202</v>
          </cell>
          <cell r="B163" t="str">
            <v>Fornecedor Serviços Ext.</v>
          </cell>
          <cell r="C163">
            <v>-1923421.44</v>
          </cell>
        </row>
        <row r="164">
          <cell r="A164" t="str">
            <v>Fornecedores</v>
          </cell>
          <cell r="C164">
            <v>-16405509.99</v>
          </cell>
        </row>
        <row r="166">
          <cell r="A166">
            <v>2121301</v>
          </cell>
          <cell r="B166" t="str">
            <v>Empréstimo BNDES</v>
          </cell>
          <cell r="C166">
            <v>-6095722.4900000002</v>
          </cell>
        </row>
        <row r="167">
          <cell r="A167" t="str">
            <v>BNDES</v>
          </cell>
          <cell r="C167">
            <v>-6095722.4900000002</v>
          </cell>
        </row>
        <row r="169">
          <cell r="A169">
            <v>2131106</v>
          </cell>
          <cell r="B169" t="str">
            <v>Arrendamento Delara</v>
          </cell>
          <cell r="C169">
            <v>-22075882.079999998</v>
          </cell>
        </row>
        <row r="170">
          <cell r="A170" t="str">
            <v>Arrendamento a pagar</v>
          </cell>
          <cell r="C170">
            <v>-22075882.079999998</v>
          </cell>
        </row>
        <row r="172">
          <cell r="A172">
            <v>2161101</v>
          </cell>
          <cell r="B172" t="str">
            <v>Salários a Pagar</v>
          </cell>
          <cell r="C172">
            <v>143865.79999999999</v>
          </cell>
        </row>
        <row r="173">
          <cell r="A173">
            <v>2161102</v>
          </cell>
          <cell r="B173" t="str">
            <v>Banco de horas a pagar</v>
          </cell>
          <cell r="C173">
            <v>-65318.01</v>
          </cell>
        </row>
        <row r="174">
          <cell r="A174">
            <v>2162101</v>
          </cell>
          <cell r="B174" t="str">
            <v>INSS</v>
          </cell>
          <cell r="C174">
            <v>-426669.76</v>
          </cell>
        </row>
        <row r="175">
          <cell r="A175">
            <v>2162103</v>
          </cell>
          <cell r="B175" t="str">
            <v>Salario Educação</v>
          </cell>
          <cell r="C175">
            <v>-36777.199999999997</v>
          </cell>
        </row>
        <row r="176">
          <cell r="A176">
            <v>2162104</v>
          </cell>
          <cell r="B176" t="str">
            <v>FGTS a Recolher</v>
          </cell>
          <cell r="C176">
            <v>-119766.53</v>
          </cell>
        </row>
        <row r="177">
          <cell r="A177">
            <v>2163102</v>
          </cell>
          <cell r="B177" t="str">
            <v>Contrib. Sindical</v>
          </cell>
          <cell r="C177">
            <v>-8653.6299999999992</v>
          </cell>
        </row>
        <row r="178">
          <cell r="A178">
            <v>2163104</v>
          </cell>
          <cell r="B178" t="str">
            <v>Pensão Alimentícia</v>
          </cell>
          <cell r="C178">
            <v>4255.87</v>
          </cell>
        </row>
        <row r="179">
          <cell r="A179">
            <v>2163105</v>
          </cell>
          <cell r="B179" t="str">
            <v>Sindifer</v>
          </cell>
          <cell r="C179">
            <v>-223.72</v>
          </cell>
        </row>
        <row r="180">
          <cell r="A180">
            <v>2163106</v>
          </cell>
          <cell r="B180" t="str">
            <v>Assistência Odontológica</v>
          </cell>
          <cell r="C180">
            <v>-15853.77</v>
          </cell>
        </row>
        <row r="181">
          <cell r="A181" t="str">
            <v>Salários e encargos sociais</v>
          </cell>
          <cell r="C181">
            <v>-525140.94999999995</v>
          </cell>
        </row>
        <row r="183">
          <cell r="A183">
            <v>2171101</v>
          </cell>
          <cell r="B183" t="str">
            <v>IRRF - Empregados</v>
          </cell>
          <cell r="C183">
            <v>-47912.04</v>
          </cell>
        </row>
        <row r="184">
          <cell r="A184">
            <v>2171102</v>
          </cell>
          <cell r="B184" t="str">
            <v>IRRF - Terceiros</v>
          </cell>
          <cell r="C184">
            <v>-9526.73</v>
          </cell>
        </row>
        <row r="185">
          <cell r="A185">
            <v>2171201</v>
          </cell>
          <cell r="B185" t="str">
            <v>PIS-Prog.Int.Social</v>
          </cell>
          <cell r="C185">
            <v>-186439.47</v>
          </cell>
        </row>
        <row r="186">
          <cell r="A186">
            <v>2171202</v>
          </cell>
          <cell r="B186" t="str">
            <v>Cofins</v>
          </cell>
          <cell r="C186">
            <v>-312866.48</v>
          </cell>
        </row>
        <row r="187">
          <cell r="A187">
            <v>2171203</v>
          </cell>
          <cell r="B187" t="str">
            <v>Imposto S/Serviço</v>
          </cell>
          <cell r="C187">
            <v>38856.800000000003</v>
          </cell>
        </row>
        <row r="188">
          <cell r="A188">
            <v>2171210</v>
          </cell>
          <cell r="B188" t="str">
            <v>Ganhos c/ tributos a realizar</v>
          </cell>
          <cell r="C188">
            <v>-485519.87</v>
          </cell>
        </row>
        <row r="189">
          <cell r="A189">
            <v>2171211</v>
          </cell>
          <cell r="B189" t="str">
            <v>Juros c/ Tributos a realizar</v>
          </cell>
          <cell r="C189">
            <v>27304.13</v>
          </cell>
        </row>
        <row r="190">
          <cell r="A190">
            <v>2171301</v>
          </cell>
          <cell r="B190" t="str">
            <v>ICMS - Parana</v>
          </cell>
          <cell r="C190">
            <v>-2585746.33</v>
          </cell>
        </row>
        <row r="191">
          <cell r="A191">
            <v>2171309</v>
          </cell>
          <cell r="B191" t="str">
            <v>ICMS a pagar - Geral</v>
          </cell>
          <cell r="C191">
            <v>4739.51</v>
          </cell>
        </row>
        <row r="192">
          <cell r="A192">
            <v>2171501</v>
          </cell>
          <cell r="B192" t="str">
            <v>IPTU</v>
          </cell>
          <cell r="C192">
            <v>2972.07</v>
          </cell>
        </row>
        <row r="193">
          <cell r="A193">
            <v>2171504</v>
          </cell>
          <cell r="B193" t="str">
            <v>ISS - RETENÇAÕ TERCEIROS</v>
          </cell>
          <cell r="C193">
            <v>-609.79</v>
          </cell>
        </row>
        <row r="194">
          <cell r="A194">
            <v>2171505</v>
          </cell>
          <cell r="B194" t="str">
            <v>INSS</v>
          </cell>
          <cell r="C194">
            <v>-201225.34</v>
          </cell>
        </row>
        <row r="195">
          <cell r="A195">
            <v>2171507</v>
          </cell>
          <cell r="B195" t="str">
            <v>INSS - retenção s/ cooperativas</v>
          </cell>
          <cell r="C195">
            <v>-65803.17</v>
          </cell>
        </row>
        <row r="196">
          <cell r="A196">
            <v>2171508</v>
          </cell>
          <cell r="B196" t="str">
            <v>SEST/SENAT - Retido caminhoneiros</v>
          </cell>
          <cell r="C196">
            <v>-19954.77</v>
          </cell>
        </row>
        <row r="197">
          <cell r="A197" t="str">
            <v>Impostos</v>
          </cell>
          <cell r="C197">
            <v>-3841731.48</v>
          </cell>
        </row>
        <row r="199">
          <cell r="A199">
            <v>2164101</v>
          </cell>
          <cell r="B199" t="str">
            <v>13 Salario</v>
          </cell>
          <cell r="C199">
            <v>-91418.09</v>
          </cell>
        </row>
        <row r="200">
          <cell r="A200">
            <v>2164102</v>
          </cell>
          <cell r="B200" t="str">
            <v>Ferias</v>
          </cell>
          <cell r="C200">
            <v>-1489122.85</v>
          </cell>
        </row>
        <row r="201">
          <cell r="A201" t="str">
            <v>Provisões de férias e 13º salário</v>
          </cell>
          <cell r="C201">
            <v>-1580540.94</v>
          </cell>
        </row>
        <row r="203">
          <cell r="A203">
            <v>2140202</v>
          </cell>
          <cell r="B203" t="str">
            <v>Mútuo ALL S.A. - HOLDING</v>
          </cell>
          <cell r="C203">
            <v>-20026214.219999999</v>
          </cell>
        </row>
        <row r="204">
          <cell r="A204">
            <v>2140204</v>
          </cell>
          <cell r="B204" t="str">
            <v>Mútuo ALL Armazéns Gerais Ltda</v>
          </cell>
          <cell r="C204">
            <v>-49670.14</v>
          </cell>
        </row>
        <row r="205">
          <cell r="A205">
            <v>2151109</v>
          </cell>
          <cell r="B205" t="str">
            <v>Part.Pg.Mesopotâmico/BAP</v>
          </cell>
          <cell r="C205">
            <v>-2679787.2799999998</v>
          </cell>
        </row>
        <row r="206">
          <cell r="A206">
            <v>2181150</v>
          </cell>
          <cell r="B206" t="str">
            <v>Adiantamento de Clientes - Recon</v>
          </cell>
          <cell r="C206">
            <v>-67699.649999999994</v>
          </cell>
        </row>
        <row r="207">
          <cell r="A207">
            <v>2182101</v>
          </cell>
          <cell r="B207" t="str">
            <v>Seguros a pagar</v>
          </cell>
          <cell r="C207">
            <v>-104318.99</v>
          </cell>
        </row>
        <row r="208">
          <cell r="A208">
            <v>2182102</v>
          </cell>
          <cell r="B208" t="str">
            <v>Bonif.vagões clientes a Pg</v>
          </cell>
          <cell r="C208">
            <v>44.93</v>
          </cell>
        </row>
        <row r="209">
          <cell r="A209">
            <v>2182103</v>
          </cell>
          <cell r="B209" t="str">
            <v>Reemb Impostos Delara</v>
          </cell>
          <cell r="C209">
            <v>148701.17000000001</v>
          </cell>
        </row>
        <row r="210">
          <cell r="A210" t="str">
            <v>Outros</v>
          </cell>
          <cell r="C210">
            <v>-22778944.18</v>
          </cell>
        </row>
        <row r="212">
          <cell r="A212" t="str">
            <v>Circulante</v>
          </cell>
          <cell r="C212">
            <v>-73303472.109999999</v>
          </cell>
        </row>
        <row r="214">
          <cell r="A214">
            <v>2211103</v>
          </cell>
          <cell r="B214" t="str">
            <v>Fornec. Serviços Nac.LP</v>
          </cell>
          <cell r="C214">
            <v>0</v>
          </cell>
        </row>
        <row r="215">
          <cell r="A215" t="str">
            <v>Fornecedores</v>
          </cell>
          <cell r="C215">
            <v>0</v>
          </cell>
        </row>
        <row r="217">
          <cell r="A217">
            <v>2221301</v>
          </cell>
          <cell r="B217" t="str">
            <v>Emprést.BNDES  LP</v>
          </cell>
          <cell r="C217">
            <v>-12423818.359999999</v>
          </cell>
        </row>
        <row r="218">
          <cell r="A218" t="str">
            <v>BNDES</v>
          </cell>
          <cell r="C218">
            <v>-12423818.359999999</v>
          </cell>
        </row>
        <row r="220">
          <cell r="A220">
            <v>2251101</v>
          </cell>
          <cell r="B220" t="str">
            <v>Provisões Ações Trabal.LP</v>
          </cell>
          <cell r="C220">
            <v>-2002012.15</v>
          </cell>
        </row>
        <row r="221">
          <cell r="A221" t="str">
            <v>Provisão para contingencias trabalhistas</v>
          </cell>
          <cell r="C221">
            <v>-2002012.15</v>
          </cell>
        </row>
        <row r="223">
          <cell r="A223">
            <v>2221606</v>
          </cell>
          <cell r="B223" t="str">
            <v>Mutúo ALL do Brasil S.A. LP</v>
          </cell>
          <cell r="C223">
            <v>-11356648.470000001</v>
          </cell>
        </row>
        <row r="224">
          <cell r="A224">
            <v>2281102</v>
          </cell>
          <cell r="B224" t="str">
            <v>Reembolso impostos Delara</v>
          </cell>
          <cell r="C224">
            <v>-1960079.05</v>
          </cell>
        </row>
        <row r="225">
          <cell r="A225" t="str">
            <v>Outros valores a pagar</v>
          </cell>
          <cell r="C225">
            <v>-13316727.52</v>
          </cell>
        </row>
        <row r="227">
          <cell r="A227" t="str">
            <v>Exigível a longo prazo</v>
          </cell>
          <cell r="C227">
            <v>-27742558.030000001</v>
          </cell>
        </row>
        <row r="229">
          <cell r="A229">
            <v>2311104</v>
          </cell>
          <cell r="B229" t="str">
            <v>Cessão Diretio de Uso</v>
          </cell>
          <cell r="C229">
            <v>-9180833.3100000005</v>
          </cell>
        </row>
        <row r="230">
          <cell r="C230">
            <v>-9180833.3100000005</v>
          </cell>
        </row>
        <row r="231">
          <cell r="A231">
            <v>2411101</v>
          </cell>
          <cell r="B231" t="str">
            <v>Capital Social Subscrito</v>
          </cell>
          <cell r="C231">
            <v>-2820000</v>
          </cell>
        </row>
        <row r="232">
          <cell r="A232">
            <v>2421102</v>
          </cell>
          <cell r="B232" t="str">
            <v>Adto.p/Futuro Aum.Capital</v>
          </cell>
          <cell r="C232">
            <v>-23386018.739999998</v>
          </cell>
        </row>
        <row r="233">
          <cell r="A233" t="str">
            <v>Capital social</v>
          </cell>
          <cell r="C233">
            <v>-26206018.739999998</v>
          </cell>
        </row>
        <row r="235">
          <cell r="A235">
            <v>2431101</v>
          </cell>
          <cell r="B235" t="str">
            <v>Lucro/Prej.Exerc.Anteriores</v>
          </cell>
          <cell r="C235">
            <v>14684138.859999999</v>
          </cell>
        </row>
        <row r="236">
          <cell r="A236" t="str">
            <v>Prejuízo acumulado</v>
          </cell>
          <cell r="C236">
            <v>14684138.859999999</v>
          </cell>
        </row>
        <row r="238">
          <cell r="A238" t="str">
            <v>Patrimônio líquido</v>
          </cell>
          <cell r="C238">
            <v>-11521879.880000001</v>
          </cell>
        </row>
        <row r="240">
          <cell r="A240" t="str">
            <v>Passivo</v>
          </cell>
          <cell r="C240">
            <v>-121748743.33</v>
          </cell>
        </row>
        <row r="249">
          <cell r="A249" t="str">
            <v>Texto.............................................</v>
          </cell>
        </row>
        <row r="250">
          <cell r="A250" t="str">
            <v>..................................................</v>
          </cell>
        </row>
        <row r="252">
          <cell r="A252">
            <v>5111102</v>
          </cell>
          <cell r="B252" t="str">
            <v>Rec. Malha Paulista</v>
          </cell>
          <cell r="C252">
            <v>0</v>
          </cell>
        </row>
        <row r="253">
          <cell r="A253">
            <v>5112102</v>
          </cell>
          <cell r="B253" t="str">
            <v>CVRD Part.Rec.</v>
          </cell>
          <cell r="C253">
            <v>0</v>
          </cell>
        </row>
        <row r="254">
          <cell r="A254">
            <v>5114101</v>
          </cell>
          <cell r="B254" t="str">
            <v>Desconto de Frete</v>
          </cell>
          <cell r="C254">
            <v>0</v>
          </cell>
        </row>
        <row r="255">
          <cell r="A255" t="str">
            <v>Receita Ferroviária</v>
          </cell>
          <cell r="C255">
            <v>0</v>
          </cell>
        </row>
        <row r="256">
          <cell r="A256">
            <v>5114301</v>
          </cell>
          <cell r="B256" t="str">
            <v>Desconto de Frete - Agregados</v>
          </cell>
          <cell r="C256">
            <v>5167.28</v>
          </cell>
        </row>
        <row r="257">
          <cell r="A257">
            <v>5114304</v>
          </cell>
          <cell r="B257" t="str">
            <v>Desconto de Frete - Terceiros</v>
          </cell>
          <cell r="C257">
            <v>118558.85</v>
          </cell>
        </row>
        <row r="258">
          <cell r="A258">
            <v>5114305</v>
          </cell>
          <cell r="B258" t="str">
            <v>Cancelamento de Frete - Terceiros</v>
          </cell>
          <cell r="C258">
            <v>0</v>
          </cell>
        </row>
        <row r="259">
          <cell r="A259">
            <v>5114307</v>
          </cell>
          <cell r="B259" t="str">
            <v>Desconto de Frete - Frota</v>
          </cell>
          <cell r="C259">
            <v>16859.05</v>
          </cell>
        </row>
        <row r="260">
          <cell r="A260">
            <v>5114308</v>
          </cell>
          <cell r="B260" t="str">
            <v>Cancelamento de Frete - Frota</v>
          </cell>
          <cell r="C260">
            <v>0</v>
          </cell>
        </row>
        <row r="261">
          <cell r="A261">
            <v>5118101</v>
          </cell>
          <cell r="B261" t="str">
            <v>Transporte Rodoviário - Terceiros</v>
          </cell>
          <cell r="C261">
            <v>-6932188.0300000003</v>
          </cell>
        </row>
        <row r="262">
          <cell r="A262">
            <v>5118102</v>
          </cell>
          <cell r="B262" t="str">
            <v>Transport. Rod. Frota</v>
          </cell>
          <cell r="C262">
            <v>-5970394.5999999996</v>
          </cell>
        </row>
        <row r="263">
          <cell r="A263">
            <v>5118103</v>
          </cell>
          <cell r="B263" t="str">
            <v>Transp. Rod. Agregados</v>
          </cell>
          <cell r="C263">
            <v>-1927666.84</v>
          </cell>
        </row>
        <row r="264">
          <cell r="A264">
            <v>5118104</v>
          </cell>
          <cell r="B264" t="str">
            <v>Transp. Rod. Ponta</v>
          </cell>
          <cell r="C264">
            <v>0</v>
          </cell>
        </row>
        <row r="265">
          <cell r="A265" t="str">
            <v>Receita Rodoviária</v>
          </cell>
          <cell r="C265">
            <v>-14689664.289999999</v>
          </cell>
        </row>
        <row r="266">
          <cell r="A266">
            <v>5116101</v>
          </cell>
          <cell r="B266" t="str">
            <v>Taxas Transp.Ferroviários</v>
          </cell>
          <cell r="C266">
            <v>0</v>
          </cell>
        </row>
        <row r="267">
          <cell r="A267">
            <v>5117102</v>
          </cell>
          <cell r="B267" t="str">
            <v>Armazenagens</v>
          </cell>
          <cell r="C267">
            <v>0</v>
          </cell>
        </row>
        <row r="268">
          <cell r="A268">
            <v>5117109</v>
          </cell>
          <cell r="B268" t="str">
            <v>Custo adm.+marg Intermodal</v>
          </cell>
          <cell r="C268">
            <v>61157.84</v>
          </cell>
        </row>
        <row r="269">
          <cell r="A269">
            <v>5117110</v>
          </cell>
          <cell r="B269" t="str">
            <v>Serviços de desembaraço</v>
          </cell>
          <cell r="C269">
            <v>0</v>
          </cell>
        </row>
        <row r="270">
          <cell r="A270">
            <v>5117129</v>
          </cell>
          <cell r="B270" t="str">
            <v>Rec. Log. Terminal Araucárias</v>
          </cell>
          <cell r="C270">
            <v>0</v>
          </cell>
        </row>
        <row r="271">
          <cell r="A271">
            <v>5124112</v>
          </cell>
          <cell r="B271" t="str">
            <v>Comissão Seguros Rodoviário - Agregados</v>
          </cell>
          <cell r="C271">
            <v>-78289.58</v>
          </cell>
        </row>
        <row r="272">
          <cell r="A272">
            <v>5124113</v>
          </cell>
          <cell r="B272" t="str">
            <v>Comissão Seguros Rodoviário - Terceiros</v>
          </cell>
          <cell r="C272">
            <v>-176406.76</v>
          </cell>
        </row>
        <row r="273">
          <cell r="A273">
            <v>5124114</v>
          </cell>
          <cell r="B273" t="str">
            <v>Comissão Seguros Rodoviário - Frota</v>
          </cell>
          <cell r="C273">
            <v>0</v>
          </cell>
        </row>
        <row r="274">
          <cell r="A274">
            <v>5124120</v>
          </cell>
          <cell r="B274" t="str">
            <v>Comissão Seguros Rodoviário - Frota</v>
          </cell>
          <cell r="C274">
            <v>-92754.52</v>
          </cell>
        </row>
        <row r="275">
          <cell r="A275" t="str">
            <v>Receita de Logística</v>
          </cell>
          <cell r="C275">
            <v>-286293.02</v>
          </cell>
        </row>
        <row r="276">
          <cell r="A276">
            <v>4145102</v>
          </cell>
          <cell r="B276" t="str">
            <v>Custo Imobilizado Baixado</v>
          </cell>
          <cell r="C276">
            <v>501040</v>
          </cell>
        </row>
        <row r="277">
          <cell r="A277">
            <v>5117130</v>
          </cell>
          <cell r="B277" t="str">
            <v>Receita Realizada TERLOGS</v>
          </cell>
          <cell r="C277">
            <v>-30705.13</v>
          </cell>
        </row>
        <row r="278">
          <cell r="A278">
            <v>5123101</v>
          </cell>
          <cell r="B278" t="str">
            <v>Venda Inservíveis Sucatas</v>
          </cell>
          <cell r="C278">
            <v>0</v>
          </cell>
        </row>
        <row r="279">
          <cell r="A279">
            <v>5124102</v>
          </cell>
          <cell r="B279" t="str">
            <v>Prest.Serviços p/Terceiros</v>
          </cell>
          <cell r="C279">
            <v>0</v>
          </cell>
        </row>
        <row r="280">
          <cell r="A280">
            <v>5124103</v>
          </cell>
          <cell r="B280" t="str">
            <v>Receitas Eventuais</v>
          </cell>
          <cell r="C280">
            <v>0</v>
          </cell>
        </row>
        <row r="281">
          <cell r="A281">
            <v>5124104</v>
          </cell>
          <cell r="B281" t="str">
            <v>Receitas a Classificar</v>
          </cell>
          <cell r="C281">
            <v>25791.16</v>
          </cell>
        </row>
        <row r="282">
          <cell r="A282">
            <v>5124105</v>
          </cell>
          <cell r="B282" t="str">
            <v>Indenizações de Avarias</v>
          </cell>
          <cell r="C282">
            <v>0</v>
          </cell>
        </row>
        <row r="283">
          <cell r="A283" t="str">
            <v>Outras Receitas</v>
          </cell>
          <cell r="C283">
            <v>496126.03</v>
          </cell>
        </row>
        <row r="284">
          <cell r="A284" t="str">
            <v>Receita Bruta Total</v>
          </cell>
          <cell r="C284">
            <v>-14479831.279999999</v>
          </cell>
        </row>
        <row r="285">
          <cell r="A285">
            <v>5411102</v>
          </cell>
          <cell r="B285" t="str">
            <v>PIS</v>
          </cell>
          <cell r="C285">
            <v>0</v>
          </cell>
        </row>
        <row r="286">
          <cell r="A286">
            <v>5411103</v>
          </cell>
          <cell r="B286" t="str">
            <v>COFINS</v>
          </cell>
          <cell r="C286">
            <v>0</v>
          </cell>
        </row>
        <row r="287">
          <cell r="A287">
            <v>5411104</v>
          </cell>
          <cell r="B287" t="str">
            <v>Imposto s/ serviço</v>
          </cell>
          <cell r="C287">
            <v>0</v>
          </cell>
        </row>
        <row r="288">
          <cell r="A288">
            <v>5411145</v>
          </cell>
          <cell r="B288" t="str">
            <v>PIS Rodoviário - Agregados</v>
          </cell>
          <cell r="C288">
            <v>32158.22</v>
          </cell>
        </row>
        <row r="289">
          <cell r="A289">
            <v>5411146</v>
          </cell>
          <cell r="B289" t="str">
            <v>PIS Rodoviário - Terceiros</v>
          </cell>
          <cell r="C289">
            <v>106842.79</v>
          </cell>
        </row>
        <row r="290">
          <cell r="A290">
            <v>5411147</v>
          </cell>
          <cell r="B290" t="str">
            <v>PIS Rodoviário - Frota</v>
          </cell>
          <cell r="C290">
            <v>95852.97</v>
          </cell>
        </row>
        <row r="291">
          <cell r="A291">
            <v>5411148</v>
          </cell>
          <cell r="B291" t="str">
            <v>Cofins Rodoviário - Agregados</v>
          </cell>
          <cell r="C291">
            <v>58609.07</v>
          </cell>
        </row>
        <row r="292">
          <cell r="A292">
            <v>5411149</v>
          </cell>
          <cell r="B292" t="str">
            <v>Cofins Rodoviário - Terceiros</v>
          </cell>
          <cell r="C292">
            <v>194458.49</v>
          </cell>
        </row>
        <row r="293">
          <cell r="A293">
            <v>5411150</v>
          </cell>
          <cell r="B293" t="str">
            <v>Cofins Rodoviário - Frota</v>
          </cell>
          <cell r="C293">
            <v>142018.04999999999</v>
          </cell>
        </row>
        <row r="294">
          <cell r="A294">
            <v>5411151</v>
          </cell>
          <cell r="B294" t="str">
            <v>ISS Rodoviário - Agregados</v>
          </cell>
          <cell r="C294">
            <v>3797.23</v>
          </cell>
        </row>
        <row r="295">
          <cell r="A295">
            <v>5411152</v>
          </cell>
          <cell r="B295" t="str">
            <v>ISS Rodoviário - Terceiros</v>
          </cell>
          <cell r="C295">
            <v>-2588.4499999999998</v>
          </cell>
        </row>
        <row r="296">
          <cell r="A296">
            <v>5411153</v>
          </cell>
          <cell r="B296" t="str">
            <v>ISS Rodoviário - Frota</v>
          </cell>
          <cell r="C296">
            <v>-11347.44</v>
          </cell>
        </row>
        <row r="297">
          <cell r="A297">
            <v>5411160</v>
          </cell>
          <cell r="B297" t="str">
            <v>ISS s/ Seguros</v>
          </cell>
          <cell r="C297">
            <v>610.57000000000005</v>
          </cell>
        </row>
        <row r="298">
          <cell r="A298" t="str">
            <v>PIS/COFINS/ISS/INSS</v>
          </cell>
          <cell r="C298">
            <v>620411.5</v>
          </cell>
        </row>
        <row r="299">
          <cell r="A299">
            <v>5411113</v>
          </cell>
          <cell r="B299" t="str">
            <v>ICMS s/frete industrialização</v>
          </cell>
          <cell r="C299">
            <v>0</v>
          </cell>
        </row>
        <row r="300">
          <cell r="A300">
            <v>5411142</v>
          </cell>
          <cell r="B300" t="str">
            <v>ICMS Rodoviário - Agregados</v>
          </cell>
          <cell r="C300">
            <v>1723259.38</v>
          </cell>
        </row>
        <row r="301">
          <cell r="A301">
            <v>5411143</v>
          </cell>
          <cell r="B301" t="str">
            <v>ICMS Rodoviário - Terceiros</v>
          </cell>
          <cell r="C301">
            <v>476376.91</v>
          </cell>
        </row>
        <row r="302">
          <cell r="A302">
            <v>5411144</v>
          </cell>
          <cell r="B302" t="str">
            <v>ICMS Rodoviário - Frota</v>
          </cell>
          <cell r="C302">
            <v>418765.76</v>
          </cell>
        </row>
        <row r="303">
          <cell r="A303">
            <v>5411156</v>
          </cell>
          <cell r="B303" t="str">
            <v>ICMS Seg rod - Agregados</v>
          </cell>
          <cell r="C303">
            <v>4769.25</v>
          </cell>
        </row>
        <row r="304">
          <cell r="A304">
            <v>5411157</v>
          </cell>
          <cell r="B304" t="str">
            <v>ICMS Seg rod - Terceiros</v>
          </cell>
          <cell r="C304">
            <v>11352.16</v>
          </cell>
        </row>
        <row r="305">
          <cell r="A305">
            <v>5411158</v>
          </cell>
          <cell r="B305" t="str">
            <v>ICMS Seg rod - Frota</v>
          </cell>
          <cell r="C305">
            <v>4189.6899999999996</v>
          </cell>
        </row>
        <row r="306">
          <cell r="A306" t="str">
            <v>ICMS</v>
          </cell>
          <cell r="C306">
            <v>2638713.15</v>
          </cell>
        </row>
        <row r="307">
          <cell r="A307" t="str">
            <v>Impostos s/ Vendas</v>
          </cell>
          <cell r="C307">
            <v>3259124.65</v>
          </cell>
        </row>
        <row r="308">
          <cell r="A308" t="str">
            <v>Receita operacional líquida</v>
          </cell>
          <cell r="C308">
            <v>-11220706.630000001</v>
          </cell>
        </row>
        <row r="309">
          <cell r="A309">
            <v>3021101</v>
          </cell>
          <cell r="B309" t="str">
            <v>Diesel Locomotiva</v>
          </cell>
          <cell r="C309">
            <v>0</v>
          </cell>
        </row>
        <row r="310">
          <cell r="A310">
            <v>3021104</v>
          </cell>
          <cell r="B310" t="str">
            <v>Frete c/ Lubrificante locomotivas</v>
          </cell>
          <cell r="C310">
            <v>0</v>
          </cell>
        </row>
        <row r="311">
          <cell r="A311" t="str">
            <v>Combustível</v>
          </cell>
          <cell r="C311">
            <v>0</v>
          </cell>
        </row>
        <row r="312">
          <cell r="A312">
            <v>3131106</v>
          </cell>
          <cell r="B312" t="str">
            <v>Limpeza de vagões</v>
          </cell>
          <cell r="C312">
            <v>0</v>
          </cell>
        </row>
        <row r="313">
          <cell r="A313">
            <v>3131132</v>
          </cell>
          <cell r="B313" t="str">
            <v>Vedação de vagões</v>
          </cell>
          <cell r="C313">
            <v>0</v>
          </cell>
        </row>
        <row r="314">
          <cell r="A314" t="str">
            <v>Enlonamento/Pesagem</v>
          </cell>
          <cell r="C314">
            <v>0</v>
          </cell>
        </row>
        <row r="315">
          <cell r="A315">
            <v>3061108</v>
          </cell>
          <cell r="B315" t="str">
            <v>Aluguel Container</v>
          </cell>
          <cell r="C315">
            <v>199.5</v>
          </cell>
        </row>
        <row r="316">
          <cell r="A316">
            <v>4071105</v>
          </cell>
          <cell r="B316" t="str">
            <v>Aluguel Container</v>
          </cell>
          <cell r="C316">
            <v>0</v>
          </cell>
        </row>
        <row r="317">
          <cell r="A317" t="str">
            <v>Aluguel de Material Rodante</v>
          </cell>
          <cell r="C317">
            <v>199.5</v>
          </cell>
        </row>
        <row r="318">
          <cell r="A318">
            <v>4180101</v>
          </cell>
          <cell r="B318" t="str">
            <v>Crédito Pis - Custo</v>
          </cell>
          <cell r="C318">
            <v>0</v>
          </cell>
        </row>
        <row r="319">
          <cell r="A319" t="str">
            <v>Crédito PIS</v>
          </cell>
          <cell r="C319">
            <v>0</v>
          </cell>
        </row>
        <row r="320">
          <cell r="A320" t="str">
            <v>Custos Ferroviários variáveis</v>
          </cell>
          <cell r="C320">
            <v>199.5</v>
          </cell>
        </row>
        <row r="321">
          <cell r="A321">
            <v>3015101</v>
          </cell>
          <cell r="B321" t="str">
            <v>Salários - Motoristas/Ajudantes</v>
          </cell>
          <cell r="C321">
            <v>373212.5</v>
          </cell>
        </row>
        <row r="322">
          <cell r="A322">
            <v>3015201</v>
          </cell>
          <cell r="B322" t="str">
            <v>Adic. Sal. Mot. Ajudantes</v>
          </cell>
          <cell r="C322">
            <v>200637.8</v>
          </cell>
        </row>
        <row r="323">
          <cell r="A323">
            <v>3015204</v>
          </cell>
          <cell r="B323" t="str">
            <v>Produtividade Motoristas</v>
          </cell>
          <cell r="C323">
            <v>0</v>
          </cell>
        </row>
        <row r="324">
          <cell r="A324">
            <v>3015301</v>
          </cell>
          <cell r="B324" t="str">
            <v>INSS Mot/Ajudantes</v>
          </cell>
          <cell r="C324">
            <v>189836.04</v>
          </cell>
        </row>
        <row r="325">
          <cell r="A325">
            <v>3015302</v>
          </cell>
          <cell r="B325" t="str">
            <v>FGTS Motoristas/Ajud</v>
          </cell>
          <cell r="C325">
            <v>54361.89</v>
          </cell>
        </row>
        <row r="326">
          <cell r="A326">
            <v>3015304</v>
          </cell>
          <cell r="B326" t="str">
            <v>Senai Mot/Ajudantes</v>
          </cell>
          <cell r="C326">
            <v>0</v>
          </cell>
        </row>
        <row r="327">
          <cell r="A327">
            <v>3015305</v>
          </cell>
          <cell r="B327" t="str">
            <v>Cont. Patronal Motoristas/Ajudantes</v>
          </cell>
          <cell r="C327">
            <v>290</v>
          </cell>
        </row>
        <row r="328">
          <cell r="A328">
            <v>3015401</v>
          </cell>
          <cell r="B328" t="str">
            <v>HE Motoristas/Ajudanres</v>
          </cell>
          <cell r="C328">
            <v>126133.83</v>
          </cell>
        </row>
        <row r="329">
          <cell r="A329">
            <v>3015402</v>
          </cell>
          <cell r="B329" t="str">
            <v>Adicional Noturno - Motoristas</v>
          </cell>
          <cell r="C329">
            <v>4594.6000000000004</v>
          </cell>
        </row>
        <row r="330">
          <cell r="A330">
            <v>3015501</v>
          </cell>
          <cell r="B330" t="str">
            <v>Aviso Previo Recisão CTR Motoristas</v>
          </cell>
          <cell r="C330">
            <v>43324.97</v>
          </cell>
        </row>
        <row r="331">
          <cell r="A331">
            <v>3015701</v>
          </cell>
          <cell r="B331" t="str">
            <v>Férias Motoristas/Ajudantes</v>
          </cell>
          <cell r="C331">
            <v>92252.55</v>
          </cell>
        </row>
        <row r="332">
          <cell r="A332">
            <v>3015702</v>
          </cell>
          <cell r="B332" t="str">
            <v>13º Salário Motoristas/Ajudantes</v>
          </cell>
          <cell r="C332">
            <v>84135.09</v>
          </cell>
        </row>
        <row r="333">
          <cell r="A333">
            <v>3015801</v>
          </cell>
          <cell r="B333" t="str">
            <v>Ticket Alim. Motoristas/Ajudantes</v>
          </cell>
          <cell r="C333">
            <v>132224.01</v>
          </cell>
        </row>
        <row r="334">
          <cell r="A334">
            <v>3015802</v>
          </cell>
          <cell r="B334" t="str">
            <v>Vale Transp. Motoristas/Ajudantes</v>
          </cell>
          <cell r="C334">
            <v>41678.49</v>
          </cell>
        </row>
        <row r="335">
          <cell r="A335">
            <v>3015803</v>
          </cell>
          <cell r="B335" t="str">
            <v>Ass. Médica Motoristas/Ajudantes</v>
          </cell>
          <cell r="C335">
            <v>125811.95</v>
          </cell>
        </row>
        <row r="336">
          <cell r="A336">
            <v>3015804</v>
          </cell>
          <cell r="B336" t="str">
            <v>Seguro de Vida Motoristas/Ajudantes</v>
          </cell>
          <cell r="C336">
            <v>1951.26</v>
          </cell>
        </row>
        <row r="337">
          <cell r="A337">
            <v>3015805</v>
          </cell>
          <cell r="B337" t="str">
            <v>Brindes Motoristas/Ajudantes</v>
          </cell>
          <cell r="C337">
            <v>0</v>
          </cell>
        </row>
        <row r="338">
          <cell r="A338">
            <v>3015806</v>
          </cell>
          <cell r="B338" t="str">
            <v>Outros Motoristas/Ajudantes</v>
          </cell>
          <cell r="C338">
            <v>456.1</v>
          </cell>
        </row>
        <row r="339">
          <cell r="A339">
            <v>3015901</v>
          </cell>
          <cell r="B339" t="str">
            <v>Contrato Motoristas/Ajudantes</v>
          </cell>
          <cell r="C339">
            <v>10545.71</v>
          </cell>
        </row>
        <row r="340">
          <cell r="A340" t="str">
            <v>Motoristas e Ajudantes</v>
          </cell>
          <cell r="C340">
            <v>1481446.79</v>
          </cell>
        </row>
        <row r="341">
          <cell r="A341">
            <v>3021106</v>
          </cell>
          <cell r="B341" t="str">
            <v>Diesel Caminhão Internacional</v>
          </cell>
          <cell r="C341">
            <v>0</v>
          </cell>
        </row>
        <row r="342">
          <cell r="A342">
            <v>3021108</v>
          </cell>
          <cell r="B342" t="str">
            <v>Diesel Caminhão</v>
          </cell>
          <cell r="C342">
            <v>1715421.52</v>
          </cell>
        </row>
        <row r="343">
          <cell r="A343">
            <v>3021109</v>
          </cell>
          <cell r="B343" t="str">
            <v>Frete Diesel Caminhão</v>
          </cell>
          <cell r="C343">
            <v>0</v>
          </cell>
        </row>
        <row r="344">
          <cell r="A344">
            <v>3021110</v>
          </cell>
          <cell r="B344" t="str">
            <v>Lubrificantes Caminhão</v>
          </cell>
          <cell r="C344">
            <v>5689.59</v>
          </cell>
        </row>
        <row r="345">
          <cell r="A345">
            <v>3021111</v>
          </cell>
          <cell r="B345" t="str">
            <v>Frete Lubrif. Caminhão</v>
          </cell>
          <cell r="C345">
            <v>0</v>
          </cell>
        </row>
        <row r="346">
          <cell r="A346">
            <v>3021112</v>
          </cell>
          <cell r="B346" t="str">
            <v>Combustível p/ Agregados</v>
          </cell>
          <cell r="C346">
            <v>194709.8</v>
          </cell>
        </row>
        <row r="347">
          <cell r="A347">
            <v>3021113</v>
          </cell>
          <cell r="B347" t="str">
            <v>Combustível para terceiros</v>
          </cell>
          <cell r="C347">
            <v>0</v>
          </cell>
        </row>
        <row r="348">
          <cell r="A348" t="str">
            <v>Combustível e Lubrificantes</v>
          </cell>
          <cell r="C348">
            <v>1915820.91</v>
          </cell>
        </row>
        <row r="349">
          <cell r="A349">
            <v>3014307</v>
          </cell>
          <cell r="B349" t="str">
            <v>INSS Serviços de Agregados -Intermodal</v>
          </cell>
          <cell r="C349">
            <v>47323.29</v>
          </cell>
        </row>
        <row r="350">
          <cell r="A350">
            <v>3131136</v>
          </cell>
          <cell r="B350" t="str">
            <v>Fretes agregados</v>
          </cell>
          <cell r="C350">
            <v>1268886.73</v>
          </cell>
        </row>
        <row r="351">
          <cell r="A351">
            <v>3131145</v>
          </cell>
          <cell r="B351" t="str">
            <v>Pedágio agregados</v>
          </cell>
          <cell r="C351">
            <v>88155.76</v>
          </cell>
        </row>
        <row r="352">
          <cell r="A352">
            <v>3131146</v>
          </cell>
          <cell r="B352" t="str">
            <v>Pedágio Reembolso agregados</v>
          </cell>
          <cell r="C352">
            <v>-80613.53</v>
          </cell>
        </row>
        <row r="353">
          <cell r="A353">
            <v>3131148</v>
          </cell>
          <cell r="B353" t="str">
            <v>Carga e descarga rodo agregados</v>
          </cell>
          <cell r="C353">
            <v>5555</v>
          </cell>
        </row>
        <row r="354">
          <cell r="A354" t="str">
            <v>Agregados</v>
          </cell>
          <cell r="C354">
            <v>1329307.25</v>
          </cell>
        </row>
        <row r="355">
          <cell r="A355">
            <v>3014306</v>
          </cell>
          <cell r="B355" t="str">
            <v>INSS Serviços de terceiros - Intermodal</v>
          </cell>
          <cell r="C355">
            <v>112429.63</v>
          </cell>
        </row>
        <row r="356">
          <cell r="A356">
            <v>3131102</v>
          </cell>
          <cell r="B356" t="str">
            <v>Fretes com Terceiros</v>
          </cell>
          <cell r="C356">
            <v>4926657.47</v>
          </cell>
        </row>
        <row r="357">
          <cell r="A357">
            <v>3131107</v>
          </cell>
          <cell r="B357" t="str">
            <v>Fretes com Terceiros - Redespacho</v>
          </cell>
          <cell r="C357">
            <v>97422.28</v>
          </cell>
        </row>
        <row r="358">
          <cell r="A358">
            <v>3131121</v>
          </cell>
          <cell r="B358" t="str">
            <v>Frete Ponta Rodoviaria</v>
          </cell>
          <cell r="C358">
            <v>3875</v>
          </cell>
        </row>
        <row r="359">
          <cell r="A359">
            <v>3131142</v>
          </cell>
          <cell r="B359" t="str">
            <v>Transbordo Rodoviario</v>
          </cell>
          <cell r="C359">
            <v>0</v>
          </cell>
        </row>
        <row r="360">
          <cell r="A360">
            <v>4131102</v>
          </cell>
          <cell r="B360" t="str">
            <v>Frete com terceiros</v>
          </cell>
          <cell r="C360">
            <v>135.78</v>
          </cell>
        </row>
        <row r="361">
          <cell r="A361">
            <v>4131121</v>
          </cell>
          <cell r="B361" t="str">
            <v>Ponta Rodoviária - Pessoa física</v>
          </cell>
          <cell r="C361">
            <v>0</v>
          </cell>
        </row>
        <row r="362">
          <cell r="A362" t="str">
            <v>Terceiros</v>
          </cell>
          <cell r="C362">
            <v>5140520.16</v>
          </cell>
        </row>
        <row r="363">
          <cell r="A363">
            <v>3031301</v>
          </cell>
          <cell r="B363" t="str">
            <v>Peças Manut. Ctr Cavalo mecânico</v>
          </cell>
          <cell r="C363">
            <v>230598.81</v>
          </cell>
        </row>
        <row r="364">
          <cell r="A364">
            <v>3031302</v>
          </cell>
          <cell r="B364" t="str">
            <v>Serv. Manut. Cavalo Mecânico</v>
          </cell>
          <cell r="C364">
            <v>78021.570000000007</v>
          </cell>
        </row>
        <row r="365">
          <cell r="A365">
            <v>3031303</v>
          </cell>
          <cell r="B365" t="str">
            <v>Peças Manut. Ctr Semi reboque</v>
          </cell>
          <cell r="C365">
            <v>2980.28</v>
          </cell>
        </row>
        <row r="366">
          <cell r="A366">
            <v>3031304</v>
          </cell>
          <cell r="B366" t="str">
            <v>Serv. Manut. Semi reboque</v>
          </cell>
          <cell r="C366">
            <v>7821.81</v>
          </cell>
        </row>
        <row r="367">
          <cell r="A367">
            <v>3031305</v>
          </cell>
          <cell r="B367" t="str">
            <v>Pç. Manut. Ctr. Caminhões Leves</v>
          </cell>
          <cell r="C367">
            <v>9448.09</v>
          </cell>
        </row>
        <row r="368">
          <cell r="A368">
            <v>3031306</v>
          </cell>
          <cell r="B368" t="str">
            <v>Serv. Manut. Ctr. Caminhões Leves</v>
          </cell>
          <cell r="C368">
            <v>19305</v>
          </cell>
        </row>
        <row r="369">
          <cell r="A369" t="str">
            <v>Manutenção Sob-Contrato</v>
          </cell>
          <cell r="C369">
            <v>348175.56</v>
          </cell>
        </row>
        <row r="370">
          <cell r="A370">
            <v>3031307</v>
          </cell>
          <cell r="B370" t="str">
            <v>Pc. Manut. Ex. Contrato Cavalo Mecânico</v>
          </cell>
          <cell r="C370">
            <v>111226.23</v>
          </cell>
        </row>
        <row r="371">
          <cell r="A371">
            <v>3031308</v>
          </cell>
          <cell r="B371" t="str">
            <v>Serv. Manut. Ctr. Cavalo mecânico</v>
          </cell>
          <cell r="C371">
            <v>22504.53</v>
          </cell>
        </row>
        <row r="372">
          <cell r="A372">
            <v>3031309</v>
          </cell>
          <cell r="B372" t="str">
            <v>Pç Manut. Ex Contrato Semi reboque</v>
          </cell>
          <cell r="C372">
            <v>79845.53</v>
          </cell>
        </row>
        <row r="373">
          <cell r="A373">
            <v>3031310</v>
          </cell>
          <cell r="B373" t="str">
            <v>Serv. Manut. Ex Contrato Semi Reboque</v>
          </cell>
          <cell r="C373">
            <v>83585.66</v>
          </cell>
        </row>
        <row r="374">
          <cell r="A374">
            <v>3031311</v>
          </cell>
          <cell r="B374" t="str">
            <v>Pç Manut. Ex Contrato Caminhões Leves</v>
          </cell>
          <cell r="C374">
            <v>42089.55</v>
          </cell>
        </row>
        <row r="375">
          <cell r="A375">
            <v>3031312</v>
          </cell>
          <cell r="B375" t="str">
            <v>Serv. Manut. Ex Contrato Caminhões Leve</v>
          </cell>
          <cell r="C375">
            <v>54278.55</v>
          </cell>
        </row>
        <row r="376">
          <cell r="A376">
            <v>3031313</v>
          </cell>
          <cell r="B376" t="str">
            <v>Conserto de Pneus</v>
          </cell>
          <cell r="C376">
            <v>7169</v>
          </cell>
        </row>
        <row r="377">
          <cell r="A377">
            <v>3031314</v>
          </cell>
          <cell r="B377" t="str">
            <v>Peças Manut. Ctr Semi reboque - AGREGAD</v>
          </cell>
          <cell r="C377">
            <v>0</v>
          </cell>
        </row>
        <row r="378">
          <cell r="A378" t="str">
            <v>Manutenção Ex-Contrato</v>
          </cell>
          <cell r="C378">
            <v>400699.05</v>
          </cell>
        </row>
        <row r="379">
          <cell r="A379" t="str">
            <v>Manutenção</v>
          </cell>
          <cell r="C379">
            <v>748874.61</v>
          </cell>
        </row>
        <row r="380">
          <cell r="A380">
            <v>3131105</v>
          </cell>
          <cell r="B380" t="str">
            <v>Enlonamento-Rodoviário</v>
          </cell>
          <cell r="C380">
            <v>60312.97</v>
          </cell>
        </row>
        <row r="381">
          <cell r="A381">
            <v>3131128</v>
          </cell>
          <cell r="B381" t="str">
            <v>Lacres Rodoviários</v>
          </cell>
          <cell r="C381">
            <v>0</v>
          </cell>
        </row>
        <row r="382">
          <cell r="A382">
            <v>3131129</v>
          </cell>
          <cell r="B382" t="str">
            <v>Ova/desova-rodov</v>
          </cell>
          <cell r="C382">
            <v>0</v>
          </cell>
        </row>
        <row r="383">
          <cell r="A383">
            <v>3131130</v>
          </cell>
          <cell r="B383" t="str">
            <v>Carga e descarga</v>
          </cell>
          <cell r="C383">
            <v>99935.88</v>
          </cell>
        </row>
        <row r="384">
          <cell r="A384">
            <v>3131133</v>
          </cell>
          <cell r="B384" t="str">
            <v>Lavagem de caminhões</v>
          </cell>
          <cell r="C384">
            <v>35720.99</v>
          </cell>
        </row>
        <row r="385">
          <cell r="A385">
            <v>3131149</v>
          </cell>
          <cell r="B385" t="str">
            <v>Enlonamento-Rodoviário frota</v>
          </cell>
          <cell r="C385">
            <v>1660.4</v>
          </cell>
        </row>
        <row r="386">
          <cell r="A386" t="str">
            <v>Enlonamento de Caminhão</v>
          </cell>
          <cell r="C386">
            <v>197630.24</v>
          </cell>
        </row>
        <row r="387">
          <cell r="A387">
            <v>3081109</v>
          </cell>
          <cell r="B387" t="str">
            <v>Uniformes Materiais de segurança - rodo</v>
          </cell>
          <cell r="C387">
            <v>5763.29</v>
          </cell>
        </row>
        <row r="388">
          <cell r="A388" t="str">
            <v>Uniformes para Motoristas</v>
          </cell>
          <cell r="C388">
            <v>5763.29</v>
          </cell>
        </row>
        <row r="389">
          <cell r="A389">
            <v>3041108</v>
          </cell>
          <cell r="B389" t="str">
            <v>Viagens e estadias Motoristas</v>
          </cell>
          <cell r="C389">
            <v>122832.88</v>
          </cell>
        </row>
        <row r="390">
          <cell r="A390">
            <v>3041109</v>
          </cell>
          <cell r="B390" t="str">
            <v>Diárias de Motoristas</v>
          </cell>
          <cell r="C390">
            <v>4645</v>
          </cell>
        </row>
        <row r="391">
          <cell r="A391" t="str">
            <v>Estadias de Motoristas</v>
          </cell>
          <cell r="C391">
            <v>127477.88</v>
          </cell>
        </row>
        <row r="392">
          <cell r="A392">
            <v>3081112</v>
          </cell>
          <cell r="B392" t="str">
            <v>Ser. Motoristas e Ajudantes</v>
          </cell>
          <cell r="C392">
            <v>205249.81</v>
          </cell>
        </row>
        <row r="393">
          <cell r="C393">
            <v>205249.81</v>
          </cell>
        </row>
        <row r="394">
          <cell r="A394">
            <v>3131122</v>
          </cell>
          <cell r="B394" t="str">
            <v>Pedágio Freteiros</v>
          </cell>
          <cell r="C394">
            <v>138935.15</v>
          </cell>
        </row>
        <row r="395">
          <cell r="A395">
            <v>3131126</v>
          </cell>
          <cell r="B395" t="str">
            <v>Pedágio Reembolso</v>
          </cell>
          <cell r="C395">
            <v>-120830.96</v>
          </cell>
        </row>
        <row r="396">
          <cell r="A396">
            <v>3131134</v>
          </cell>
          <cell r="B396" t="str">
            <v>Estacionamento</v>
          </cell>
          <cell r="C396">
            <v>4368.8999999999996</v>
          </cell>
        </row>
        <row r="397">
          <cell r="A397">
            <v>3131143</v>
          </cell>
          <cell r="B397" t="str">
            <v>Pedágio frota</v>
          </cell>
          <cell r="C397">
            <v>81678.3</v>
          </cell>
        </row>
        <row r="398">
          <cell r="A398">
            <v>3131144</v>
          </cell>
          <cell r="B398" t="str">
            <v>Pedágio Reembolso frota</v>
          </cell>
          <cell r="C398">
            <v>-98335.58</v>
          </cell>
        </row>
        <row r="399">
          <cell r="A399">
            <v>4131122</v>
          </cell>
          <cell r="B399" t="str">
            <v>Pedágio Freteiros</v>
          </cell>
          <cell r="C399">
            <v>0</v>
          </cell>
        </row>
        <row r="400">
          <cell r="A400" t="str">
            <v>Estacionamento/pedágio</v>
          </cell>
          <cell r="C400">
            <v>5815.81</v>
          </cell>
        </row>
        <row r="401">
          <cell r="A401">
            <v>3061107</v>
          </cell>
          <cell r="B401" t="str">
            <v>Aluguel Road Railer</v>
          </cell>
          <cell r="C401">
            <v>0</v>
          </cell>
        </row>
        <row r="402">
          <cell r="A402">
            <v>3061111</v>
          </cell>
          <cell r="B402" t="str">
            <v>Locação de Cavalos Mwc</v>
          </cell>
          <cell r="C402">
            <v>32856.400000000001</v>
          </cell>
        </row>
        <row r="403">
          <cell r="A403" t="str">
            <v>Aluguel material rodante</v>
          </cell>
          <cell r="C403">
            <v>32856.400000000001</v>
          </cell>
        </row>
        <row r="404">
          <cell r="A404">
            <v>3091401</v>
          </cell>
          <cell r="B404" t="str">
            <v>Gerenciamento de riscos</v>
          </cell>
          <cell r="C404">
            <v>238719.61</v>
          </cell>
        </row>
        <row r="405">
          <cell r="A405">
            <v>4131131</v>
          </cell>
          <cell r="B405" t="str">
            <v>Taxa Repon</v>
          </cell>
          <cell r="C405">
            <v>0</v>
          </cell>
        </row>
        <row r="406">
          <cell r="A406" t="str">
            <v>Gerenciamento de riscos</v>
          </cell>
          <cell r="C406">
            <v>238719.61</v>
          </cell>
        </row>
        <row r="407">
          <cell r="A407">
            <v>3040101</v>
          </cell>
          <cell r="B407" t="str">
            <v>Desgate de Pneus</v>
          </cell>
          <cell r="C407">
            <v>219992.31</v>
          </cell>
        </row>
        <row r="408">
          <cell r="A408">
            <v>3040102</v>
          </cell>
          <cell r="B408" t="str">
            <v>Desgate de Pneus - Agregados</v>
          </cell>
          <cell r="C408">
            <v>54301.43</v>
          </cell>
        </row>
        <row r="409">
          <cell r="A409" t="str">
            <v>Desgaste de Pneus</v>
          </cell>
          <cell r="C409">
            <v>274293.74</v>
          </cell>
        </row>
        <row r="410">
          <cell r="A410">
            <v>3131113</v>
          </cell>
          <cell r="B410" t="str">
            <v>Estadia</v>
          </cell>
          <cell r="C410">
            <v>1200</v>
          </cell>
        </row>
        <row r="411">
          <cell r="A411">
            <v>3131114</v>
          </cell>
          <cell r="B411" t="str">
            <v>Armazenagem</v>
          </cell>
          <cell r="C411">
            <v>1163.49</v>
          </cell>
        </row>
        <row r="412">
          <cell r="A412" t="str">
            <v>Estadia de Caminhões</v>
          </cell>
          <cell r="C412">
            <v>2363.4899999999998</v>
          </cell>
        </row>
        <row r="413">
          <cell r="A413">
            <v>3081121</v>
          </cell>
          <cell r="B413" t="str">
            <v>Taxa Administ. Argentina</v>
          </cell>
          <cell r="C413">
            <v>0</v>
          </cell>
        </row>
        <row r="414">
          <cell r="A414">
            <v>3101121</v>
          </cell>
          <cell r="B414" t="str">
            <v>Taxas Variáveis</v>
          </cell>
          <cell r="C414">
            <v>79.260000000000005</v>
          </cell>
        </row>
        <row r="415">
          <cell r="A415" t="str">
            <v>Taxa Adm. Arg.</v>
          </cell>
          <cell r="C415">
            <v>79.260000000000005</v>
          </cell>
        </row>
        <row r="416">
          <cell r="A416">
            <v>3091104</v>
          </cell>
          <cell r="B416" t="str">
            <v>RCF - Seguros com terceiros</v>
          </cell>
          <cell r="C416">
            <v>22422.49</v>
          </cell>
        </row>
        <row r="417">
          <cell r="A417">
            <v>3101230</v>
          </cell>
          <cell r="B417" t="str">
            <v>DEPVAT - Licenc. seg. Obrigatório - Veí</v>
          </cell>
          <cell r="C417">
            <v>0</v>
          </cell>
        </row>
        <row r="418">
          <cell r="A418">
            <v>3101231</v>
          </cell>
          <cell r="B418" t="str">
            <v>IPVA  - Caminhões</v>
          </cell>
          <cell r="C418">
            <v>0</v>
          </cell>
        </row>
        <row r="419">
          <cell r="A419">
            <v>3101232</v>
          </cell>
          <cell r="B419" t="str">
            <v>IPVA Semi Reboques/Agregados</v>
          </cell>
          <cell r="C419">
            <v>0</v>
          </cell>
        </row>
        <row r="420">
          <cell r="A420">
            <v>4121112</v>
          </cell>
          <cell r="B420" t="str">
            <v>RCF - Seguros com terceiros</v>
          </cell>
          <cell r="C420">
            <v>0</v>
          </cell>
        </row>
        <row r="421">
          <cell r="A421" t="str">
            <v>IPVA Caminhões</v>
          </cell>
          <cell r="C421">
            <v>22422.49</v>
          </cell>
        </row>
        <row r="422">
          <cell r="A422">
            <v>3131127</v>
          </cell>
          <cell r="B422" t="str">
            <v>Serviço de desembaraço</v>
          </cell>
          <cell r="C422">
            <v>20910.830000000002</v>
          </cell>
        </row>
        <row r="423">
          <cell r="A423" t="str">
            <v>Desembaraço de Mercadorias</v>
          </cell>
          <cell r="C423">
            <v>20910.830000000002</v>
          </cell>
        </row>
        <row r="424">
          <cell r="A424">
            <v>3101106</v>
          </cell>
          <cell r="B424" t="str">
            <v>Refugo Vasilhames</v>
          </cell>
          <cell r="C424">
            <v>37194.36</v>
          </cell>
        </row>
        <row r="425">
          <cell r="A425">
            <v>3101198</v>
          </cell>
          <cell r="B425" t="str">
            <v>Recuperação Refugos/Avarias</v>
          </cell>
          <cell r="C425">
            <v>-1604.12</v>
          </cell>
        </row>
        <row r="426">
          <cell r="A426">
            <v>3111105</v>
          </cell>
          <cell r="B426" t="str">
            <v>Vendas de Salvados - PPO</v>
          </cell>
          <cell r="C426">
            <v>-20431.759999999998</v>
          </cell>
        </row>
        <row r="427">
          <cell r="A427">
            <v>3111201</v>
          </cell>
          <cell r="B427" t="str">
            <v>Vales Financeiros - Prest. Contas</v>
          </cell>
          <cell r="C427">
            <v>13213.55</v>
          </cell>
        </row>
        <row r="428">
          <cell r="A428">
            <v>3111202</v>
          </cell>
          <cell r="B428" t="str">
            <v>Devol. Vales Financeiros - Redutora</v>
          </cell>
          <cell r="C428">
            <v>-13308.28</v>
          </cell>
        </row>
        <row r="429">
          <cell r="A429">
            <v>4777701</v>
          </cell>
          <cell r="B429" t="str">
            <v>Provisão para Perdas c/ Vales Financeir</v>
          </cell>
          <cell r="C429">
            <v>0</v>
          </cell>
        </row>
        <row r="430">
          <cell r="C430">
            <v>15063.75</v>
          </cell>
        </row>
        <row r="431">
          <cell r="A431">
            <v>3091105</v>
          </cell>
          <cell r="B431" t="str">
            <v>RCF-Seguros com terceiros -agregados</v>
          </cell>
          <cell r="C431">
            <v>13710.67</v>
          </cell>
        </row>
        <row r="432">
          <cell r="A432">
            <v>3091106</v>
          </cell>
          <cell r="B432" t="str">
            <v>RCF - Seguros com terceiros internacion</v>
          </cell>
          <cell r="C432">
            <v>13790.66</v>
          </cell>
        </row>
        <row r="433">
          <cell r="C433">
            <v>27501.33</v>
          </cell>
        </row>
        <row r="434">
          <cell r="A434">
            <v>3131117</v>
          </cell>
          <cell r="B434" t="str">
            <v>Agenciamento cargas/comissões - Frota</v>
          </cell>
          <cell r="C434">
            <v>34732</v>
          </cell>
        </row>
        <row r="435">
          <cell r="C435">
            <v>34732</v>
          </cell>
        </row>
        <row r="436">
          <cell r="A436">
            <v>3021301</v>
          </cell>
          <cell r="B436" t="str">
            <v>Combustiveis e equipamentos para termin</v>
          </cell>
          <cell r="C436">
            <v>7424.32</v>
          </cell>
        </row>
        <row r="437">
          <cell r="A437">
            <v>3021302</v>
          </cell>
          <cell r="B437" t="str">
            <v>Lubrif. Equip. Terminal</v>
          </cell>
          <cell r="C437">
            <v>0</v>
          </cell>
        </row>
        <row r="438">
          <cell r="A438" t="str">
            <v>Combustíveis Terminais</v>
          </cell>
          <cell r="C438">
            <v>7424.32</v>
          </cell>
        </row>
        <row r="439">
          <cell r="A439">
            <v>3061109</v>
          </cell>
          <cell r="B439" t="str">
            <v>Locação de Armazéns</v>
          </cell>
          <cell r="C439">
            <v>6500</v>
          </cell>
        </row>
        <row r="440">
          <cell r="A440">
            <v>3131124</v>
          </cell>
          <cell r="B440" t="str">
            <v>Armazenagem no destino</v>
          </cell>
          <cell r="C440">
            <v>0</v>
          </cell>
        </row>
        <row r="441">
          <cell r="A441" t="str">
            <v>Armazenagem e Aluguéis</v>
          </cell>
          <cell r="C441">
            <v>6500</v>
          </cell>
        </row>
        <row r="442">
          <cell r="A442">
            <v>3091101</v>
          </cell>
          <cell r="B442" t="str">
            <v>Ativos - Prêmios</v>
          </cell>
          <cell r="C442">
            <v>0</v>
          </cell>
        </row>
        <row r="443">
          <cell r="A443">
            <v>3091201</v>
          </cell>
          <cell r="B443" t="str">
            <v>Transportes Cargas-Prêmio</v>
          </cell>
          <cell r="C443">
            <v>0</v>
          </cell>
        </row>
        <row r="444">
          <cell r="A444">
            <v>3091202</v>
          </cell>
          <cell r="B444" t="str">
            <v>Carga nacional</v>
          </cell>
          <cell r="C444">
            <v>168154.32</v>
          </cell>
        </row>
        <row r="445">
          <cell r="A445">
            <v>3091203</v>
          </cell>
          <cell r="B445" t="str">
            <v>Carga Internacional</v>
          </cell>
          <cell r="C445">
            <v>-0.2</v>
          </cell>
        </row>
        <row r="446">
          <cell r="A446">
            <v>3091301</v>
          </cell>
          <cell r="B446" t="str">
            <v>Transp.Cargas Premio Nacional</v>
          </cell>
          <cell r="C446">
            <v>0</v>
          </cell>
        </row>
        <row r="447">
          <cell r="A447" t="str">
            <v>Seguro de Carga</v>
          </cell>
          <cell r="C447">
            <v>168154.12</v>
          </cell>
        </row>
        <row r="448">
          <cell r="A448">
            <v>3131123</v>
          </cell>
          <cell r="B448" t="str">
            <v>ATA - Agente de transporte aduaneiro</v>
          </cell>
          <cell r="C448">
            <v>0</v>
          </cell>
        </row>
        <row r="449">
          <cell r="A449" t="str">
            <v>Taxas Fundaf</v>
          </cell>
          <cell r="C449">
            <v>0</v>
          </cell>
        </row>
        <row r="450">
          <cell r="A450">
            <v>3131101</v>
          </cell>
          <cell r="B450" t="str">
            <v>Trackege Rights</v>
          </cell>
          <cell r="C450">
            <v>0</v>
          </cell>
        </row>
        <row r="451">
          <cell r="A451">
            <v>3131104</v>
          </cell>
          <cell r="B451" t="str">
            <v>Transbordo ferroviário</v>
          </cell>
          <cell r="C451">
            <v>2340</v>
          </cell>
        </row>
        <row r="452">
          <cell r="A452">
            <v>4131112</v>
          </cell>
          <cell r="B452" t="str">
            <v>Agenciam.cargas comissões</v>
          </cell>
          <cell r="C452">
            <v>11.48</v>
          </cell>
        </row>
        <row r="453">
          <cell r="A453" t="str">
            <v>Transbordo</v>
          </cell>
          <cell r="C453">
            <v>2351.48</v>
          </cell>
        </row>
        <row r="454">
          <cell r="A454">
            <v>3036104</v>
          </cell>
          <cell r="B454" t="str">
            <v>Pç Manut. Maquinas e Terminais Logístic</v>
          </cell>
          <cell r="C454">
            <v>1708.29</v>
          </cell>
        </row>
        <row r="455">
          <cell r="A455">
            <v>3036105</v>
          </cell>
          <cell r="B455" t="str">
            <v>Serv. Manut. Maquinas e Terminais Logís</v>
          </cell>
          <cell r="C455">
            <v>334.11</v>
          </cell>
        </row>
        <row r="456">
          <cell r="A456">
            <v>3036107</v>
          </cell>
          <cell r="B456" t="str">
            <v>Peças e Maut. Containers</v>
          </cell>
          <cell r="C456">
            <v>0</v>
          </cell>
        </row>
        <row r="457">
          <cell r="A457">
            <v>3036108</v>
          </cell>
          <cell r="B457" t="str">
            <v>Serv. Manut de Containers</v>
          </cell>
          <cell r="C457">
            <v>0</v>
          </cell>
        </row>
        <row r="458">
          <cell r="A458">
            <v>3036109</v>
          </cell>
          <cell r="B458" t="str">
            <v>Fretes Manut. Containers</v>
          </cell>
          <cell r="C458">
            <v>0</v>
          </cell>
        </row>
        <row r="459">
          <cell r="A459">
            <v>3036110</v>
          </cell>
          <cell r="B459" t="str">
            <v>Pç Manut. de Lonas</v>
          </cell>
          <cell r="C459">
            <v>420</v>
          </cell>
        </row>
        <row r="460">
          <cell r="A460">
            <v>3036111</v>
          </cell>
          <cell r="B460" t="str">
            <v>Serv. Manut. Lonas</v>
          </cell>
          <cell r="C460">
            <v>0</v>
          </cell>
        </row>
        <row r="461">
          <cell r="A461">
            <v>3036112</v>
          </cell>
          <cell r="B461" t="str">
            <v>Fretes Manut. de Lonas</v>
          </cell>
          <cell r="C461">
            <v>0</v>
          </cell>
        </row>
        <row r="462">
          <cell r="A462">
            <v>3037105</v>
          </cell>
          <cell r="B462" t="str">
            <v>Peças Manut. Road Railers</v>
          </cell>
          <cell r="C462">
            <v>0</v>
          </cell>
        </row>
        <row r="463">
          <cell r="A463">
            <v>3037107</v>
          </cell>
          <cell r="B463" t="str">
            <v>Fretes Manut. Road Railers</v>
          </cell>
          <cell r="C463">
            <v>0</v>
          </cell>
        </row>
        <row r="464">
          <cell r="A464" t="str">
            <v>Manutenção Máquinas</v>
          </cell>
          <cell r="C464">
            <v>2462.4</v>
          </cell>
        </row>
        <row r="465">
          <cell r="A465">
            <v>3131112</v>
          </cell>
          <cell r="B465" t="str">
            <v>Agenciamento cargas/comissões</v>
          </cell>
          <cell r="C465">
            <v>21013.53</v>
          </cell>
        </row>
        <row r="466">
          <cell r="A466">
            <v>3131120</v>
          </cell>
          <cell r="B466" t="str">
            <v>Outros Modais</v>
          </cell>
          <cell r="C466">
            <v>0</v>
          </cell>
        </row>
        <row r="467">
          <cell r="A467">
            <v>3131141</v>
          </cell>
          <cell r="B467" t="str">
            <v>Fretes agregados - ociosidade</v>
          </cell>
          <cell r="C467">
            <v>155823.04000000001</v>
          </cell>
        </row>
        <row r="468">
          <cell r="A468" t="str">
            <v>Outros Modais</v>
          </cell>
          <cell r="C468">
            <v>176836.57</v>
          </cell>
        </row>
        <row r="469">
          <cell r="A469">
            <v>3131103</v>
          </cell>
          <cell r="B469" t="str">
            <v>Coleta e entrega</v>
          </cell>
          <cell r="C469">
            <v>32527.78</v>
          </cell>
        </row>
        <row r="470">
          <cell r="A470">
            <v>3131147</v>
          </cell>
          <cell r="B470" t="str">
            <v>Carga e descarga rodo frota</v>
          </cell>
          <cell r="C470">
            <v>6888.74</v>
          </cell>
        </row>
        <row r="471">
          <cell r="A471" t="str">
            <v>Coleta e Entrega</v>
          </cell>
          <cell r="C471">
            <v>39416.519999999997</v>
          </cell>
        </row>
        <row r="472">
          <cell r="A472" t="str">
            <v>Custos de Logística Variáveis</v>
          </cell>
          <cell r="C472">
            <v>403145.41</v>
          </cell>
        </row>
        <row r="473">
          <cell r="A473" t="str">
            <v>outros</v>
          </cell>
          <cell r="C473">
            <v>1614025.34</v>
          </cell>
        </row>
        <row r="474">
          <cell r="A474" t="str">
            <v>Custos Rodoviários Variáveis</v>
          </cell>
          <cell r="C474">
            <v>12229995.060000001</v>
          </cell>
        </row>
        <row r="475">
          <cell r="A475" t="str">
            <v>Custos dos Serviços Prestados Variáveis</v>
          </cell>
          <cell r="C475">
            <v>12230194.560000001</v>
          </cell>
        </row>
        <row r="476">
          <cell r="A476" t="str">
            <v>Margem de Contribuição</v>
          </cell>
          <cell r="C476">
            <v>1009487.93</v>
          </cell>
        </row>
        <row r="477">
          <cell r="A477">
            <v>3014101</v>
          </cell>
          <cell r="B477" t="str">
            <v>Salários Temp.</v>
          </cell>
          <cell r="C477">
            <v>0</v>
          </cell>
        </row>
        <row r="478">
          <cell r="A478">
            <v>3014203</v>
          </cell>
          <cell r="B478" t="str">
            <v>Remuneração Variável Temp.</v>
          </cell>
          <cell r="C478">
            <v>0</v>
          </cell>
        </row>
        <row r="479">
          <cell r="A479">
            <v>3014301</v>
          </cell>
          <cell r="B479" t="str">
            <v>INSS Temp.</v>
          </cell>
          <cell r="C479">
            <v>12410.07</v>
          </cell>
        </row>
        <row r="480">
          <cell r="A480">
            <v>3014305</v>
          </cell>
          <cell r="B480" t="str">
            <v>Contribuição Patronal Temp.</v>
          </cell>
          <cell r="C480">
            <v>0</v>
          </cell>
        </row>
        <row r="481">
          <cell r="A481">
            <v>3014806</v>
          </cell>
          <cell r="B481" t="str">
            <v>Outros Temp.</v>
          </cell>
          <cell r="C481">
            <v>2156.17</v>
          </cell>
        </row>
        <row r="482">
          <cell r="A482">
            <v>3014901</v>
          </cell>
          <cell r="B482" t="str">
            <v>Contrat./Transf.Temporário</v>
          </cell>
          <cell r="C482">
            <v>0</v>
          </cell>
        </row>
        <row r="483">
          <cell r="A483">
            <v>4011701</v>
          </cell>
          <cell r="B483" t="str">
            <v>Férias Vendas</v>
          </cell>
          <cell r="C483">
            <v>0</v>
          </cell>
        </row>
        <row r="484">
          <cell r="A484">
            <v>4011803</v>
          </cell>
          <cell r="B484" t="str">
            <v>Ass.Méd.-UNI./PLANS.Vendas</v>
          </cell>
          <cell r="C484">
            <v>0</v>
          </cell>
        </row>
        <row r="485">
          <cell r="A485">
            <v>4011901</v>
          </cell>
          <cell r="B485" t="str">
            <v>Contrat./Transf.Vendas</v>
          </cell>
          <cell r="C485">
            <v>0</v>
          </cell>
        </row>
        <row r="486">
          <cell r="A486">
            <v>4012101</v>
          </cell>
          <cell r="B486" t="str">
            <v>Salários Adm.</v>
          </cell>
          <cell r="C486">
            <v>0</v>
          </cell>
        </row>
        <row r="487">
          <cell r="A487">
            <v>4012201</v>
          </cell>
          <cell r="B487" t="str">
            <v>Adic.de salários Adm.</v>
          </cell>
          <cell r="C487">
            <v>0</v>
          </cell>
        </row>
        <row r="488">
          <cell r="A488">
            <v>4012204</v>
          </cell>
          <cell r="B488" t="str">
            <v>Adicional noturno - Adm.</v>
          </cell>
          <cell r="C488">
            <v>0</v>
          </cell>
        </row>
        <row r="489">
          <cell r="A489">
            <v>4012301</v>
          </cell>
          <cell r="B489" t="str">
            <v>INSS Adm.</v>
          </cell>
          <cell r="C489">
            <v>8017.2</v>
          </cell>
        </row>
        <row r="490">
          <cell r="A490">
            <v>4012302</v>
          </cell>
          <cell r="B490" t="str">
            <v>FGTS Adm.</v>
          </cell>
          <cell r="C490">
            <v>3407.31</v>
          </cell>
        </row>
        <row r="491">
          <cell r="A491">
            <v>4012305</v>
          </cell>
          <cell r="B491" t="str">
            <v>Contribuição Patronal Adm.</v>
          </cell>
          <cell r="C491">
            <v>3032.62</v>
          </cell>
        </row>
        <row r="492">
          <cell r="A492">
            <v>4012401</v>
          </cell>
          <cell r="B492" t="str">
            <v>Horas Extras Adm.</v>
          </cell>
          <cell r="C492">
            <v>0</v>
          </cell>
        </row>
        <row r="493">
          <cell r="A493">
            <v>4012501</v>
          </cell>
          <cell r="B493" t="str">
            <v>Av.Prev.Resc.Contrat.Adm.</v>
          </cell>
          <cell r="C493">
            <v>0</v>
          </cell>
        </row>
        <row r="494">
          <cell r="A494">
            <v>4012601</v>
          </cell>
          <cell r="B494" t="str">
            <v>Honorários Diretoria Adm.</v>
          </cell>
          <cell r="C494">
            <v>40086</v>
          </cell>
        </row>
        <row r="495">
          <cell r="A495">
            <v>4012701</v>
          </cell>
          <cell r="B495" t="str">
            <v>Férias Adm.</v>
          </cell>
          <cell r="C495">
            <v>0</v>
          </cell>
        </row>
        <row r="496">
          <cell r="A496">
            <v>4012702</v>
          </cell>
          <cell r="B496" t="str">
            <v>13º Salário Adm.</v>
          </cell>
          <cell r="C496">
            <v>0</v>
          </cell>
        </row>
        <row r="497">
          <cell r="A497">
            <v>4012801</v>
          </cell>
          <cell r="B497" t="str">
            <v>Ticket Alimentação Adm.</v>
          </cell>
          <cell r="C497">
            <v>0</v>
          </cell>
        </row>
        <row r="498">
          <cell r="A498">
            <v>4012802</v>
          </cell>
          <cell r="B498" t="str">
            <v>Vale Transporte Adm.</v>
          </cell>
          <cell r="C498">
            <v>592.29999999999995</v>
          </cell>
        </row>
        <row r="499">
          <cell r="A499">
            <v>4012803</v>
          </cell>
          <cell r="B499" t="str">
            <v>Ass.Méd.-UNI./PLANS.Adm.</v>
          </cell>
          <cell r="C499">
            <v>0</v>
          </cell>
        </row>
        <row r="500">
          <cell r="A500">
            <v>4012804</v>
          </cell>
          <cell r="B500" t="str">
            <v>Seguro de Vida Adm.</v>
          </cell>
          <cell r="C500">
            <v>20.99</v>
          </cell>
        </row>
        <row r="501">
          <cell r="A501">
            <v>4012805</v>
          </cell>
          <cell r="B501" t="str">
            <v>Brindes Adm.</v>
          </cell>
          <cell r="C501">
            <v>0</v>
          </cell>
        </row>
        <row r="502">
          <cell r="A502">
            <v>4012806</v>
          </cell>
          <cell r="B502" t="str">
            <v>Outros Adm.</v>
          </cell>
          <cell r="C502">
            <v>0</v>
          </cell>
        </row>
        <row r="503">
          <cell r="A503">
            <v>4012901</v>
          </cell>
          <cell r="B503" t="str">
            <v>Contrat./Transf.Adm.</v>
          </cell>
          <cell r="C503">
            <v>0</v>
          </cell>
        </row>
        <row r="504">
          <cell r="A504">
            <v>4013101</v>
          </cell>
          <cell r="B504" t="str">
            <v>Salários Terc.</v>
          </cell>
          <cell r="C504">
            <v>0</v>
          </cell>
        </row>
        <row r="505">
          <cell r="A505">
            <v>4013501</v>
          </cell>
          <cell r="B505" t="str">
            <v>Av.Prev.Resc.Contrat.Terc.</v>
          </cell>
          <cell r="C505">
            <v>0</v>
          </cell>
        </row>
        <row r="506">
          <cell r="A506" t="str">
            <v>Pessoal</v>
          </cell>
          <cell r="C506">
            <v>69722.66</v>
          </cell>
        </row>
        <row r="507">
          <cell r="A507">
            <v>3012101</v>
          </cell>
          <cell r="B507" t="str">
            <v>Salários Operacional</v>
          </cell>
          <cell r="C507">
            <v>117453.53</v>
          </cell>
        </row>
        <row r="508">
          <cell r="A508">
            <v>3012201</v>
          </cell>
          <cell r="B508" t="str">
            <v>Adic.Salários Operacional</v>
          </cell>
          <cell r="C508">
            <v>1568.09</v>
          </cell>
        </row>
        <row r="509">
          <cell r="A509">
            <v>3012202</v>
          </cell>
          <cell r="B509" t="str">
            <v>Abono Acordo coletivo - Operac.</v>
          </cell>
          <cell r="C509">
            <v>0</v>
          </cell>
        </row>
        <row r="510">
          <cell r="A510">
            <v>3012204</v>
          </cell>
          <cell r="B510" t="str">
            <v>Adicional noturno - Operacional</v>
          </cell>
          <cell r="C510">
            <v>46</v>
          </cell>
        </row>
        <row r="511">
          <cell r="A511">
            <v>3012301</v>
          </cell>
          <cell r="B511" t="str">
            <v>INSS Operacional</v>
          </cell>
          <cell r="C511">
            <v>34261.17</v>
          </cell>
        </row>
        <row r="512">
          <cell r="A512">
            <v>3012302</v>
          </cell>
          <cell r="B512" t="str">
            <v>FGTS Operacional</v>
          </cell>
          <cell r="C512">
            <v>9504.66</v>
          </cell>
        </row>
        <row r="513">
          <cell r="A513">
            <v>3012304</v>
          </cell>
          <cell r="B513" t="str">
            <v>SENAI Operacional</v>
          </cell>
          <cell r="C513">
            <v>-155</v>
          </cell>
        </row>
        <row r="514">
          <cell r="A514">
            <v>3012305</v>
          </cell>
          <cell r="B514" t="str">
            <v>Contrib.Patronal Operac.</v>
          </cell>
          <cell r="C514">
            <v>0</v>
          </cell>
        </row>
        <row r="515">
          <cell r="A515">
            <v>3012401</v>
          </cell>
          <cell r="B515" t="str">
            <v>Horas Extras Operacional</v>
          </cell>
          <cell r="C515">
            <v>5221.16</v>
          </cell>
        </row>
        <row r="516">
          <cell r="A516">
            <v>3012501</v>
          </cell>
          <cell r="B516" t="str">
            <v>Av.Prev.Resc.Contr.Operac.</v>
          </cell>
          <cell r="C516">
            <v>14388.8</v>
          </cell>
        </row>
        <row r="517">
          <cell r="A517">
            <v>3012701</v>
          </cell>
          <cell r="B517" t="str">
            <v>Férias Operacional</v>
          </cell>
          <cell r="C517">
            <v>12495.96</v>
          </cell>
        </row>
        <row r="518">
          <cell r="A518">
            <v>3012702</v>
          </cell>
          <cell r="B518" t="str">
            <v>13 Salário Operacional</v>
          </cell>
          <cell r="C518">
            <v>14379.11</v>
          </cell>
        </row>
        <row r="519">
          <cell r="A519">
            <v>3012801</v>
          </cell>
          <cell r="B519" t="str">
            <v>Ticket Alimentação Operacional</v>
          </cell>
          <cell r="C519">
            <v>27022.29</v>
          </cell>
        </row>
        <row r="520">
          <cell r="A520">
            <v>3012802</v>
          </cell>
          <cell r="B520" t="str">
            <v>Vale Transporte Operacional</v>
          </cell>
          <cell r="C520">
            <v>10917.35</v>
          </cell>
        </row>
        <row r="521">
          <cell r="A521">
            <v>3012803</v>
          </cell>
          <cell r="B521" t="str">
            <v>Ass.Méd.-UNI./PLANS.Operac.</v>
          </cell>
          <cell r="C521">
            <v>21008.82</v>
          </cell>
        </row>
        <row r="522">
          <cell r="A522">
            <v>3012804</v>
          </cell>
          <cell r="B522" t="str">
            <v>Seguro de Vida Operacional</v>
          </cell>
          <cell r="C522">
            <v>559.03</v>
          </cell>
        </row>
        <row r="523">
          <cell r="A523">
            <v>3012805</v>
          </cell>
          <cell r="B523" t="str">
            <v>Brindes Operacional</v>
          </cell>
          <cell r="C523">
            <v>0</v>
          </cell>
        </row>
        <row r="524">
          <cell r="A524">
            <v>3012806</v>
          </cell>
          <cell r="B524" t="str">
            <v>Outros Operacional</v>
          </cell>
          <cell r="C524">
            <v>0</v>
          </cell>
        </row>
        <row r="525">
          <cell r="A525">
            <v>3012901</v>
          </cell>
          <cell r="B525" t="str">
            <v>Contr./Transf.Operacional</v>
          </cell>
          <cell r="C525">
            <v>-201.99</v>
          </cell>
        </row>
        <row r="526">
          <cell r="A526" t="str">
            <v>Maquinistas/Pátio e Colab. Operacional</v>
          </cell>
          <cell r="C526">
            <v>268468.98</v>
          </cell>
        </row>
        <row r="527">
          <cell r="C527">
            <v>338191.64</v>
          </cell>
        </row>
        <row r="528">
          <cell r="A528">
            <v>3031101</v>
          </cell>
          <cell r="B528" t="str">
            <v>Peças/Compon.p/Locomotivas</v>
          </cell>
          <cell r="C528">
            <v>0</v>
          </cell>
        </row>
        <row r="529">
          <cell r="A529" t="str">
            <v>Manutenção Mecânica</v>
          </cell>
          <cell r="C529">
            <v>0</v>
          </cell>
        </row>
        <row r="530">
          <cell r="A530">
            <v>3036101</v>
          </cell>
          <cell r="B530" t="str">
            <v>Ferram.Mat.Auxil.Manut.</v>
          </cell>
          <cell r="C530">
            <v>13511.17</v>
          </cell>
        </row>
        <row r="531">
          <cell r="A531">
            <v>3036102</v>
          </cell>
          <cell r="B531" t="str">
            <v>Frete Ferram.Mat.Auxil.</v>
          </cell>
          <cell r="C531">
            <v>0</v>
          </cell>
        </row>
        <row r="532">
          <cell r="A532" t="str">
            <v>Ferramentas</v>
          </cell>
          <cell r="C532">
            <v>13511.17</v>
          </cell>
        </row>
        <row r="533">
          <cell r="A533">
            <v>3031001</v>
          </cell>
          <cell r="B533" t="str">
            <v>Manut.Máquinas e equipamentos</v>
          </cell>
          <cell r="C533">
            <v>379.95</v>
          </cell>
        </row>
        <row r="534">
          <cell r="A534">
            <v>3036103</v>
          </cell>
          <cell r="B534" t="str">
            <v>Serv.pç.p/Manut.Máquinas</v>
          </cell>
          <cell r="C534">
            <v>0</v>
          </cell>
        </row>
        <row r="535">
          <cell r="A535">
            <v>3037101</v>
          </cell>
          <cell r="B535" t="str">
            <v>Manutenção de veiculos rodoviários leve</v>
          </cell>
          <cell r="C535">
            <v>228</v>
          </cell>
        </row>
        <row r="536">
          <cell r="A536">
            <v>3037102</v>
          </cell>
          <cell r="B536" t="str">
            <v>Manut.Equip.Ferrov.Leve</v>
          </cell>
          <cell r="C536">
            <v>0</v>
          </cell>
        </row>
        <row r="537">
          <cell r="A537">
            <v>3037104</v>
          </cell>
          <cell r="B537" t="str">
            <v>Fretes Veíc.Rodoviários</v>
          </cell>
          <cell r="C537">
            <v>0</v>
          </cell>
        </row>
        <row r="538">
          <cell r="A538">
            <v>3037106</v>
          </cell>
          <cell r="B538" t="str">
            <v>Serv. Manut. Road Raillers</v>
          </cell>
          <cell r="C538">
            <v>35000</v>
          </cell>
        </row>
        <row r="539">
          <cell r="A539">
            <v>3039101</v>
          </cell>
          <cell r="B539" t="str">
            <v>Manut.Equipam.Informática</v>
          </cell>
          <cell r="C539">
            <v>2291</v>
          </cell>
        </row>
        <row r="540">
          <cell r="A540">
            <v>3039102</v>
          </cell>
          <cell r="B540" t="str">
            <v>Frete Man.Equip.Informática</v>
          </cell>
          <cell r="C540">
            <v>0</v>
          </cell>
        </row>
        <row r="541">
          <cell r="A541" t="str">
            <v>Manutenção de Maquinário</v>
          </cell>
          <cell r="C541">
            <v>37898.949999999997</v>
          </cell>
        </row>
        <row r="542">
          <cell r="A542">
            <v>3031401</v>
          </cell>
          <cell r="B542" t="str">
            <v>Imagem - Gastos com Materias</v>
          </cell>
          <cell r="C542">
            <v>11284.25</v>
          </cell>
        </row>
        <row r="543">
          <cell r="A543">
            <v>3031402</v>
          </cell>
          <cell r="B543" t="str">
            <v>Imagem - Gastos c/ Serviços</v>
          </cell>
          <cell r="C543">
            <v>1837.33</v>
          </cell>
        </row>
        <row r="544">
          <cell r="A544" t="str">
            <v>Imagem</v>
          </cell>
          <cell r="C544">
            <v>13121.58</v>
          </cell>
        </row>
        <row r="545">
          <cell r="A545">
            <v>4031103</v>
          </cell>
          <cell r="B545" t="str">
            <v>Manutenção mecanic/eletrica-aeronave</v>
          </cell>
          <cell r="C545">
            <v>0</v>
          </cell>
        </row>
        <row r="546">
          <cell r="A546" t="str">
            <v>Manutenção Veículos</v>
          </cell>
          <cell r="C546">
            <v>0</v>
          </cell>
        </row>
        <row r="547">
          <cell r="A547">
            <v>3035101</v>
          </cell>
          <cell r="B547" t="str">
            <v>Obras Civis</v>
          </cell>
          <cell r="C547">
            <v>12054.42</v>
          </cell>
        </row>
        <row r="548">
          <cell r="A548">
            <v>3035102</v>
          </cell>
          <cell r="B548" t="str">
            <v>Pequenas Instalações</v>
          </cell>
          <cell r="C548">
            <v>323</v>
          </cell>
        </row>
        <row r="549">
          <cell r="A549">
            <v>3035103</v>
          </cell>
          <cell r="B549" t="str">
            <v>Manutenção Instalações</v>
          </cell>
          <cell r="C549">
            <v>1743.89</v>
          </cell>
        </row>
        <row r="550">
          <cell r="A550">
            <v>3035104</v>
          </cell>
          <cell r="B550" t="str">
            <v>Frete Manut.de Instalações</v>
          </cell>
          <cell r="C550">
            <v>0</v>
          </cell>
        </row>
        <row r="551">
          <cell r="A551">
            <v>3081105</v>
          </cell>
          <cell r="B551" t="str">
            <v>Limpeza</v>
          </cell>
          <cell r="C551">
            <v>4654.51</v>
          </cell>
        </row>
        <row r="552">
          <cell r="A552" t="str">
            <v>Manutenção Instalações</v>
          </cell>
          <cell r="C552">
            <v>18775.82</v>
          </cell>
        </row>
        <row r="553">
          <cell r="A553">
            <v>3034101</v>
          </cell>
          <cell r="B553" t="str">
            <v>Pç.Componentes p/Sistemas</v>
          </cell>
          <cell r="C553">
            <v>393</v>
          </cell>
        </row>
        <row r="554">
          <cell r="A554">
            <v>3034102</v>
          </cell>
          <cell r="B554" t="str">
            <v>Serv.Manut.p/Sistemas</v>
          </cell>
          <cell r="C554">
            <v>0</v>
          </cell>
        </row>
        <row r="555">
          <cell r="A555">
            <v>3039103</v>
          </cell>
          <cell r="B555" t="str">
            <v>Manut. Sistemas Informática</v>
          </cell>
          <cell r="C555">
            <v>0</v>
          </cell>
        </row>
        <row r="556">
          <cell r="A556" t="str">
            <v>Manutenção de Sistemas</v>
          </cell>
          <cell r="C556">
            <v>393</v>
          </cell>
        </row>
        <row r="557">
          <cell r="A557">
            <v>3033101</v>
          </cell>
          <cell r="B557" t="str">
            <v>Peças e componentes de telecomunicações</v>
          </cell>
          <cell r="C557">
            <v>0</v>
          </cell>
        </row>
        <row r="558">
          <cell r="A558">
            <v>3033102</v>
          </cell>
          <cell r="B558" t="str">
            <v>Serv.Manut.Telecom.</v>
          </cell>
          <cell r="C558">
            <v>1500</v>
          </cell>
        </row>
        <row r="559">
          <cell r="A559" t="str">
            <v>Manutenção Telecom</v>
          </cell>
          <cell r="C559">
            <v>1500</v>
          </cell>
        </row>
        <row r="560">
          <cell r="C560">
            <v>85200.52</v>
          </cell>
        </row>
        <row r="561">
          <cell r="A561">
            <v>3061102</v>
          </cell>
          <cell r="B561" t="str">
            <v>Alug.Equipam.Informática</v>
          </cell>
          <cell r="C561">
            <v>534</v>
          </cell>
        </row>
        <row r="562">
          <cell r="A562">
            <v>3061103</v>
          </cell>
          <cell r="B562" t="str">
            <v>Aluguel Máquinas</v>
          </cell>
          <cell r="C562">
            <v>2146.34</v>
          </cell>
        </row>
        <row r="563">
          <cell r="A563">
            <v>3061104</v>
          </cell>
          <cell r="B563" t="str">
            <v>Aluguel Imóveis</v>
          </cell>
          <cell r="C563">
            <v>53769.18</v>
          </cell>
        </row>
        <row r="564">
          <cell r="A564">
            <v>3061106</v>
          </cell>
          <cell r="B564" t="str">
            <v>Arrendamento GPS</v>
          </cell>
          <cell r="C564">
            <v>0</v>
          </cell>
        </row>
        <row r="565">
          <cell r="A565">
            <v>3061110</v>
          </cell>
          <cell r="B565" t="str">
            <v>Locação de maquinas e equipamentos - Te</v>
          </cell>
          <cell r="C565">
            <v>14047.1</v>
          </cell>
        </row>
        <row r="566">
          <cell r="A566">
            <v>3061113</v>
          </cell>
          <cell r="B566" t="str">
            <v>Locação de Veiculos Leves</v>
          </cell>
          <cell r="C566">
            <v>35177.440000000002</v>
          </cell>
        </row>
        <row r="567">
          <cell r="A567">
            <v>4061113</v>
          </cell>
          <cell r="B567" t="str">
            <v>Locação de veículos leves</v>
          </cell>
          <cell r="C567">
            <v>0</v>
          </cell>
        </row>
        <row r="568">
          <cell r="A568">
            <v>4071101</v>
          </cell>
          <cell r="B568" t="str">
            <v>Sistemas aplicativos</v>
          </cell>
          <cell r="C568">
            <v>0</v>
          </cell>
        </row>
        <row r="569">
          <cell r="A569">
            <v>4071102</v>
          </cell>
          <cell r="B569" t="str">
            <v>Locação de equipamento informática</v>
          </cell>
          <cell r="C569">
            <v>0</v>
          </cell>
        </row>
        <row r="570">
          <cell r="A570">
            <v>4071104</v>
          </cell>
          <cell r="B570" t="str">
            <v>Locação Imóveis</v>
          </cell>
          <cell r="C570">
            <v>0</v>
          </cell>
        </row>
        <row r="571">
          <cell r="A571" t="str">
            <v>Aluguéis e Leasing</v>
          </cell>
          <cell r="C571">
            <v>105674.06</v>
          </cell>
        </row>
        <row r="572">
          <cell r="A572">
            <v>3081102</v>
          </cell>
          <cell r="B572" t="str">
            <v>Material de Expediente</v>
          </cell>
          <cell r="C572">
            <v>20676.5</v>
          </cell>
        </row>
        <row r="573">
          <cell r="A573">
            <v>3081103</v>
          </cell>
          <cell r="B573" t="str">
            <v>Consultoria</v>
          </cell>
          <cell r="C573">
            <v>4568.53</v>
          </cell>
        </row>
        <row r="574">
          <cell r="A574">
            <v>3081104</v>
          </cell>
          <cell r="B574" t="str">
            <v>Cursos/Congressos/Palestras</v>
          </cell>
          <cell r="C574">
            <v>200</v>
          </cell>
        </row>
        <row r="575">
          <cell r="A575">
            <v>3081106</v>
          </cell>
          <cell r="B575" t="str">
            <v>Segurança Patrimonial</v>
          </cell>
          <cell r="C575">
            <v>23000.46</v>
          </cell>
        </row>
        <row r="576">
          <cell r="A576">
            <v>3081107</v>
          </cell>
          <cell r="B576" t="str">
            <v>Serviços com terceiros</v>
          </cell>
          <cell r="C576">
            <v>33448.9</v>
          </cell>
        </row>
        <row r="577">
          <cell r="A577">
            <v>3081108</v>
          </cell>
          <cell r="B577" t="str">
            <v>Periódicos/Livros/Inform.</v>
          </cell>
          <cell r="C577">
            <v>0</v>
          </cell>
        </row>
        <row r="578">
          <cell r="A578">
            <v>3081111</v>
          </cell>
          <cell r="B578" t="str">
            <v>Bens de pequeno Valor</v>
          </cell>
          <cell r="C578">
            <v>166</v>
          </cell>
        </row>
        <row r="579">
          <cell r="A579">
            <v>3081113</v>
          </cell>
          <cell r="B579" t="str">
            <v>Brindes</v>
          </cell>
          <cell r="C579">
            <v>2675.3</v>
          </cell>
        </row>
        <row r="580">
          <cell r="A580">
            <v>3081209</v>
          </cell>
          <cell r="B580" t="str">
            <v>Publicidade e divulgação</v>
          </cell>
          <cell r="C580">
            <v>3000</v>
          </cell>
        </row>
        <row r="581">
          <cell r="A581">
            <v>4021101</v>
          </cell>
          <cell r="B581" t="str">
            <v>Manutenção em instalações</v>
          </cell>
          <cell r="C581">
            <v>0</v>
          </cell>
        </row>
        <row r="582">
          <cell r="A582">
            <v>4041101</v>
          </cell>
          <cell r="B582" t="str">
            <v>Manut.Equip.Informática</v>
          </cell>
          <cell r="C582">
            <v>493.62</v>
          </cell>
        </row>
        <row r="583">
          <cell r="A583">
            <v>4041102</v>
          </cell>
          <cell r="B583" t="str">
            <v>Frete Manut.Equip.Inform.</v>
          </cell>
          <cell r="C583">
            <v>0</v>
          </cell>
        </row>
        <row r="584">
          <cell r="A584">
            <v>4081101</v>
          </cell>
          <cell r="B584" t="str">
            <v>Unif./materiais segurança</v>
          </cell>
          <cell r="C584">
            <v>42</v>
          </cell>
        </row>
        <row r="585">
          <cell r="A585">
            <v>4081102</v>
          </cell>
          <cell r="B585" t="str">
            <v>Material de expediente</v>
          </cell>
          <cell r="C585">
            <v>0</v>
          </cell>
        </row>
        <row r="586">
          <cell r="A586">
            <v>4081103</v>
          </cell>
          <cell r="B586" t="str">
            <v>Consultoria</v>
          </cell>
          <cell r="C586">
            <v>30034.36</v>
          </cell>
        </row>
        <row r="587">
          <cell r="A587">
            <v>4081105</v>
          </cell>
          <cell r="B587" t="str">
            <v>Publicidade e divulgação</v>
          </cell>
          <cell r="C587">
            <v>0</v>
          </cell>
        </row>
        <row r="588">
          <cell r="A588">
            <v>4081106</v>
          </cell>
          <cell r="B588" t="str">
            <v>Cursos/congressos palestras</v>
          </cell>
          <cell r="C588">
            <v>0</v>
          </cell>
        </row>
        <row r="589">
          <cell r="A589">
            <v>4081107</v>
          </cell>
          <cell r="B589" t="str">
            <v>Limpeza</v>
          </cell>
          <cell r="C589">
            <v>0</v>
          </cell>
        </row>
        <row r="590">
          <cell r="A590">
            <v>4081108</v>
          </cell>
          <cell r="B590" t="str">
            <v>Segurança Patrimonial</v>
          </cell>
          <cell r="C590">
            <v>0</v>
          </cell>
        </row>
        <row r="591">
          <cell r="A591">
            <v>4081109</v>
          </cell>
          <cell r="B591" t="str">
            <v>Serviços com terceiros</v>
          </cell>
          <cell r="C591">
            <v>16916.259999999998</v>
          </cell>
        </row>
        <row r="592">
          <cell r="A592">
            <v>4081111</v>
          </cell>
          <cell r="B592" t="str">
            <v>Periódicos/Livros/Informações</v>
          </cell>
          <cell r="C592">
            <v>0</v>
          </cell>
        </row>
        <row r="593">
          <cell r="A593">
            <v>4081112</v>
          </cell>
          <cell r="B593" t="str">
            <v>Fretes Serv. Terceiros</v>
          </cell>
          <cell r="C593">
            <v>0</v>
          </cell>
        </row>
        <row r="594">
          <cell r="A594">
            <v>4081113</v>
          </cell>
          <cell r="B594" t="str">
            <v>Brindes</v>
          </cell>
          <cell r="C594">
            <v>4551.8</v>
          </cell>
        </row>
        <row r="595">
          <cell r="A595">
            <v>4081114</v>
          </cell>
          <cell r="B595" t="str">
            <v>Multas rodoviárias</v>
          </cell>
          <cell r="C595">
            <v>2255.9299999999998</v>
          </cell>
        </row>
        <row r="596">
          <cell r="A596">
            <v>4081115</v>
          </cell>
          <cell r="B596" t="str">
            <v>Multas não dedutíveis</v>
          </cell>
          <cell r="C596">
            <v>0</v>
          </cell>
        </row>
        <row r="597">
          <cell r="A597">
            <v>4081118</v>
          </cell>
          <cell r="B597" t="str">
            <v>Serviços de Terceiros</v>
          </cell>
          <cell r="C597">
            <v>0</v>
          </cell>
        </row>
        <row r="598">
          <cell r="A598">
            <v>4081131</v>
          </cell>
          <cell r="B598" t="str">
            <v>Bens de Pequeno Valor</v>
          </cell>
          <cell r="C598">
            <v>0</v>
          </cell>
        </row>
        <row r="599">
          <cell r="A599">
            <v>4145103</v>
          </cell>
          <cell r="B599" t="str">
            <v>Compras Imobilizado-Transf.</v>
          </cell>
          <cell r="C599">
            <v>0</v>
          </cell>
        </row>
        <row r="600">
          <cell r="A600">
            <v>4146102</v>
          </cell>
          <cell r="B600" t="str">
            <v>Prov.Conting.Amb.Trab.</v>
          </cell>
          <cell r="C600">
            <v>0</v>
          </cell>
        </row>
        <row r="601">
          <cell r="A601" t="str">
            <v>Despesas Administrativas</v>
          </cell>
          <cell r="C601">
            <v>142029.66</v>
          </cell>
        </row>
        <row r="602">
          <cell r="A602">
            <v>3101201</v>
          </cell>
          <cell r="B602" t="str">
            <v>Taxas</v>
          </cell>
          <cell r="C602">
            <v>2532.1999999999998</v>
          </cell>
        </row>
        <row r="603">
          <cell r="A603">
            <v>3101208</v>
          </cell>
          <cell r="B603" t="str">
            <v>IPTU</v>
          </cell>
          <cell r="C603">
            <v>1084.79</v>
          </cell>
        </row>
        <row r="604">
          <cell r="A604">
            <v>3101226</v>
          </cell>
          <cell r="B604" t="str">
            <v>Àlvara de Licenciamento</v>
          </cell>
          <cell r="C604">
            <v>0</v>
          </cell>
        </row>
        <row r="605">
          <cell r="A605">
            <v>3101227</v>
          </cell>
          <cell r="B605" t="str">
            <v>CIPA/Brigada de Incêndio</v>
          </cell>
          <cell r="C605">
            <v>0</v>
          </cell>
        </row>
        <row r="606">
          <cell r="A606">
            <v>3101229</v>
          </cell>
          <cell r="B606" t="str">
            <v>DEPVAT - Licenc. seg. Obrigatório - Cam</v>
          </cell>
          <cell r="C606">
            <v>0</v>
          </cell>
        </row>
        <row r="607">
          <cell r="A607">
            <v>4101101</v>
          </cell>
          <cell r="B607" t="str">
            <v>Taxas</v>
          </cell>
          <cell r="C607">
            <v>269.98</v>
          </cell>
        </row>
        <row r="608">
          <cell r="A608">
            <v>4101207</v>
          </cell>
          <cell r="B608" t="str">
            <v>ICMS não operacional</v>
          </cell>
          <cell r="C608">
            <v>0</v>
          </cell>
        </row>
        <row r="609">
          <cell r="A609">
            <v>4101208</v>
          </cell>
          <cell r="B609" t="str">
            <v>IPTU</v>
          </cell>
          <cell r="C609">
            <v>0</v>
          </cell>
        </row>
        <row r="610">
          <cell r="A610">
            <v>4101224</v>
          </cell>
          <cell r="B610" t="str">
            <v>ICMS - Utilities</v>
          </cell>
          <cell r="C610">
            <v>0</v>
          </cell>
        </row>
        <row r="611">
          <cell r="A611" t="str">
            <v>Tributos</v>
          </cell>
          <cell r="C611">
            <v>3886.97</v>
          </cell>
        </row>
        <row r="612">
          <cell r="A612">
            <v>3101212</v>
          </cell>
          <cell r="B612" t="str">
            <v>Imposto de Importações Diversas</v>
          </cell>
          <cell r="C612">
            <v>0</v>
          </cell>
        </row>
        <row r="613">
          <cell r="A613">
            <v>4081104</v>
          </cell>
          <cell r="B613" t="str">
            <v>Advogados externos</v>
          </cell>
          <cell r="C613">
            <v>8669.56</v>
          </cell>
        </row>
        <row r="614">
          <cell r="A614">
            <v>4081110</v>
          </cell>
          <cell r="B614" t="str">
            <v>Custas Judiciais</v>
          </cell>
          <cell r="C614">
            <v>242.03</v>
          </cell>
        </row>
        <row r="615">
          <cell r="A615">
            <v>4081120</v>
          </cell>
          <cell r="B615" t="str">
            <v>Desp. Processos Juridicos</v>
          </cell>
          <cell r="C615">
            <v>54.55</v>
          </cell>
        </row>
        <row r="616">
          <cell r="A616" t="str">
            <v>Judiciais</v>
          </cell>
          <cell r="C616">
            <v>8966.14</v>
          </cell>
        </row>
        <row r="617">
          <cell r="A617">
            <v>3021202</v>
          </cell>
          <cell r="B617" t="str">
            <v>Combust.Equip.Operacionais</v>
          </cell>
          <cell r="C617">
            <v>-18.3</v>
          </cell>
        </row>
        <row r="618">
          <cell r="A618">
            <v>3041101</v>
          </cell>
          <cell r="B618" t="str">
            <v>Viagens e Estadias</v>
          </cell>
          <cell r="C618">
            <v>67040.259999999995</v>
          </cell>
        </row>
        <row r="619">
          <cell r="A619">
            <v>3041102</v>
          </cell>
          <cell r="B619" t="str">
            <v>Diárias Operacionais</v>
          </cell>
          <cell r="C619">
            <v>300</v>
          </cell>
        </row>
        <row r="620">
          <cell r="A620">
            <v>3041103</v>
          </cell>
          <cell r="B620" t="str">
            <v>Condução Aluguéis Carros</v>
          </cell>
          <cell r="C620">
            <v>3275.19</v>
          </cell>
        </row>
        <row r="621">
          <cell r="A621">
            <v>3041104</v>
          </cell>
          <cell r="B621" t="str">
            <v>Despesas de Representação</v>
          </cell>
          <cell r="C621">
            <v>2722.77</v>
          </cell>
        </row>
        <row r="622">
          <cell r="A622">
            <v>3041106</v>
          </cell>
          <cell r="B622" t="str">
            <v>Gastos com Alimentação</v>
          </cell>
          <cell r="C622">
            <v>5305.39</v>
          </cell>
        </row>
        <row r="623">
          <cell r="A623">
            <v>3041107</v>
          </cell>
          <cell r="B623" t="str">
            <v>Estadias</v>
          </cell>
          <cell r="C623">
            <v>791</v>
          </cell>
        </row>
        <row r="624">
          <cell r="A624">
            <v>4051101</v>
          </cell>
          <cell r="B624" t="str">
            <v>Viagens e Estadias</v>
          </cell>
          <cell r="C624">
            <v>5913.79</v>
          </cell>
        </row>
        <row r="625">
          <cell r="A625">
            <v>4051102</v>
          </cell>
          <cell r="B625" t="str">
            <v>Diárias Executivas</v>
          </cell>
          <cell r="C625">
            <v>0</v>
          </cell>
        </row>
        <row r="626">
          <cell r="A626">
            <v>4051103</v>
          </cell>
          <cell r="B626" t="str">
            <v>Condução/Aluguéis carros</v>
          </cell>
          <cell r="C626">
            <v>302.75</v>
          </cell>
        </row>
        <row r="627">
          <cell r="A627">
            <v>4051104</v>
          </cell>
          <cell r="B627" t="str">
            <v>Despesas de Representação</v>
          </cell>
          <cell r="C627">
            <v>0</v>
          </cell>
        </row>
        <row r="628">
          <cell r="A628">
            <v>4051105</v>
          </cell>
          <cell r="B628" t="str">
            <v>Comb.p/veíc.rodoviários</v>
          </cell>
          <cell r="C628">
            <v>0</v>
          </cell>
        </row>
        <row r="629">
          <cell r="A629">
            <v>4051106</v>
          </cell>
          <cell r="B629" t="str">
            <v>Gastos com alimentação</v>
          </cell>
          <cell r="C629">
            <v>0</v>
          </cell>
        </row>
        <row r="630">
          <cell r="A630" t="str">
            <v>Locomoção e Estadias</v>
          </cell>
          <cell r="C630">
            <v>85632.85</v>
          </cell>
        </row>
        <row r="631">
          <cell r="A631">
            <v>3051101</v>
          </cell>
          <cell r="B631" t="str">
            <v>Água</v>
          </cell>
          <cell r="C631">
            <v>7352.92</v>
          </cell>
        </row>
        <row r="632">
          <cell r="A632">
            <v>3051102</v>
          </cell>
          <cell r="B632" t="str">
            <v>Energia Elétrica</v>
          </cell>
          <cell r="C632">
            <v>7465.99</v>
          </cell>
        </row>
        <row r="633">
          <cell r="A633">
            <v>3051103</v>
          </cell>
          <cell r="B633" t="str">
            <v>Gás</v>
          </cell>
          <cell r="C633">
            <v>32.43</v>
          </cell>
        </row>
        <row r="634">
          <cell r="A634">
            <v>3051104</v>
          </cell>
          <cell r="B634" t="str">
            <v>Telefone Fixo</v>
          </cell>
          <cell r="C634">
            <v>60868.23</v>
          </cell>
        </row>
        <row r="635">
          <cell r="A635">
            <v>3051105</v>
          </cell>
          <cell r="B635" t="str">
            <v>Telefone Móvel</v>
          </cell>
          <cell r="C635">
            <v>5371.26</v>
          </cell>
        </row>
        <row r="636">
          <cell r="A636">
            <v>3051107</v>
          </cell>
          <cell r="B636" t="str">
            <v>Correios / Courier</v>
          </cell>
          <cell r="C636">
            <v>5926.38</v>
          </cell>
        </row>
        <row r="637">
          <cell r="A637">
            <v>4061101</v>
          </cell>
          <cell r="B637" t="str">
            <v>Água</v>
          </cell>
          <cell r="C637">
            <v>0</v>
          </cell>
        </row>
        <row r="638">
          <cell r="A638">
            <v>4061102</v>
          </cell>
          <cell r="B638" t="str">
            <v>Energia elétrica</v>
          </cell>
          <cell r="C638">
            <v>0</v>
          </cell>
        </row>
        <row r="639">
          <cell r="A639">
            <v>4061104</v>
          </cell>
          <cell r="B639" t="str">
            <v>Telefone fixo</v>
          </cell>
          <cell r="C639">
            <v>3546.65</v>
          </cell>
        </row>
        <row r="640">
          <cell r="A640">
            <v>4061105</v>
          </cell>
          <cell r="B640" t="str">
            <v>Telefone móvel</v>
          </cell>
          <cell r="C640">
            <v>1619.74</v>
          </cell>
        </row>
        <row r="641">
          <cell r="A641">
            <v>4061106</v>
          </cell>
          <cell r="B641" t="str">
            <v>Canais de voz e dados</v>
          </cell>
          <cell r="C641">
            <v>68866.13</v>
          </cell>
        </row>
        <row r="642">
          <cell r="A642">
            <v>4061107</v>
          </cell>
          <cell r="B642" t="str">
            <v>Correios/Courier</v>
          </cell>
          <cell r="C642">
            <v>5414.98</v>
          </cell>
        </row>
        <row r="643">
          <cell r="A643" t="str">
            <v>Utilities</v>
          </cell>
          <cell r="C643">
            <v>166464.71</v>
          </cell>
        </row>
        <row r="644">
          <cell r="A644">
            <v>3051108</v>
          </cell>
          <cell r="B644" t="str">
            <v>Rastreamento de Caminhões</v>
          </cell>
          <cell r="C644">
            <v>21271.79</v>
          </cell>
        </row>
        <row r="645">
          <cell r="A645" t="str">
            <v>Rastreamento</v>
          </cell>
          <cell r="C645">
            <v>21271.79</v>
          </cell>
        </row>
        <row r="646">
          <cell r="A646">
            <v>3051106</v>
          </cell>
          <cell r="B646" t="str">
            <v>Canais de Voz e Dados</v>
          </cell>
          <cell r="C646">
            <v>1303.6300000000001</v>
          </cell>
        </row>
        <row r="647">
          <cell r="A647" t="str">
            <v>Canal de Voz e Dados</v>
          </cell>
          <cell r="C647">
            <v>1303.6300000000001</v>
          </cell>
        </row>
        <row r="648">
          <cell r="C648">
            <v>189040.13</v>
          </cell>
        </row>
        <row r="649">
          <cell r="A649">
            <v>3091204</v>
          </cell>
          <cell r="B649" t="str">
            <v>Carga Prêmio AG</v>
          </cell>
          <cell r="C649">
            <v>39986.74</v>
          </cell>
        </row>
        <row r="650">
          <cell r="A650">
            <v>3091205</v>
          </cell>
          <cell r="B650" t="str">
            <v>Carga Prêmio FP</v>
          </cell>
          <cell r="C650">
            <v>68998.350000000006</v>
          </cell>
        </row>
        <row r="651">
          <cell r="A651">
            <v>3121103</v>
          </cell>
          <cell r="B651" t="str">
            <v>Seguro Contra terceiros - Rodoviário</v>
          </cell>
          <cell r="C651">
            <v>0</v>
          </cell>
        </row>
        <row r="652">
          <cell r="A652">
            <v>4121101</v>
          </cell>
          <cell r="B652" t="str">
            <v>Ativos - Prêmios</v>
          </cell>
          <cell r="C652">
            <v>0</v>
          </cell>
        </row>
        <row r="653">
          <cell r="A653">
            <v>4121103</v>
          </cell>
          <cell r="B653" t="str">
            <v>Seg. Contra terceiros - rodoviário</v>
          </cell>
          <cell r="C653">
            <v>0</v>
          </cell>
        </row>
        <row r="654">
          <cell r="A654">
            <v>4121210</v>
          </cell>
          <cell r="B654" t="str">
            <v>Carga Nacional</v>
          </cell>
          <cell r="C654">
            <v>0</v>
          </cell>
        </row>
        <row r="655">
          <cell r="A655" t="str">
            <v>Seguro operacional</v>
          </cell>
          <cell r="C655">
            <v>108985.09</v>
          </cell>
        </row>
        <row r="656">
          <cell r="C656">
            <v>108985.09</v>
          </cell>
        </row>
        <row r="657">
          <cell r="A657">
            <v>3081101</v>
          </cell>
          <cell r="B657" t="str">
            <v>Uniformes Mat.Segurança</v>
          </cell>
          <cell r="C657">
            <v>-334.69</v>
          </cell>
        </row>
        <row r="658">
          <cell r="A658" t="str">
            <v>Uniformes de Segurança</v>
          </cell>
          <cell r="C658">
            <v>-334.69</v>
          </cell>
        </row>
        <row r="659">
          <cell r="A659">
            <v>3021201</v>
          </cell>
          <cell r="B659" t="str">
            <v>Combust.Veíc.Rodoviários Leves</v>
          </cell>
          <cell r="C659">
            <v>15547.98</v>
          </cell>
        </row>
        <row r="660">
          <cell r="A660">
            <v>3094101</v>
          </cell>
          <cell r="B660" t="str">
            <v>Multas</v>
          </cell>
          <cell r="C660">
            <v>0</v>
          </cell>
        </row>
        <row r="661">
          <cell r="A661">
            <v>3094102</v>
          </cell>
          <cell r="B661" t="str">
            <v>Multas Rodoviárias</v>
          </cell>
          <cell r="C661">
            <v>0.3</v>
          </cell>
        </row>
        <row r="662">
          <cell r="A662">
            <v>3094103</v>
          </cell>
          <cell r="B662" t="str">
            <v>Multas não dedutíveis</v>
          </cell>
          <cell r="C662">
            <v>0</v>
          </cell>
        </row>
        <row r="663">
          <cell r="A663">
            <v>3111101</v>
          </cell>
          <cell r="B663" t="str">
            <v>Mater.Inserv.e Sucatas</v>
          </cell>
          <cell r="C663">
            <v>0</v>
          </cell>
        </row>
        <row r="664">
          <cell r="A664">
            <v>3111102</v>
          </cell>
          <cell r="B664" t="str">
            <v>Ajustes de Inventário Outros</v>
          </cell>
          <cell r="C664">
            <v>0.21</v>
          </cell>
        </row>
        <row r="665">
          <cell r="A665" t="str">
            <v>Outros</v>
          </cell>
          <cell r="C665">
            <v>15548.49</v>
          </cell>
        </row>
        <row r="666">
          <cell r="A666" t="str">
            <v>Outros</v>
          </cell>
          <cell r="C666">
            <v>15213.8</v>
          </cell>
        </row>
        <row r="667">
          <cell r="A667">
            <v>3061101</v>
          </cell>
          <cell r="B667" t="str">
            <v>Alug.Sistemas Aplicativos</v>
          </cell>
          <cell r="C667">
            <v>648.6</v>
          </cell>
        </row>
        <row r="668">
          <cell r="A668">
            <v>3121101</v>
          </cell>
          <cell r="B668" t="str">
            <v>Depreciação</v>
          </cell>
          <cell r="C668">
            <v>180220</v>
          </cell>
        </row>
        <row r="669">
          <cell r="A669" t="str">
            <v>Depreciação/Amortização</v>
          </cell>
          <cell r="C669">
            <v>180868.6</v>
          </cell>
        </row>
        <row r="670">
          <cell r="A670">
            <v>3071105</v>
          </cell>
          <cell r="B670" t="str">
            <v>Arrendamento Delara</v>
          </cell>
          <cell r="C670">
            <v>223166</v>
          </cell>
        </row>
        <row r="671">
          <cell r="A671">
            <v>3071106</v>
          </cell>
          <cell r="B671" t="str">
            <v>Arrendamento/Operacional Delara</v>
          </cell>
          <cell r="C671">
            <v>58864</v>
          </cell>
        </row>
        <row r="672">
          <cell r="A672">
            <v>4071106</v>
          </cell>
          <cell r="B672" t="str">
            <v>Arrendamento Operacional Delara</v>
          </cell>
          <cell r="C672">
            <v>557940.46</v>
          </cell>
        </row>
        <row r="673">
          <cell r="A673" t="str">
            <v>Arrendamento/Concessão</v>
          </cell>
          <cell r="C673">
            <v>839970.46</v>
          </cell>
        </row>
        <row r="674">
          <cell r="A674" t="str">
            <v>Depreciação e amortização</v>
          </cell>
          <cell r="C674">
            <v>1020839.06</v>
          </cell>
        </row>
        <row r="675">
          <cell r="A675" t="str">
            <v>Custos dos Serviços Prestados Fixos</v>
          </cell>
          <cell r="C675">
            <v>2103659.92</v>
          </cell>
        </row>
        <row r="676">
          <cell r="A676" t="str">
            <v>Lucro Bruto</v>
          </cell>
          <cell r="C676">
            <v>3113147.85</v>
          </cell>
        </row>
        <row r="677">
          <cell r="A677" t="str">
            <v>Lucro/(prejuízo) Operacional</v>
          </cell>
          <cell r="C677">
            <v>3113147.85</v>
          </cell>
        </row>
        <row r="679">
          <cell r="A679">
            <v>4141101</v>
          </cell>
          <cell r="B679" t="str">
            <v>Depreciação</v>
          </cell>
          <cell r="C679">
            <v>6733</v>
          </cell>
        </row>
        <row r="680">
          <cell r="A680">
            <v>4141102</v>
          </cell>
          <cell r="B680" t="str">
            <v>Amortização</v>
          </cell>
          <cell r="C680">
            <v>0</v>
          </cell>
        </row>
        <row r="681">
          <cell r="A681" t="str">
            <v>Depreciação e Amortização-ADM</v>
          </cell>
          <cell r="C681">
            <v>6733</v>
          </cell>
        </row>
        <row r="683">
          <cell r="A683">
            <v>3101101</v>
          </cell>
          <cell r="B683" t="str">
            <v>Indenizações de Cargas</v>
          </cell>
          <cell r="C683">
            <v>60890.42</v>
          </cell>
        </row>
        <row r="684">
          <cell r="A684">
            <v>3101102</v>
          </cell>
          <cell r="B684" t="str">
            <v>Fretes Complementares</v>
          </cell>
          <cell r="C684">
            <v>0</v>
          </cell>
        </row>
        <row r="685">
          <cell r="A685">
            <v>3101103</v>
          </cell>
          <cell r="B685" t="str">
            <v>Indenizações a Terceiros</v>
          </cell>
          <cell r="C685">
            <v>0</v>
          </cell>
        </row>
        <row r="686">
          <cell r="A686">
            <v>3101104</v>
          </cell>
          <cell r="B686" t="str">
            <v>Gastos Inden.Perdas</v>
          </cell>
          <cell r="C686">
            <v>172264.59</v>
          </cell>
        </row>
        <row r="687">
          <cell r="A687">
            <v>3101105</v>
          </cell>
          <cell r="B687" t="str">
            <v>Sinistros Avarias</v>
          </cell>
          <cell r="C687">
            <v>108557.42</v>
          </cell>
        </row>
        <row r="688">
          <cell r="A688">
            <v>3101199</v>
          </cell>
          <cell r="B688" t="str">
            <v>Ressarcimento Seguradoras</v>
          </cell>
          <cell r="C688">
            <v>0</v>
          </cell>
        </row>
        <row r="689">
          <cell r="A689">
            <v>4111103</v>
          </cell>
          <cell r="B689" t="str">
            <v>Indenizações a terceiros</v>
          </cell>
          <cell r="C689">
            <v>0</v>
          </cell>
        </row>
        <row r="690">
          <cell r="A690" t="str">
            <v>Proviões</v>
          </cell>
          <cell r="C690">
            <v>341712.43</v>
          </cell>
        </row>
        <row r="692">
          <cell r="A692">
            <v>5211101</v>
          </cell>
          <cell r="B692" t="str">
            <v>Rec.Aplicação Financeira</v>
          </cell>
          <cell r="C692">
            <v>0</v>
          </cell>
        </row>
        <row r="693">
          <cell r="A693">
            <v>5211102</v>
          </cell>
          <cell r="B693" t="str">
            <v>Juros de Clientes</v>
          </cell>
          <cell r="C693">
            <v>-2441.5500000000002</v>
          </cell>
        </row>
        <row r="694">
          <cell r="A694">
            <v>5211106</v>
          </cell>
          <cell r="B694" t="str">
            <v>Tributos</v>
          </cell>
          <cell r="C694">
            <v>-248882.37</v>
          </cell>
        </row>
        <row r="695">
          <cell r="A695">
            <v>5213101</v>
          </cell>
          <cell r="B695" t="str">
            <v>Variação Cambial Ativa</v>
          </cell>
          <cell r="C695">
            <v>-3419.36</v>
          </cell>
        </row>
        <row r="696">
          <cell r="A696">
            <v>5214101</v>
          </cell>
          <cell r="B696" t="str">
            <v>Abatimento e Descontos</v>
          </cell>
          <cell r="C696">
            <v>0</v>
          </cell>
        </row>
        <row r="697">
          <cell r="A697" t="str">
            <v>Receita Financeira</v>
          </cell>
          <cell r="C697">
            <v>-254743.28</v>
          </cell>
        </row>
        <row r="698">
          <cell r="A698">
            <v>4091101</v>
          </cell>
          <cell r="B698" t="str">
            <v>Juros Financ.moeda nac.</v>
          </cell>
          <cell r="C698">
            <v>0</v>
          </cell>
        </row>
        <row r="699">
          <cell r="A699">
            <v>4091102</v>
          </cell>
          <cell r="B699" t="str">
            <v>Juros Financ.moeda estr.</v>
          </cell>
          <cell r="C699">
            <v>68.819999999999993</v>
          </cell>
        </row>
        <row r="700">
          <cell r="A700">
            <v>4091103</v>
          </cell>
          <cell r="B700" t="str">
            <v>Juros Fornecedores</v>
          </cell>
          <cell r="C700">
            <v>17491.34</v>
          </cell>
        </row>
        <row r="701">
          <cell r="A701">
            <v>4091104</v>
          </cell>
          <cell r="B701" t="str">
            <v>Juros Ferroeste</v>
          </cell>
          <cell r="C701">
            <v>0</v>
          </cell>
        </row>
        <row r="702">
          <cell r="A702">
            <v>4091106</v>
          </cell>
          <cell r="B702" t="str">
            <v>Juros Overseas</v>
          </cell>
          <cell r="C702">
            <v>55.98</v>
          </cell>
        </row>
        <row r="703">
          <cell r="A703">
            <v>4091108</v>
          </cell>
          <cell r="B703" t="str">
            <v>Juros BNDES</v>
          </cell>
          <cell r="C703">
            <v>224999.35</v>
          </cell>
        </row>
        <row r="704">
          <cell r="A704">
            <v>4091115</v>
          </cell>
          <cell r="B704" t="str">
            <v>Juros s/ Clientes</v>
          </cell>
          <cell r="C704">
            <v>0</v>
          </cell>
        </row>
        <row r="705">
          <cell r="A705">
            <v>4091116</v>
          </cell>
          <cell r="B705" t="str">
            <v>Juros s/ tributos</v>
          </cell>
          <cell r="C705">
            <v>0</v>
          </cell>
        </row>
        <row r="706">
          <cell r="A706">
            <v>4091120</v>
          </cell>
          <cell r="B706" t="str">
            <v>Juros Arrendamento delara</v>
          </cell>
          <cell r="C706">
            <v>448859.66</v>
          </cell>
        </row>
        <row r="707">
          <cell r="A707">
            <v>4092104</v>
          </cell>
          <cell r="B707" t="str">
            <v>Var.Cambial Fornecedores</v>
          </cell>
          <cell r="C707">
            <v>0</v>
          </cell>
        </row>
        <row r="708">
          <cell r="A708">
            <v>4092108</v>
          </cell>
          <cell r="B708" t="str">
            <v>Var.Cambial Clientes</v>
          </cell>
          <cell r="C708">
            <v>8122.89</v>
          </cell>
        </row>
        <row r="709">
          <cell r="A709">
            <v>4093101</v>
          </cell>
          <cell r="B709" t="str">
            <v>Taxas bancárias</v>
          </cell>
          <cell r="C709">
            <v>23306.84</v>
          </cell>
        </row>
        <row r="710">
          <cell r="A710">
            <v>4093102</v>
          </cell>
          <cell r="B710" t="str">
            <v>CPMF e IOF</v>
          </cell>
          <cell r="C710">
            <v>92943.38</v>
          </cell>
        </row>
        <row r="711">
          <cell r="A711">
            <v>4093103</v>
          </cell>
          <cell r="B711" t="str">
            <v>Juros bancários</v>
          </cell>
          <cell r="C711">
            <v>622.72</v>
          </cell>
        </row>
        <row r="712">
          <cell r="A712">
            <v>4093104</v>
          </cell>
          <cell r="B712" t="str">
            <v>IOF</v>
          </cell>
          <cell r="C712">
            <v>0</v>
          </cell>
        </row>
        <row r="713">
          <cell r="A713">
            <v>4094101</v>
          </cell>
          <cell r="B713" t="str">
            <v>Multas</v>
          </cell>
          <cell r="C713">
            <v>4841.1899999999996</v>
          </cell>
        </row>
        <row r="714">
          <cell r="A714">
            <v>4097102</v>
          </cell>
          <cell r="B714" t="str">
            <v>Descon.Finan.Concedido</v>
          </cell>
          <cell r="C714">
            <v>0</v>
          </cell>
        </row>
        <row r="715">
          <cell r="A715">
            <v>4097103</v>
          </cell>
          <cell r="B715" t="str">
            <v>Descon.Financ.Obtidos</v>
          </cell>
          <cell r="C715">
            <v>-79.91</v>
          </cell>
        </row>
        <row r="716">
          <cell r="A716">
            <v>4101209</v>
          </cell>
          <cell r="B716" t="str">
            <v>PIS s/receitas financeiras</v>
          </cell>
          <cell r="C716">
            <v>0</v>
          </cell>
        </row>
        <row r="717">
          <cell r="A717">
            <v>4101210</v>
          </cell>
          <cell r="B717" t="str">
            <v>COFINS s/rec.financeiras</v>
          </cell>
          <cell r="C717">
            <v>0</v>
          </cell>
        </row>
        <row r="718">
          <cell r="A718">
            <v>4101233</v>
          </cell>
          <cell r="B718" t="str">
            <v>Crédito PIS - Financeiro</v>
          </cell>
          <cell r="C718">
            <v>0</v>
          </cell>
        </row>
        <row r="719">
          <cell r="A719">
            <v>5211103</v>
          </cell>
          <cell r="B719" t="str">
            <v>Juros Contrato de Mútuo</v>
          </cell>
          <cell r="C719">
            <v>0</v>
          </cell>
        </row>
        <row r="720">
          <cell r="A720" t="str">
            <v>Despesa Financeira</v>
          </cell>
          <cell r="C720">
            <v>821232.26</v>
          </cell>
        </row>
        <row r="721">
          <cell r="A721" t="str">
            <v>Resultado Financeiro</v>
          </cell>
          <cell r="C721">
            <v>566488.98</v>
          </cell>
        </row>
        <row r="723">
          <cell r="A723">
            <v>4012203</v>
          </cell>
          <cell r="B723" t="str">
            <v>Remuneração Variável Adm.</v>
          </cell>
          <cell r="C723">
            <v>0</v>
          </cell>
        </row>
        <row r="724">
          <cell r="A724" t="str">
            <v>PPR</v>
          </cell>
          <cell r="C724">
            <v>0</v>
          </cell>
        </row>
        <row r="726">
          <cell r="A726">
            <v>4142101</v>
          </cell>
          <cell r="B726" t="str">
            <v>Equivalência patrimonial</v>
          </cell>
          <cell r="C726">
            <v>0</v>
          </cell>
        </row>
        <row r="727">
          <cell r="A727">
            <v>4145104</v>
          </cell>
          <cell r="B727" t="str">
            <v>Custo Venda Imobilizado - Imóveis</v>
          </cell>
          <cell r="C727">
            <v>0</v>
          </cell>
        </row>
        <row r="728">
          <cell r="A728">
            <v>5311101</v>
          </cell>
          <cell r="B728" t="str">
            <v>Venda Imobil. -Veículos</v>
          </cell>
          <cell r="C728">
            <v>-626300</v>
          </cell>
        </row>
        <row r="729">
          <cell r="A729">
            <v>5311107</v>
          </cell>
          <cell r="B729" t="str">
            <v>Venda Ativo Imobilizado - Imóveis</v>
          </cell>
          <cell r="C729">
            <v>0</v>
          </cell>
        </row>
        <row r="730">
          <cell r="A730">
            <v>5313102</v>
          </cell>
          <cell r="B730" t="str">
            <v>Receita não operacional</v>
          </cell>
          <cell r="C730">
            <v>0</v>
          </cell>
        </row>
        <row r="731">
          <cell r="A731" t="str">
            <v>Resultado não Operacional</v>
          </cell>
          <cell r="C731">
            <v>-626300</v>
          </cell>
        </row>
        <row r="733">
          <cell r="A733" t="str">
            <v>Lucro/(prejuízo) antes de IR e CSL</v>
          </cell>
          <cell r="C733">
            <v>3401782.26</v>
          </cell>
        </row>
        <row r="735">
          <cell r="A735">
            <v>4101301</v>
          </cell>
          <cell r="B735" t="str">
            <v>IRPJ - Diferido</v>
          </cell>
          <cell r="C735">
            <v>0</v>
          </cell>
        </row>
        <row r="736">
          <cell r="A736">
            <v>4101302</v>
          </cell>
          <cell r="B736" t="str">
            <v>CSL - DIFERIDA</v>
          </cell>
          <cell r="C736">
            <v>0</v>
          </cell>
        </row>
        <row r="737">
          <cell r="A737" t="str">
            <v>Imposto de Renda e Contribuição Social</v>
          </cell>
          <cell r="C737">
            <v>0</v>
          </cell>
        </row>
        <row r="739">
          <cell r="A739" t="str">
            <v>Lucro/(prejuízo) Líquido</v>
          </cell>
          <cell r="C739">
            <v>3401782.26</v>
          </cell>
        </row>
        <row r="748">
          <cell r="A748" t="str">
            <v>Texto.............................................</v>
          </cell>
        </row>
        <row r="749">
          <cell r="A749" t="str">
            <v>..................................................</v>
          </cell>
        </row>
        <row r="751">
          <cell r="C751">
            <v>3452402.01</v>
          </cell>
        </row>
        <row r="758">
          <cell r="A758" t="str">
            <v>Texto.............................................</v>
          </cell>
        </row>
        <row r="759">
          <cell r="A759" t="str">
            <v>..................................................</v>
          </cell>
        </row>
        <row r="761">
          <cell r="C761">
            <v>-3401782.26</v>
          </cell>
        </row>
        <row r="768">
          <cell r="A768" t="str">
            <v>Texto.............................................</v>
          </cell>
        </row>
        <row r="769">
          <cell r="A769" t="str">
            <v>..................................................</v>
          </cell>
        </row>
        <row r="771">
          <cell r="A771">
            <v>3061115</v>
          </cell>
          <cell r="B771" t="str">
            <v>Locação de Armazens - Rodo</v>
          </cell>
          <cell r="C771">
            <v>50619.75</v>
          </cell>
        </row>
        <row r="772">
          <cell r="C772">
            <v>50619.75</v>
          </cell>
        </row>
      </sheetData>
      <sheetData sheetId="15" refreshError="1">
        <row r="1">
          <cell r="A1" t="str">
            <v>Nº Conta</v>
          </cell>
          <cell r="B1" t="str">
            <v>Conta</v>
          </cell>
          <cell r="C1">
            <v>37653</v>
          </cell>
        </row>
        <row r="2">
          <cell r="A2">
            <v>1110101</v>
          </cell>
          <cell r="B2" t="str">
            <v>Caixa</v>
          </cell>
          <cell r="C2">
            <v>19598.03</v>
          </cell>
        </row>
        <row r="3">
          <cell r="A3">
            <v>1110104</v>
          </cell>
          <cell r="B3" t="str">
            <v>Caixa Pequeno</v>
          </cell>
          <cell r="C3">
            <v>153008.04999999999</v>
          </cell>
        </row>
        <row r="4">
          <cell r="A4">
            <v>1110202</v>
          </cell>
          <cell r="B4" t="str">
            <v>B.Real Conta Cobrança</v>
          </cell>
          <cell r="C4">
            <v>204346.21</v>
          </cell>
        </row>
        <row r="5">
          <cell r="A5">
            <v>1110206</v>
          </cell>
          <cell r="B5" t="str">
            <v>Cx.Econ.Fed. Ag.1000 CC 93-0</v>
          </cell>
          <cell r="C5">
            <v>13127.11</v>
          </cell>
        </row>
        <row r="6">
          <cell r="A6">
            <v>1110207</v>
          </cell>
          <cell r="B6" t="str">
            <v>Bradesco Ag049-3 CC184845-3</v>
          </cell>
          <cell r="C6">
            <v>5503.64</v>
          </cell>
        </row>
        <row r="7">
          <cell r="A7">
            <v>1110211</v>
          </cell>
          <cell r="B7" t="str">
            <v>Unibanco Ag.0616 CC 820272-6</v>
          </cell>
          <cell r="C7">
            <v>-3748.07</v>
          </cell>
        </row>
        <row r="8">
          <cell r="A8">
            <v>1110217</v>
          </cell>
          <cell r="B8" t="str">
            <v>B.Safra CC 0009-8/118349-9 Ctba</v>
          </cell>
          <cell r="C8">
            <v>50960.08</v>
          </cell>
        </row>
        <row r="9">
          <cell r="A9">
            <v>1110250</v>
          </cell>
          <cell r="B9" t="str">
            <v>Banco Triangulo S.A - C/C 01-9/ 6733-4</v>
          </cell>
          <cell r="C9">
            <v>7732.25</v>
          </cell>
        </row>
        <row r="10">
          <cell r="A10">
            <v>1110253</v>
          </cell>
          <cell r="B10" t="str">
            <v>Banco Real - C/C 1.000.988-6 - Contagem</v>
          </cell>
          <cell r="C10">
            <v>0</v>
          </cell>
        </row>
        <row r="11">
          <cell r="A11">
            <v>1110259</v>
          </cell>
          <cell r="B11" t="str">
            <v>Banco Real - C/C 2.000.979-8 - PDV RJ</v>
          </cell>
          <cell r="C11">
            <v>151439.60999999999</v>
          </cell>
        </row>
        <row r="12">
          <cell r="A12">
            <v>1110260</v>
          </cell>
          <cell r="B12" t="str">
            <v>Banco Real - C/C 1.000.997-2 - São Borj</v>
          </cell>
          <cell r="C12">
            <v>-9093.17</v>
          </cell>
        </row>
        <row r="13">
          <cell r="A13">
            <v>1110263</v>
          </cell>
          <cell r="B13" t="str">
            <v>Banco Real - C/C 6.000.980-3 - São Paul</v>
          </cell>
          <cell r="C13">
            <v>0</v>
          </cell>
        </row>
        <row r="14">
          <cell r="A14">
            <v>1110272</v>
          </cell>
          <cell r="B14" t="str">
            <v>Banco HSBC - C/C 28555-18 -</v>
          </cell>
          <cell r="C14">
            <v>123900.58</v>
          </cell>
        </row>
        <row r="15">
          <cell r="A15">
            <v>1110274</v>
          </cell>
          <cell r="B15" t="str">
            <v>BANCO DO BRASIL - MOVIMENTO</v>
          </cell>
          <cell r="C15">
            <v>11190.54</v>
          </cell>
        </row>
        <row r="16">
          <cell r="A16">
            <v>1110276</v>
          </cell>
          <cell r="B16" t="str">
            <v>UNIBANCO - MOVIMENTO</v>
          </cell>
          <cell r="C16">
            <v>983356.18</v>
          </cell>
        </row>
        <row r="17">
          <cell r="A17">
            <v>1110278</v>
          </cell>
          <cell r="B17" t="str">
            <v>Banco Bilbao Vizcaia S.A.</v>
          </cell>
          <cell r="C17">
            <v>25911.29</v>
          </cell>
        </row>
        <row r="18">
          <cell r="A18">
            <v>1110289</v>
          </cell>
          <cell r="B18" t="str">
            <v>Unibanco - c.c.133.043-3</v>
          </cell>
          <cell r="C18">
            <v>0</v>
          </cell>
        </row>
        <row r="19">
          <cell r="A19">
            <v>1110293</v>
          </cell>
          <cell r="B19" t="str">
            <v>Bradesco - c.c.210546-2 AG. 0049</v>
          </cell>
          <cell r="C19">
            <v>10000</v>
          </cell>
        </row>
        <row r="20">
          <cell r="A20">
            <v>1110312</v>
          </cell>
          <cell r="B20" t="str">
            <v>Bradesco Ag.049-3/184845-3 Apl.Fin.</v>
          </cell>
          <cell r="C20">
            <v>16000.02</v>
          </cell>
        </row>
        <row r="21">
          <cell r="A21">
            <v>1110402</v>
          </cell>
          <cell r="B21" t="str">
            <v>Numerario em Transito</v>
          </cell>
          <cell r="C21">
            <v>701975.66</v>
          </cell>
        </row>
        <row r="22">
          <cell r="A22">
            <v>1110602</v>
          </cell>
          <cell r="B22" t="str">
            <v>B.Real Transit.C.Cobrança 1710120-2</v>
          </cell>
          <cell r="C22">
            <v>-328478.27</v>
          </cell>
        </row>
        <row r="23">
          <cell r="A23">
            <v>1110603</v>
          </cell>
          <cell r="B23" t="str">
            <v>B.Brasil Transitória Ag.12440 CC 230006</v>
          </cell>
          <cell r="C23">
            <v>8103.12</v>
          </cell>
        </row>
        <row r="24">
          <cell r="A24">
            <v>1110607</v>
          </cell>
          <cell r="B24" t="str">
            <v>Bradesco Trans.Ag.0493 CC 184845-30</v>
          </cell>
          <cell r="C24">
            <v>-117738.3</v>
          </cell>
        </row>
        <row r="25">
          <cell r="A25">
            <v>1110611</v>
          </cell>
          <cell r="B25" t="str">
            <v>Unibanco Transitória  Ag.0525 CC 100361</v>
          </cell>
          <cell r="C25">
            <v>-11080.13</v>
          </cell>
        </row>
        <row r="26">
          <cell r="A26">
            <v>1110617</v>
          </cell>
          <cell r="B26" t="str">
            <v>B.Safra Transitória CC 0009-8/118349-9/</v>
          </cell>
          <cell r="C26">
            <v>3032.95</v>
          </cell>
        </row>
        <row r="27">
          <cell r="A27">
            <v>1110649</v>
          </cell>
          <cell r="B27" t="str">
            <v>Banco Real - C/C Genérico</v>
          </cell>
          <cell r="C27">
            <v>147147.76999999999</v>
          </cell>
        </row>
        <row r="28">
          <cell r="A28">
            <v>1110650</v>
          </cell>
          <cell r="B28" t="str">
            <v>Banco Triângulo - C/C 01-9/6733-4</v>
          </cell>
          <cell r="C28">
            <v>826963.56</v>
          </cell>
        </row>
        <row r="29">
          <cell r="A29">
            <v>1110651</v>
          </cell>
          <cell r="B29" t="str">
            <v>Banco Real - C/C 3.000.990-1 - Viana</v>
          </cell>
          <cell r="C29">
            <v>1506.28</v>
          </cell>
        </row>
        <row r="30">
          <cell r="A30">
            <v>1110653</v>
          </cell>
          <cell r="B30" t="str">
            <v>Banco Real - C/C 1.000.988-6 - Contagem</v>
          </cell>
          <cell r="C30">
            <v>-10201.68</v>
          </cell>
        </row>
        <row r="31">
          <cell r="A31">
            <v>1110654</v>
          </cell>
          <cell r="B31" t="str">
            <v>Banco Real - C/C 2.000.996-5 - Rio de J</v>
          </cell>
          <cell r="C31">
            <v>7002.41</v>
          </cell>
        </row>
        <row r="32">
          <cell r="A32">
            <v>1110657</v>
          </cell>
          <cell r="B32" t="str">
            <v>Banco Real - C/C 1.000.983-9 - Canoas</v>
          </cell>
          <cell r="C32">
            <v>5360.55</v>
          </cell>
        </row>
        <row r="33">
          <cell r="A33">
            <v>1110659</v>
          </cell>
          <cell r="B33" t="str">
            <v>Banco Real - C/C 2.000.979-8 - PDV RJ</v>
          </cell>
          <cell r="C33">
            <v>-2400</v>
          </cell>
        </row>
        <row r="34">
          <cell r="A34">
            <v>1110660</v>
          </cell>
          <cell r="B34" t="str">
            <v>Banco Real - C/C 1.000.997-2 - São Borj</v>
          </cell>
          <cell r="C34">
            <v>76616.320000000007</v>
          </cell>
        </row>
        <row r="35">
          <cell r="A35">
            <v>1110661</v>
          </cell>
          <cell r="B35" t="str">
            <v>Banco Real - C/C 6.000.994-7 - Mogi Gua</v>
          </cell>
          <cell r="C35">
            <v>20000</v>
          </cell>
        </row>
        <row r="36">
          <cell r="A36">
            <v>1110662</v>
          </cell>
          <cell r="B36" t="str">
            <v>Banco Real - C/C 8.000.993-8 - Lages</v>
          </cell>
          <cell r="C36">
            <v>1462.9</v>
          </cell>
        </row>
        <row r="37">
          <cell r="A37">
            <v>1110663</v>
          </cell>
          <cell r="B37" t="str">
            <v>Banco Real - C/C 6.000.980-3 - São Paul</v>
          </cell>
          <cell r="C37">
            <v>91300.11</v>
          </cell>
        </row>
        <row r="38">
          <cell r="A38">
            <v>1110671</v>
          </cell>
          <cell r="B38" t="str">
            <v>Banco Real - C/C 0.000.992-7</v>
          </cell>
          <cell r="C38">
            <v>5195.3999999999996</v>
          </cell>
        </row>
        <row r="39">
          <cell r="A39">
            <v>1110672</v>
          </cell>
          <cell r="B39" t="str">
            <v>Banco HSBC - C/C 28555-18</v>
          </cell>
          <cell r="C39">
            <v>6030.02</v>
          </cell>
        </row>
        <row r="40">
          <cell r="A40">
            <v>1110674</v>
          </cell>
          <cell r="B40" t="str">
            <v>BANCO DO BRASIL - MOVIMENTO</v>
          </cell>
          <cell r="C40">
            <v>-377.77</v>
          </cell>
        </row>
        <row r="41">
          <cell r="A41">
            <v>1110676</v>
          </cell>
          <cell r="B41" t="str">
            <v>UNIBANCO - MOVIMENTO</v>
          </cell>
          <cell r="C41">
            <v>7646.41</v>
          </cell>
        </row>
        <row r="42">
          <cell r="A42" t="str">
            <v>DISPONIBILIDADES</v>
          </cell>
          <cell r="C42">
            <v>3202299.66</v>
          </cell>
        </row>
        <row r="44">
          <cell r="A44">
            <v>1120101</v>
          </cell>
          <cell r="B44" t="str">
            <v>C.Receber-Cliente Nacional</v>
          </cell>
          <cell r="C44">
            <v>13894589.039999999</v>
          </cell>
        </row>
        <row r="45">
          <cell r="A45">
            <v>1120102</v>
          </cell>
          <cell r="B45" t="str">
            <v>C.Receber-Cliente Exterior</v>
          </cell>
          <cell r="C45">
            <v>255801.52</v>
          </cell>
        </row>
        <row r="46">
          <cell r="A46">
            <v>1120107</v>
          </cell>
          <cell r="B46" t="str">
            <v>Antecipação de Faturamento</v>
          </cell>
          <cell r="C46">
            <v>3996687.28</v>
          </cell>
        </row>
        <row r="47">
          <cell r="A47">
            <v>1120110</v>
          </cell>
          <cell r="B47" t="str">
            <v>Provisão de Faturamento</v>
          </cell>
          <cell r="C47">
            <v>3281055.52</v>
          </cell>
        </row>
        <row r="48">
          <cell r="A48">
            <v>1120211</v>
          </cell>
          <cell r="B48" t="str">
            <v>Cta.Rec.Mesopotâmico/BAP</v>
          </cell>
          <cell r="C48">
            <v>9502866.6199999992</v>
          </cell>
        </row>
        <row r="49">
          <cell r="A49">
            <v>1120301</v>
          </cell>
          <cell r="B49" t="str">
            <v>Clientes Nac. Serviços</v>
          </cell>
          <cell r="C49">
            <v>-336569.86</v>
          </cell>
        </row>
        <row r="50">
          <cell r="A50">
            <v>1120503</v>
          </cell>
          <cell r="B50" t="str">
            <v>Creditos Atwood</v>
          </cell>
          <cell r="C50">
            <v>81796.37</v>
          </cell>
        </row>
        <row r="51">
          <cell r="A51">
            <v>1120601</v>
          </cell>
          <cell r="B51" t="str">
            <v>Recebimentos (D+1)</v>
          </cell>
          <cell r="C51">
            <v>-701975.66</v>
          </cell>
        </row>
        <row r="52">
          <cell r="A52" t="str">
            <v>Clientes</v>
          </cell>
          <cell r="C52">
            <v>29974250.829999998</v>
          </cell>
        </row>
        <row r="54">
          <cell r="A54">
            <v>1150101</v>
          </cell>
          <cell r="B54" t="str">
            <v>Estoques</v>
          </cell>
          <cell r="C54">
            <v>4166979.96</v>
          </cell>
        </row>
        <row r="55">
          <cell r="A55">
            <v>1150195</v>
          </cell>
          <cell r="B55" t="str">
            <v>Carga Adto.Fornec.</v>
          </cell>
          <cell r="C55">
            <v>1224775.52</v>
          </cell>
        </row>
        <row r="56">
          <cell r="A56">
            <v>1150197</v>
          </cell>
          <cell r="B56" t="str">
            <v>Carga Estoque Delara</v>
          </cell>
          <cell r="C56">
            <v>48665.08</v>
          </cell>
        </row>
        <row r="57">
          <cell r="A57">
            <v>1150199</v>
          </cell>
          <cell r="B57" t="str">
            <v>EM/EF Geral</v>
          </cell>
          <cell r="C57">
            <v>-26747.34</v>
          </cell>
        </row>
        <row r="58">
          <cell r="A58" t="str">
            <v>Almoxarifado</v>
          </cell>
          <cell r="C58">
            <v>5413673.2199999997</v>
          </cell>
        </row>
        <row r="60">
          <cell r="A60">
            <v>1160101</v>
          </cell>
          <cell r="B60" t="str">
            <v>Imposto de Renda a Recuperar</v>
          </cell>
          <cell r="C60">
            <v>2026.57</v>
          </cell>
        </row>
        <row r="61">
          <cell r="A61">
            <v>1160106</v>
          </cell>
          <cell r="B61" t="str">
            <v>INSS - RETENÇÃO SOBRE FATURAMENTO</v>
          </cell>
          <cell r="C61">
            <v>1482283.31</v>
          </cell>
        </row>
        <row r="62">
          <cell r="A62">
            <v>1160108</v>
          </cell>
          <cell r="B62" t="str">
            <v>FGTS antecipado s/13º salário</v>
          </cell>
          <cell r="C62">
            <v>1080.02</v>
          </cell>
        </row>
        <row r="63">
          <cell r="A63">
            <v>1160109</v>
          </cell>
          <cell r="B63" t="str">
            <v>Imposto de Renda antecipado</v>
          </cell>
          <cell r="C63">
            <v>36.22</v>
          </cell>
        </row>
        <row r="64">
          <cell r="A64">
            <v>1160112</v>
          </cell>
          <cell r="B64" t="str">
            <v>Imposto de Renda diferido</v>
          </cell>
          <cell r="C64">
            <v>1781300</v>
          </cell>
        </row>
        <row r="65">
          <cell r="A65">
            <v>1160113</v>
          </cell>
          <cell r="B65" t="str">
            <v>Contr. Social Diferida</v>
          </cell>
          <cell r="C65">
            <v>641268</v>
          </cell>
        </row>
        <row r="66">
          <cell r="A66">
            <v>1160207</v>
          </cell>
          <cell r="B66" t="str">
            <v>ICMS a Recuperar - Geral</v>
          </cell>
          <cell r="C66">
            <v>3332020.96</v>
          </cell>
        </row>
        <row r="67">
          <cell r="A67">
            <v>1160208</v>
          </cell>
          <cell r="B67" t="str">
            <v>ICMS a Recuperar-Ativo Imobilizado PR</v>
          </cell>
          <cell r="C67">
            <v>454168.75</v>
          </cell>
        </row>
        <row r="68">
          <cell r="A68">
            <v>1160253</v>
          </cell>
          <cell r="B68" t="str">
            <v>IPI a Compensar</v>
          </cell>
          <cell r="C68">
            <v>1905200.91</v>
          </cell>
        </row>
        <row r="69">
          <cell r="A69" t="str">
            <v>Tributos a recuperar</v>
          </cell>
          <cell r="C69">
            <v>9599384.7400000002</v>
          </cell>
        </row>
        <row r="71">
          <cell r="A71">
            <v>1140101</v>
          </cell>
          <cell r="B71" t="str">
            <v>Adiantamento a maquinistas</v>
          </cell>
          <cell r="C71">
            <v>-265366.83</v>
          </cell>
        </row>
        <row r="72">
          <cell r="A72">
            <v>1140102</v>
          </cell>
          <cell r="B72" t="str">
            <v>Adiantamento de Férias</v>
          </cell>
          <cell r="C72">
            <v>-24015.29</v>
          </cell>
        </row>
        <row r="73">
          <cell r="A73">
            <v>1140103</v>
          </cell>
          <cell r="B73" t="str">
            <v>Adiantamento De 13º Salário</v>
          </cell>
          <cell r="C73">
            <v>8273.07</v>
          </cell>
        </row>
        <row r="74">
          <cell r="A74">
            <v>1140104</v>
          </cell>
          <cell r="B74" t="str">
            <v>Empréstimo A Funcionários</v>
          </cell>
          <cell r="C74">
            <v>-2996.71</v>
          </cell>
        </row>
        <row r="75">
          <cell r="A75">
            <v>1140105</v>
          </cell>
          <cell r="B75" t="str">
            <v>Adiantamento de Salários</v>
          </cell>
          <cell r="C75">
            <v>315186.99</v>
          </cell>
        </row>
        <row r="76">
          <cell r="A76">
            <v>1140106</v>
          </cell>
          <cell r="B76" t="str">
            <v>Insuficiência De Saldos</v>
          </cell>
          <cell r="C76">
            <v>248075.76</v>
          </cell>
        </row>
        <row r="77">
          <cell r="A77">
            <v>1140108</v>
          </cell>
          <cell r="B77" t="str">
            <v>Fornecimento De Camisas</v>
          </cell>
          <cell r="C77">
            <v>-4274.04</v>
          </cell>
        </row>
        <row r="78">
          <cell r="A78">
            <v>1140109</v>
          </cell>
          <cell r="B78" t="str">
            <v>Adto a Motoristas</v>
          </cell>
          <cell r="C78">
            <v>55528.55</v>
          </cell>
        </row>
        <row r="79">
          <cell r="A79">
            <v>1140201</v>
          </cell>
          <cell r="B79" t="str">
            <v>Adto.de Viagens Nacionais</v>
          </cell>
          <cell r="C79">
            <v>719.42</v>
          </cell>
        </row>
        <row r="80">
          <cell r="A80">
            <v>1140203</v>
          </cell>
          <cell r="B80" t="str">
            <v>Adiant. de Viagem</v>
          </cell>
          <cell r="C80">
            <v>28060.01</v>
          </cell>
        </row>
        <row r="81">
          <cell r="A81">
            <v>1140409</v>
          </cell>
          <cell r="B81" t="str">
            <v>Adiant. a Fornecedores</v>
          </cell>
          <cell r="C81">
            <v>5821454</v>
          </cell>
        </row>
        <row r="82">
          <cell r="A82" t="str">
            <v>Antecipações diversas</v>
          </cell>
          <cell r="C82">
            <v>6180644.9299999997</v>
          </cell>
        </row>
        <row r="84">
          <cell r="A84">
            <v>1170103</v>
          </cell>
          <cell r="B84" t="str">
            <v>Arrendamento Delara</v>
          </cell>
          <cell r="C84">
            <v>6473956.3399999999</v>
          </cell>
        </row>
        <row r="85">
          <cell r="A85">
            <v>1170201</v>
          </cell>
          <cell r="B85" t="str">
            <v>Prêmio De Seguro a Apropriar</v>
          </cell>
          <cell r="C85">
            <v>359548.97</v>
          </cell>
        </row>
        <row r="86">
          <cell r="A86">
            <v>1170324</v>
          </cell>
          <cell r="B86" t="str">
            <v>Despesas antecipadas IPTU</v>
          </cell>
          <cell r="C86">
            <v>3825.14</v>
          </cell>
        </row>
        <row r="87">
          <cell r="A87">
            <v>1170325</v>
          </cell>
          <cell r="B87" t="str">
            <v>Despesas antecipadas IPVA/LICENCIAMENTO</v>
          </cell>
          <cell r="C87">
            <v>130198.86</v>
          </cell>
        </row>
        <row r="88">
          <cell r="A88">
            <v>1170330</v>
          </cell>
          <cell r="B88" t="str">
            <v>Despesas antecipadas Alugueis</v>
          </cell>
          <cell r="C88">
            <v>12375</v>
          </cell>
        </row>
        <row r="89">
          <cell r="A89">
            <v>1173224</v>
          </cell>
          <cell r="B89" t="str">
            <v>Desp antecip aquisição de vale alimenta</v>
          </cell>
          <cell r="C89">
            <v>91470.32</v>
          </cell>
        </row>
        <row r="90">
          <cell r="A90">
            <v>1173225</v>
          </cell>
          <cell r="B90" t="str">
            <v>Desp antecip assintência médica</v>
          </cell>
          <cell r="C90">
            <v>60603.77</v>
          </cell>
        </row>
        <row r="91">
          <cell r="A91">
            <v>1173227</v>
          </cell>
          <cell r="B91" t="str">
            <v>Desp antecip vale transporte</v>
          </cell>
          <cell r="C91">
            <v>251827.32</v>
          </cell>
        </row>
        <row r="92">
          <cell r="A92">
            <v>1173228</v>
          </cell>
          <cell r="B92" t="str">
            <v>Desp antecip farmácia</v>
          </cell>
          <cell r="C92">
            <v>9307.52</v>
          </cell>
        </row>
        <row r="93">
          <cell r="A93" t="str">
            <v>Despesas Pagas antecipadamente</v>
          </cell>
          <cell r="C93">
            <v>7393113.2400000002</v>
          </cell>
        </row>
        <row r="95">
          <cell r="A95">
            <v>1130602</v>
          </cell>
          <cell r="B95" t="str">
            <v>Contas a receber - Delara Brasil Ltda</v>
          </cell>
          <cell r="C95">
            <v>2681356.52</v>
          </cell>
        </row>
        <row r="96">
          <cell r="A96">
            <v>1139901</v>
          </cell>
          <cell r="B96" t="str">
            <v>Seguros a Receber</v>
          </cell>
          <cell r="C96">
            <v>30415</v>
          </cell>
        </row>
        <row r="97">
          <cell r="A97">
            <v>1139912</v>
          </cell>
          <cell r="B97" t="str">
            <v>Cheques em cobrança - Chile</v>
          </cell>
          <cell r="C97">
            <v>224564.3</v>
          </cell>
        </row>
        <row r="98">
          <cell r="A98" t="str">
            <v>Outros</v>
          </cell>
          <cell r="C98">
            <v>2936335.82</v>
          </cell>
        </row>
        <row r="100">
          <cell r="A100" t="str">
            <v>Circulante</v>
          </cell>
          <cell r="C100">
            <v>64699702.439999998</v>
          </cell>
        </row>
        <row r="102">
          <cell r="A102">
            <v>1240402</v>
          </cell>
          <cell r="B102" t="str">
            <v>ICMS a recuperar-Paraná</v>
          </cell>
          <cell r="C102">
            <v>857475.48</v>
          </cell>
        </row>
        <row r="103">
          <cell r="A103" t="str">
            <v>Impostos longo prazo</v>
          </cell>
          <cell r="C103">
            <v>857475.48</v>
          </cell>
        </row>
        <row r="105">
          <cell r="A105">
            <v>1250205</v>
          </cell>
          <cell r="B105" t="str">
            <v>Mutúo ALL Armazéns Gerais Ltda</v>
          </cell>
          <cell r="C105">
            <v>420414.68</v>
          </cell>
        </row>
        <row r="106">
          <cell r="A106" t="str">
            <v>Mútuo controladores</v>
          </cell>
          <cell r="C106">
            <v>420414.68</v>
          </cell>
        </row>
        <row r="108">
          <cell r="A108">
            <v>1240104</v>
          </cell>
          <cell r="B108" t="str">
            <v>Arrendamento Delara RLP</v>
          </cell>
          <cell r="C108">
            <v>31765717.93</v>
          </cell>
        </row>
        <row r="109">
          <cell r="A109" t="str">
            <v>Despesas pagas antecipadamente</v>
          </cell>
          <cell r="C109">
            <v>31765717.93</v>
          </cell>
        </row>
        <row r="111">
          <cell r="A111">
            <v>1210101</v>
          </cell>
          <cell r="B111" t="str">
            <v>Dep.Judic.Ações Trabal.LP</v>
          </cell>
          <cell r="C111">
            <v>224306.13</v>
          </cell>
        </row>
        <row r="112">
          <cell r="A112">
            <v>1210109</v>
          </cell>
          <cell r="B112" t="str">
            <v>Penhora Judicial</v>
          </cell>
          <cell r="C112">
            <v>37500</v>
          </cell>
        </row>
        <row r="113">
          <cell r="A113" t="str">
            <v>Depósitos judiciais</v>
          </cell>
          <cell r="C113">
            <v>261806.13</v>
          </cell>
        </row>
        <row r="115">
          <cell r="A115">
            <v>1220201</v>
          </cell>
          <cell r="B115" t="str">
            <v>Valores a Receber-Ressarcimento</v>
          </cell>
          <cell r="C115">
            <v>395881.6</v>
          </cell>
        </row>
        <row r="116">
          <cell r="A116" t="str">
            <v>Outros</v>
          </cell>
          <cell r="C116">
            <v>395881.6</v>
          </cell>
        </row>
        <row r="118">
          <cell r="A118" t="str">
            <v>Realizável a longo prazo</v>
          </cell>
          <cell r="C118">
            <v>33701295.82</v>
          </cell>
        </row>
        <row r="120">
          <cell r="A120">
            <v>1310204</v>
          </cell>
          <cell r="B120" t="str">
            <v>Part.Coligada Terlogs Terminais Marítim</v>
          </cell>
          <cell r="C120">
            <v>9580000</v>
          </cell>
        </row>
        <row r="121">
          <cell r="A121">
            <v>1310302</v>
          </cell>
          <cell r="B121" t="str">
            <v>Participação ALL Armazéns Gerais Ltda</v>
          </cell>
          <cell r="C121">
            <v>19112.099999999999</v>
          </cell>
        </row>
        <row r="122">
          <cell r="A122" t="str">
            <v>Controladas e coligadas</v>
          </cell>
          <cell r="C122">
            <v>9599112.0999999996</v>
          </cell>
        </row>
        <row r="123">
          <cell r="C123">
            <v>9599112.0999999996</v>
          </cell>
        </row>
        <row r="124">
          <cell r="A124">
            <v>1322101</v>
          </cell>
          <cell r="B124" t="str">
            <v>Projetos em Andamento</v>
          </cell>
          <cell r="C124">
            <v>2318969.2400000002</v>
          </cell>
        </row>
        <row r="125">
          <cell r="A125">
            <v>1322102</v>
          </cell>
          <cell r="B125" t="str">
            <v>Juros Imobilizado - CVM</v>
          </cell>
          <cell r="C125">
            <v>703062.13</v>
          </cell>
        </row>
        <row r="126">
          <cell r="A126">
            <v>1324108</v>
          </cell>
          <cell r="B126" t="str">
            <v>Equip.Processamento Dados</v>
          </cell>
          <cell r="C126">
            <v>399807.65</v>
          </cell>
        </row>
        <row r="127">
          <cell r="A127">
            <v>1324128</v>
          </cell>
          <cell r="B127" t="str">
            <v>Deprec.Eq.Processam.Dados</v>
          </cell>
          <cell r="C127">
            <v>-21530.23</v>
          </cell>
        </row>
        <row r="128">
          <cell r="A128">
            <v>1325102</v>
          </cell>
          <cell r="B128" t="str">
            <v>Móveis e Utensílios</v>
          </cell>
          <cell r="C128">
            <v>7233.6</v>
          </cell>
        </row>
        <row r="129">
          <cell r="A129">
            <v>1325104</v>
          </cell>
          <cell r="B129" t="str">
            <v>Veículos Rodoviários</v>
          </cell>
          <cell r="C129">
            <v>10809171.49</v>
          </cell>
        </row>
        <row r="130">
          <cell r="A130">
            <v>1325122</v>
          </cell>
          <cell r="B130" t="str">
            <v>Deprec.Móveis e Utensílios</v>
          </cell>
          <cell r="C130">
            <v>-888.6</v>
          </cell>
        </row>
        <row r="131">
          <cell r="A131">
            <v>1325124</v>
          </cell>
          <cell r="B131" t="str">
            <v>Deprec.Veíc.Rodoviários</v>
          </cell>
          <cell r="C131">
            <v>-2204222</v>
          </cell>
        </row>
        <row r="132">
          <cell r="A132">
            <v>1326202</v>
          </cell>
          <cell r="B132" t="str">
            <v>Sistemas Aplicat.-Software</v>
          </cell>
          <cell r="C132">
            <v>224744.6</v>
          </cell>
        </row>
        <row r="133">
          <cell r="A133">
            <v>1326212</v>
          </cell>
          <cell r="B133" t="str">
            <v>Amort.Sistemas Aplicativos</v>
          </cell>
          <cell r="C133">
            <v>-46577.120000000003</v>
          </cell>
        </row>
        <row r="134">
          <cell r="A134">
            <v>1329999</v>
          </cell>
          <cell r="B134" t="str">
            <v>Carga Imobilizado</v>
          </cell>
          <cell r="C134">
            <v>237600</v>
          </cell>
        </row>
        <row r="135">
          <cell r="A135" t="str">
            <v>Bens de uso construção e reforma</v>
          </cell>
          <cell r="C135">
            <v>12427370.76</v>
          </cell>
        </row>
        <row r="136">
          <cell r="A136" t="str">
            <v>Imobilizado</v>
          </cell>
          <cell r="C136">
            <v>12427370.76</v>
          </cell>
        </row>
        <row r="138">
          <cell r="A138" t="str">
            <v>Permanente</v>
          </cell>
          <cell r="C138">
            <v>22026482.859999999</v>
          </cell>
        </row>
        <row r="140">
          <cell r="A140" t="str">
            <v>ATIVO</v>
          </cell>
          <cell r="C140">
            <v>120427481.12</v>
          </cell>
        </row>
        <row r="149">
          <cell r="A149" t="str">
            <v>Texto.............................................</v>
          </cell>
        </row>
        <row r="150">
          <cell r="A150" t="str">
            <v>..................................................</v>
          </cell>
        </row>
        <row r="152">
          <cell r="A152">
            <v>2111101</v>
          </cell>
          <cell r="B152" t="str">
            <v>Fornecedor Materiais Nac.</v>
          </cell>
          <cell r="C152">
            <v>-1641503.52</v>
          </cell>
        </row>
        <row r="153">
          <cell r="A153">
            <v>2111103</v>
          </cell>
          <cell r="B153" t="str">
            <v>Fornecedor Serviços Nac.</v>
          </cell>
          <cell r="C153">
            <v>-10071953.210000001</v>
          </cell>
        </row>
        <row r="154">
          <cell r="A154">
            <v>2111105</v>
          </cell>
          <cell r="B154" t="str">
            <v>Provisão de N.F. Serviço</v>
          </cell>
          <cell r="C154">
            <v>-1031499.65</v>
          </cell>
        </row>
        <row r="155">
          <cell r="A155">
            <v>2111106</v>
          </cell>
          <cell r="B155" t="str">
            <v>Funcionários</v>
          </cell>
          <cell r="C155">
            <v>-83918.66</v>
          </cell>
        </row>
        <row r="156">
          <cell r="A156">
            <v>2111108</v>
          </cell>
          <cell r="B156" t="str">
            <v>Fornecedor Utilities</v>
          </cell>
          <cell r="C156">
            <v>-27183.88</v>
          </cell>
        </row>
        <row r="157">
          <cell r="A157">
            <v>2111109</v>
          </cell>
          <cell r="B157" t="str">
            <v>Fornecedor de Combustíveis</v>
          </cell>
          <cell r="C157">
            <v>-1241463.67</v>
          </cell>
        </row>
        <row r="158">
          <cell r="A158">
            <v>2111110</v>
          </cell>
          <cell r="B158" t="str">
            <v>Fornecedor Impostos</v>
          </cell>
          <cell r="C158">
            <v>-362820.02</v>
          </cell>
        </row>
        <row r="159">
          <cell r="A159">
            <v>2111111</v>
          </cell>
          <cell r="B159" t="str">
            <v>Bancos</v>
          </cell>
          <cell r="C159">
            <v>2572.39</v>
          </cell>
        </row>
        <row r="160">
          <cell r="A160">
            <v>2111113</v>
          </cell>
          <cell r="B160" t="str">
            <v>Tit. Caixa. Peq. UPs</v>
          </cell>
          <cell r="C160">
            <v>-84292.62</v>
          </cell>
        </row>
        <row r="161">
          <cell r="A161">
            <v>2111114</v>
          </cell>
          <cell r="B161" t="str">
            <v>Forn.Ressarc.Avarias</v>
          </cell>
          <cell r="C161">
            <v>-60869.279999999999</v>
          </cell>
        </row>
        <row r="162">
          <cell r="A162">
            <v>2111116</v>
          </cell>
          <cell r="B162" t="str">
            <v>Fornecedores Caminhoneiros</v>
          </cell>
          <cell r="C162">
            <v>-2198721.59</v>
          </cell>
        </row>
        <row r="163">
          <cell r="A163">
            <v>2111189</v>
          </cell>
          <cell r="B163" t="str">
            <v>Transitoria Agregado</v>
          </cell>
          <cell r="C163">
            <v>-0.01</v>
          </cell>
        </row>
        <row r="164">
          <cell r="A164">
            <v>2111190</v>
          </cell>
          <cell r="B164" t="str">
            <v>Carga Forn.Mat.</v>
          </cell>
          <cell r="C164">
            <v>2232467.06</v>
          </cell>
        </row>
        <row r="165">
          <cell r="A165">
            <v>2111191</v>
          </cell>
          <cell r="B165" t="str">
            <v>Carga Forn.Serviço</v>
          </cell>
          <cell r="C165">
            <v>-374213.89</v>
          </cell>
        </row>
        <row r="166">
          <cell r="A166">
            <v>2111193</v>
          </cell>
          <cell r="B166" t="str">
            <v>Outros valores a pagar</v>
          </cell>
          <cell r="C166">
            <v>609834.54</v>
          </cell>
        </row>
        <row r="167">
          <cell r="A167">
            <v>2111202</v>
          </cell>
          <cell r="B167" t="str">
            <v>Fornecedor Serviços Ext.</v>
          </cell>
          <cell r="C167">
            <v>-1923421.44</v>
          </cell>
        </row>
        <row r="168">
          <cell r="A168" t="str">
            <v>Fornecedores</v>
          </cell>
          <cell r="C168">
            <v>-16256987.449999999</v>
          </cell>
        </row>
        <row r="170">
          <cell r="A170">
            <v>2121301</v>
          </cell>
          <cell r="B170" t="str">
            <v>Empréstimo BNDES</v>
          </cell>
          <cell r="C170">
            <v>-6049946.9199999999</v>
          </cell>
        </row>
        <row r="171">
          <cell r="A171" t="str">
            <v>BNDES</v>
          </cell>
          <cell r="C171">
            <v>-6049946.9199999999</v>
          </cell>
        </row>
        <row r="173">
          <cell r="A173">
            <v>2131106</v>
          </cell>
          <cell r="B173" t="str">
            <v>Arrendamento Delara</v>
          </cell>
          <cell r="C173">
            <v>-22493428.59</v>
          </cell>
        </row>
        <row r="174">
          <cell r="A174" t="str">
            <v>Arrendamento a pagar</v>
          </cell>
          <cell r="C174">
            <v>-22493428.59</v>
          </cell>
        </row>
        <row r="176">
          <cell r="A176">
            <v>2161101</v>
          </cell>
          <cell r="B176" t="str">
            <v>Salários a Pagar</v>
          </cell>
          <cell r="C176">
            <v>144608.12</v>
          </cell>
        </row>
        <row r="177">
          <cell r="A177">
            <v>2161102</v>
          </cell>
          <cell r="B177" t="str">
            <v>Banco de horas a pagar</v>
          </cell>
          <cell r="C177">
            <v>-24395.84</v>
          </cell>
        </row>
        <row r="178">
          <cell r="A178">
            <v>2162101</v>
          </cell>
          <cell r="B178" t="str">
            <v>INSS</v>
          </cell>
          <cell r="C178">
            <v>-438634.15</v>
          </cell>
        </row>
        <row r="179">
          <cell r="A179">
            <v>2162103</v>
          </cell>
          <cell r="B179" t="str">
            <v>Salario Educação</v>
          </cell>
          <cell r="C179">
            <v>-36777.199999999997</v>
          </cell>
        </row>
        <row r="180">
          <cell r="A180">
            <v>2162104</v>
          </cell>
          <cell r="B180" t="str">
            <v>FGTS a Recolher</v>
          </cell>
          <cell r="C180">
            <v>-143491.54</v>
          </cell>
        </row>
        <row r="181">
          <cell r="A181">
            <v>2163101</v>
          </cell>
          <cell r="B181" t="str">
            <v>Cta.Pg. Plansfer</v>
          </cell>
          <cell r="C181">
            <v>80</v>
          </cell>
        </row>
        <row r="182">
          <cell r="A182">
            <v>2163102</v>
          </cell>
          <cell r="B182" t="str">
            <v>Contrib. Sindical</v>
          </cell>
          <cell r="C182">
            <v>-4415.58</v>
          </cell>
        </row>
        <row r="183">
          <cell r="A183">
            <v>2163104</v>
          </cell>
          <cell r="B183" t="str">
            <v>Pensão Alimentícia</v>
          </cell>
          <cell r="C183">
            <v>3186.91</v>
          </cell>
        </row>
        <row r="184">
          <cell r="A184">
            <v>2163105</v>
          </cell>
          <cell r="B184" t="str">
            <v>Sindifer</v>
          </cell>
          <cell r="C184">
            <v>-237.89</v>
          </cell>
        </row>
        <row r="185">
          <cell r="A185">
            <v>2163106</v>
          </cell>
          <cell r="B185" t="str">
            <v>Assistência Odontológica</v>
          </cell>
          <cell r="C185">
            <v>-15672.27</v>
          </cell>
        </row>
        <row r="186">
          <cell r="A186" t="str">
            <v>Salários e encargos sociais</v>
          </cell>
          <cell r="C186">
            <v>-515749.44</v>
          </cell>
        </row>
        <row r="188">
          <cell r="A188">
            <v>2171101</v>
          </cell>
          <cell r="B188" t="str">
            <v>IRRF - Empregados</v>
          </cell>
          <cell r="C188">
            <v>-59080.54</v>
          </cell>
        </row>
        <row r="189">
          <cell r="A189">
            <v>2171102</v>
          </cell>
          <cell r="B189" t="str">
            <v>IRRF - Terceiros</v>
          </cell>
          <cell r="C189">
            <v>-1534.52</v>
          </cell>
        </row>
        <row r="190">
          <cell r="A190">
            <v>2171201</v>
          </cell>
          <cell r="B190" t="str">
            <v>PIS-Prog.Int.Social</v>
          </cell>
          <cell r="C190">
            <v>-242969.68</v>
          </cell>
        </row>
        <row r="191">
          <cell r="A191">
            <v>2171202</v>
          </cell>
          <cell r="B191" t="str">
            <v>Cofins</v>
          </cell>
          <cell r="C191">
            <v>-300927.35999999999</v>
          </cell>
        </row>
        <row r="192">
          <cell r="A192">
            <v>2171203</v>
          </cell>
          <cell r="B192" t="str">
            <v>Imposto S/Serviço</v>
          </cell>
          <cell r="C192">
            <v>43879.38</v>
          </cell>
        </row>
        <row r="193">
          <cell r="A193">
            <v>2171210</v>
          </cell>
          <cell r="B193" t="str">
            <v>Ganhos c/ tributos a realizar</v>
          </cell>
          <cell r="C193">
            <v>-485519.87</v>
          </cell>
        </row>
        <row r="194">
          <cell r="A194">
            <v>2171211</v>
          </cell>
          <cell r="B194" t="str">
            <v>Juros c/ Tributos a realizar</v>
          </cell>
          <cell r="C194">
            <v>27304.13</v>
          </cell>
        </row>
        <row r="195">
          <cell r="A195">
            <v>2171301</v>
          </cell>
          <cell r="B195" t="str">
            <v>ICMS - Parana</v>
          </cell>
          <cell r="C195">
            <v>-2837981.05</v>
          </cell>
        </row>
        <row r="196">
          <cell r="A196">
            <v>2171309</v>
          </cell>
          <cell r="B196" t="str">
            <v>ICMS a pagar - Geral</v>
          </cell>
          <cell r="C196">
            <v>6923.5</v>
          </cell>
        </row>
        <row r="197">
          <cell r="A197">
            <v>2171501</v>
          </cell>
          <cell r="B197" t="str">
            <v>IPTU</v>
          </cell>
          <cell r="C197">
            <v>2972.07</v>
          </cell>
        </row>
        <row r="198">
          <cell r="A198">
            <v>2171504</v>
          </cell>
          <cell r="B198" t="str">
            <v>ISS - RETENÇAÕ TERCEIROS</v>
          </cell>
          <cell r="C198">
            <v>-262.93</v>
          </cell>
        </row>
        <row r="199">
          <cell r="A199">
            <v>2171505</v>
          </cell>
          <cell r="B199" t="str">
            <v>INSS</v>
          </cell>
          <cell r="C199">
            <v>-180217.78</v>
          </cell>
        </row>
        <row r="200">
          <cell r="A200">
            <v>2171507</v>
          </cell>
          <cell r="B200" t="str">
            <v>INSS - retenção s/ cooperativas</v>
          </cell>
          <cell r="C200">
            <v>-72182.05</v>
          </cell>
        </row>
        <row r="201">
          <cell r="A201">
            <v>2171508</v>
          </cell>
          <cell r="B201" t="str">
            <v>SEST/SENAT - Retido caminhoneiros</v>
          </cell>
          <cell r="C201">
            <v>-19136.310000000001</v>
          </cell>
        </row>
        <row r="202">
          <cell r="A202" t="str">
            <v>Impostos</v>
          </cell>
          <cell r="C202">
            <v>-4118733.01</v>
          </cell>
        </row>
        <row r="204">
          <cell r="A204">
            <v>2164101</v>
          </cell>
          <cell r="B204" t="str">
            <v>13 Salario</v>
          </cell>
          <cell r="C204">
            <v>-180134.48</v>
          </cell>
        </row>
        <row r="205">
          <cell r="A205">
            <v>2164102</v>
          </cell>
          <cell r="B205" t="str">
            <v>Ferias</v>
          </cell>
          <cell r="C205">
            <v>-1441120.52</v>
          </cell>
        </row>
        <row r="206">
          <cell r="A206" t="str">
            <v>Provisões de férias e 13º salário</v>
          </cell>
          <cell r="C206">
            <v>-1621255</v>
          </cell>
        </row>
        <row r="208">
          <cell r="A208">
            <v>2183602</v>
          </cell>
          <cell r="B208" t="str">
            <v>Prov.p/Remun. Variavel</v>
          </cell>
          <cell r="C208">
            <v>128134.48</v>
          </cell>
        </row>
        <row r="209">
          <cell r="A209" t="str">
            <v>Provisão para remuneração variável</v>
          </cell>
          <cell r="C209">
            <v>128134.48</v>
          </cell>
        </row>
        <row r="211">
          <cell r="A211">
            <v>2140202</v>
          </cell>
          <cell r="B211" t="str">
            <v>Mútuo ALL S.A. - HOLDING</v>
          </cell>
          <cell r="C211">
            <v>-20026214.219999999</v>
          </cell>
        </row>
        <row r="212">
          <cell r="A212">
            <v>2140204</v>
          </cell>
          <cell r="B212" t="str">
            <v>Mútuo ALL Armazéns Gerais Ltda</v>
          </cell>
          <cell r="C212">
            <v>-49670.14</v>
          </cell>
        </row>
        <row r="213">
          <cell r="A213">
            <v>2151109</v>
          </cell>
          <cell r="B213" t="str">
            <v>Part.Pg.Mesopotâmico/BAP</v>
          </cell>
          <cell r="C213">
            <v>-2730268.49</v>
          </cell>
        </row>
        <row r="214">
          <cell r="A214">
            <v>2181150</v>
          </cell>
          <cell r="B214" t="str">
            <v>Adiantamento de Clientes - Recon</v>
          </cell>
          <cell r="C214">
            <v>-67699.649999999994</v>
          </cell>
        </row>
        <row r="215">
          <cell r="A215">
            <v>2182101</v>
          </cell>
          <cell r="B215" t="str">
            <v>Seguros a pagar</v>
          </cell>
          <cell r="C215">
            <v>-104318.99</v>
          </cell>
        </row>
        <row r="216">
          <cell r="A216">
            <v>2182102</v>
          </cell>
          <cell r="B216" t="str">
            <v>Bonif.vagões clientes a Pg</v>
          </cell>
          <cell r="C216">
            <v>44.93</v>
          </cell>
        </row>
        <row r="217">
          <cell r="A217">
            <v>2182103</v>
          </cell>
          <cell r="B217" t="str">
            <v>Reemb Impostos Delara</v>
          </cell>
          <cell r="C217">
            <v>148701.17000000001</v>
          </cell>
        </row>
        <row r="218">
          <cell r="A218" t="str">
            <v>Outros</v>
          </cell>
          <cell r="C218">
            <v>-22829425.390000001</v>
          </cell>
        </row>
        <row r="220">
          <cell r="A220" t="str">
            <v>Circulante</v>
          </cell>
          <cell r="C220">
            <v>-73757391.319999993</v>
          </cell>
        </row>
        <row r="222">
          <cell r="A222">
            <v>2211103</v>
          </cell>
          <cell r="B222" t="str">
            <v>Fornec. Serviços Nac.LP</v>
          </cell>
          <cell r="C222">
            <v>-980</v>
          </cell>
        </row>
        <row r="223">
          <cell r="A223">
            <v>2211202</v>
          </cell>
          <cell r="B223" t="str">
            <v>Fornec.Serviços Ext. LP</v>
          </cell>
          <cell r="C223">
            <v>0</v>
          </cell>
        </row>
        <row r="224">
          <cell r="A224" t="str">
            <v>Fornecedores</v>
          </cell>
          <cell r="C224">
            <v>-980</v>
          </cell>
        </row>
        <row r="226">
          <cell r="A226">
            <v>2221301</v>
          </cell>
          <cell r="B226" t="str">
            <v>Emprést.BNDES  LP</v>
          </cell>
          <cell r="C226">
            <v>-11966716.640000001</v>
          </cell>
        </row>
        <row r="227">
          <cell r="A227" t="str">
            <v>BNDES</v>
          </cell>
          <cell r="C227">
            <v>-11966716.640000001</v>
          </cell>
        </row>
        <row r="229">
          <cell r="A229">
            <v>2251101</v>
          </cell>
          <cell r="B229" t="str">
            <v>Provisões Ações Trabal.LP</v>
          </cell>
          <cell r="C229">
            <v>-1867678.43</v>
          </cell>
        </row>
        <row r="230">
          <cell r="A230" t="str">
            <v>Provisão para contingencias trabalhistas</v>
          </cell>
          <cell r="C230">
            <v>-1867678.43</v>
          </cell>
        </row>
        <row r="232">
          <cell r="A232">
            <v>2221606</v>
          </cell>
          <cell r="B232" t="str">
            <v>Mutúo ALL do Brasil S.A. LP</v>
          </cell>
          <cell r="C232">
            <v>-12639083.4</v>
          </cell>
        </row>
        <row r="233">
          <cell r="A233">
            <v>2281102</v>
          </cell>
          <cell r="B233" t="str">
            <v>Reembolso impostos Delara</v>
          </cell>
          <cell r="C233">
            <v>-1960079.05</v>
          </cell>
        </row>
        <row r="234">
          <cell r="A234" t="str">
            <v>Outros valores a pagar</v>
          </cell>
          <cell r="C234">
            <v>-14599162.449999999</v>
          </cell>
        </row>
        <row r="236">
          <cell r="A236" t="str">
            <v>Exigível a longo prazo</v>
          </cell>
          <cell r="C236">
            <v>-28434537.52</v>
          </cell>
        </row>
        <row r="238">
          <cell r="A238">
            <v>2311104</v>
          </cell>
          <cell r="B238" t="str">
            <v>Cessão Diretio de Uso</v>
          </cell>
          <cell r="C238">
            <v>-9150128.1799999997</v>
          </cell>
        </row>
        <row r="239">
          <cell r="C239">
            <v>-9150128.1799999997</v>
          </cell>
        </row>
        <row r="240">
          <cell r="A240">
            <v>2411101</v>
          </cell>
          <cell r="B240" t="str">
            <v>Capital Social Subscrito</v>
          </cell>
          <cell r="C240">
            <v>-2820000</v>
          </cell>
        </row>
        <row r="241">
          <cell r="A241">
            <v>2421102</v>
          </cell>
          <cell r="B241" t="str">
            <v>Adto.p/Futuro Aum.Capital</v>
          </cell>
          <cell r="C241">
            <v>-25686018.739999998</v>
          </cell>
        </row>
        <row r="242">
          <cell r="A242" t="str">
            <v>Capital social</v>
          </cell>
          <cell r="C242">
            <v>-28506018.739999998</v>
          </cell>
        </row>
        <row r="244">
          <cell r="A244">
            <v>2431101</v>
          </cell>
          <cell r="B244" t="str">
            <v>Lucro/Prej.Exerc.Anteriores</v>
          </cell>
          <cell r="C244">
            <v>14684138.859999999</v>
          </cell>
        </row>
        <row r="245">
          <cell r="A245" t="str">
            <v>Prejuízo acumulado</v>
          </cell>
          <cell r="C245">
            <v>14684138.859999999</v>
          </cell>
        </row>
        <row r="247">
          <cell r="A247" t="str">
            <v>Patrimônio líquido</v>
          </cell>
          <cell r="C247">
            <v>-13821879.880000001</v>
          </cell>
        </row>
        <row r="249">
          <cell r="A249" t="str">
            <v>Passivo</v>
          </cell>
          <cell r="C249">
            <v>-125163936.90000001</v>
          </cell>
        </row>
        <row r="258">
          <cell r="A258" t="str">
            <v>Texto.............................................</v>
          </cell>
        </row>
        <row r="259">
          <cell r="A259" t="str">
            <v>..................................................</v>
          </cell>
        </row>
        <row r="261">
          <cell r="A261">
            <v>5111101</v>
          </cell>
          <cell r="B261" t="str">
            <v>Receita Transporte Ferrov.</v>
          </cell>
          <cell r="C261">
            <v>-8000</v>
          </cell>
        </row>
        <row r="262">
          <cell r="A262" t="str">
            <v>Receita Ferroviária</v>
          </cell>
          <cell r="C262">
            <v>-8000</v>
          </cell>
        </row>
        <row r="263">
          <cell r="A263">
            <v>5114301</v>
          </cell>
          <cell r="B263" t="str">
            <v>Desconto de Frete - Agregados</v>
          </cell>
          <cell r="C263">
            <v>14595.62</v>
          </cell>
        </row>
        <row r="264">
          <cell r="A264">
            <v>5114304</v>
          </cell>
          <cell r="B264" t="str">
            <v>Desconto de Frete - Terceiros</v>
          </cell>
          <cell r="C264">
            <v>236579.14</v>
          </cell>
        </row>
        <row r="265">
          <cell r="A265">
            <v>5114305</v>
          </cell>
          <cell r="B265" t="str">
            <v>Cancelamento de Frete - Terceiros</v>
          </cell>
          <cell r="C265">
            <v>9</v>
          </cell>
        </row>
        <row r="266">
          <cell r="A266">
            <v>5114307</v>
          </cell>
          <cell r="B266" t="str">
            <v>Desconto de Frete - Frota</v>
          </cell>
          <cell r="C266">
            <v>56766.3</v>
          </cell>
        </row>
        <row r="267">
          <cell r="A267">
            <v>5118101</v>
          </cell>
          <cell r="B267" t="str">
            <v>Transporte Rodoviário - Terceiros</v>
          </cell>
          <cell r="C267">
            <v>-13864817.460000001</v>
          </cell>
        </row>
        <row r="268">
          <cell r="A268">
            <v>5118102</v>
          </cell>
          <cell r="B268" t="str">
            <v>Transport. Rod. Frota</v>
          </cell>
          <cell r="C268">
            <v>-11716434.449999999</v>
          </cell>
        </row>
        <row r="269">
          <cell r="A269">
            <v>5118103</v>
          </cell>
          <cell r="B269" t="str">
            <v>Transp. Rod. Agregados</v>
          </cell>
          <cell r="C269">
            <v>-3519353.33</v>
          </cell>
        </row>
        <row r="270">
          <cell r="A270">
            <v>5118105</v>
          </cell>
          <cell r="B270" t="str">
            <v>Rec.Movim./Armaz.Rodo</v>
          </cell>
          <cell r="C270">
            <v>-70000</v>
          </cell>
        </row>
        <row r="271">
          <cell r="A271" t="str">
            <v>Receita Rodoviária</v>
          </cell>
          <cell r="C271">
            <v>-28862655.18</v>
          </cell>
        </row>
        <row r="272">
          <cell r="A272">
            <v>5117105</v>
          </cell>
          <cell r="B272" t="str">
            <v>Transbordo</v>
          </cell>
          <cell r="C272">
            <v>-39734</v>
          </cell>
        </row>
        <row r="273">
          <cell r="A273">
            <v>5117109</v>
          </cell>
          <cell r="B273" t="str">
            <v>Custo adm.+marg Intermodal</v>
          </cell>
          <cell r="C273">
            <v>111639.05</v>
          </cell>
        </row>
        <row r="274">
          <cell r="A274">
            <v>5124112</v>
          </cell>
          <cell r="B274" t="str">
            <v>Comissão Seguros Rodoviário - Agregados</v>
          </cell>
          <cell r="C274">
            <v>-151761.91</v>
          </cell>
        </row>
        <row r="275">
          <cell r="A275">
            <v>5124113</v>
          </cell>
          <cell r="B275" t="str">
            <v>Comissão Seguros Rodoviário - Terceiros</v>
          </cell>
          <cell r="C275">
            <v>-346320.48</v>
          </cell>
        </row>
        <row r="276">
          <cell r="A276">
            <v>5124120</v>
          </cell>
          <cell r="B276" t="str">
            <v>Comissão Seguros Rodoviário - Frota</v>
          </cell>
          <cell r="C276">
            <v>-201372.55</v>
          </cell>
        </row>
        <row r="277">
          <cell r="A277" t="str">
            <v>Receita de Logística</v>
          </cell>
          <cell r="C277">
            <v>-627549.89</v>
          </cell>
        </row>
        <row r="278">
          <cell r="A278">
            <v>4145102</v>
          </cell>
          <cell r="B278" t="str">
            <v>Custo Imobilizado Baixado</v>
          </cell>
          <cell r="C278">
            <v>1590469.78</v>
          </cell>
        </row>
        <row r="279">
          <cell r="A279">
            <v>5117130</v>
          </cell>
          <cell r="B279" t="str">
            <v>Receita Realizada TERLOGS</v>
          </cell>
          <cell r="C279">
            <v>-61410.26</v>
          </cell>
        </row>
        <row r="280">
          <cell r="A280">
            <v>5121101</v>
          </cell>
          <cell r="B280" t="str">
            <v>Rec.Patrim.Linhas Férreas</v>
          </cell>
          <cell r="C280">
            <v>-2300</v>
          </cell>
        </row>
        <row r="281">
          <cell r="A281">
            <v>5124104</v>
          </cell>
          <cell r="B281" t="str">
            <v>Receitas a Classificar</v>
          </cell>
          <cell r="C281">
            <v>22202.52</v>
          </cell>
        </row>
        <row r="282">
          <cell r="A282" t="str">
            <v>Outras Receitas</v>
          </cell>
          <cell r="C282">
            <v>1548962.04</v>
          </cell>
        </row>
        <row r="283">
          <cell r="A283" t="str">
            <v>Receita Bruta Total</v>
          </cell>
          <cell r="C283">
            <v>-27949243.030000001</v>
          </cell>
        </row>
        <row r="284">
          <cell r="A284">
            <v>5411102</v>
          </cell>
          <cell r="B284" t="str">
            <v>PIS</v>
          </cell>
          <cell r="C284">
            <v>0</v>
          </cell>
        </row>
        <row r="285">
          <cell r="A285">
            <v>5411103</v>
          </cell>
          <cell r="B285" t="str">
            <v>COFINS</v>
          </cell>
          <cell r="C285">
            <v>0</v>
          </cell>
        </row>
        <row r="286">
          <cell r="A286">
            <v>5411104</v>
          </cell>
          <cell r="B286" t="str">
            <v>Imposto s/ serviço</v>
          </cell>
          <cell r="C286">
            <v>0</v>
          </cell>
        </row>
        <row r="287">
          <cell r="A287">
            <v>5411145</v>
          </cell>
          <cell r="B287" t="str">
            <v>PIS Rodoviário - Agregados</v>
          </cell>
          <cell r="C287">
            <v>59225.22</v>
          </cell>
        </row>
        <row r="288">
          <cell r="A288">
            <v>5411146</v>
          </cell>
          <cell r="B288" t="str">
            <v>PIS Rodoviário - Terceiros</v>
          </cell>
          <cell r="C288">
            <v>215805.15</v>
          </cell>
        </row>
        <row r="289">
          <cell r="A289">
            <v>5411147</v>
          </cell>
          <cell r="B289" t="str">
            <v>PIS Rodoviário - Frota</v>
          </cell>
          <cell r="C289">
            <v>154324.69</v>
          </cell>
        </row>
        <row r="290">
          <cell r="A290">
            <v>5411148</v>
          </cell>
          <cell r="B290" t="str">
            <v>Cofins Rodoviário - Agregados</v>
          </cell>
          <cell r="C290">
            <v>107822.44</v>
          </cell>
        </row>
        <row r="291">
          <cell r="A291">
            <v>5411149</v>
          </cell>
          <cell r="B291" t="str">
            <v>Cofins Rodoviário - Terceiros</v>
          </cell>
          <cell r="C291">
            <v>394250.06</v>
          </cell>
        </row>
        <row r="292">
          <cell r="A292">
            <v>5411150</v>
          </cell>
          <cell r="B292" t="str">
            <v>Cofins Rodoviário - Frota</v>
          </cell>
          <cell r="C292">
            <v>286558.69</v>
          </cell>
        </row>
        <row r="293">
          <cell r="A293">
            <v>5411151</v>
          </cell>
          <cell r="B293" t="str">
            <v>ISS Rodoviário - Agregados</v>
          </cell>
          <cell r="C293">
            <v>6750.65</v>
          </cell>
        </row>
        <row r="294">
          <cell r="A294">
            <v>5411152</v>
          </cell>
          <cell r="B294" t="str">
            <v>ISS Rodoviário - Terceiros</v>
          </cell>
          <cell r="C294">
            <v>24234.86</v>
          </cell>
        </row>
        <row r="295">
          <cell r="A295">
            <v>5411153</v>
          </cell>
          <cell r="B295" t="str">
            <v>ISS Rodoviário - Frota</v>
          </cell>
          <cell r="C295">
            <v>82791.94</v>
          </cell>
        </row>
        <row r="296">
          <cell r="A296">
            <v>5411160</v>
          </cell>
          <cell r="B296" t="str">
            <v>ISS s/ Seguros</v>
          </cell>
          <cell r="C296">
            <v>1324.29</v>
          </cell>
        </row>
        <row r="297">
          <cell r="A297" t="str">
            <v>PIS/COFINS/ISS/INSS</v>
          </cell>
          <cell r="C297">
            <v>1333087.99</v>
          </cell>
        </row>
        <row r="298">
          <cell r="A298">
            <v>5411142</v>
          </cell>
          <cell r="B298" t="str">
            <v>ICMS Rodoviário - Agregados</v>
          </cell>
          <cell r="C298">
            <v>1851489.46</v>
          </cell>
        </row>
        <row r="299">
          <cell r="A299">
            <v>5411143</v>
          </cell>
          <cell r="B299" t="str">
            <v>ICMS Rodoviário - Terceiros</v>
          </cell>
          <cell r="C299">
            <v>1002700.39</v>
          </cell>
        </row>
        <row r="300">
          <cell r="A300">
            <v>5411144</v>
          </cell>
          <cell r="B300" t="str">
            <v>ICMS Rodoviário - Frota</v>
          </cell>
          <cell r="C300">
            <v>730720</v>
          </cell>
        </row>
        <row r="301">
          <cell r="A301">
            <v>5411156</v>
          </cell>
          <cell r="B301" t="str">
            <v>ICMS Seg rod - Agregados</v>
          </cell>
          <cell r="C301">
            <v>9334.42</v>
          </cell>
        </row>
        <row r="302">
          <cell r="A302">
            <v>5411157</v>
          </cell>
          <cell r="B302" t="str">
            <v>ICMS Seg rod - Terceiros</v>
          </cell>
          <cell r="C302">
            <v>21481.79</v>
          </cell>
        </row>
        <row r="303">
          <cell r="A303">
            <v>5411158</v>
          </cell>
          <cell r="B303" t="str">
            <v>ICMS Seg rod - Frota</v>
          </cell>
          <cell r="C303">
            <v>8713.3700000000008</v>
          </cell>
        </row>
        <row r="304">
          <cell r="A304" t="str">
            <v>ICMS</v>
          </cell>
          <cell r="C304">
            <v>3624439.43</v>
          </cell>
        </row>
        <row r="305">
          <cell r="A305" t="str">
            <v>Impostos s/ Vendas</v>
          </cell>
          <cell r="C305">
            <v>4957527.42</v>
          </cell>
        </row>
        <row r="306">
          <cell r="A306" t="str">
            <v>Receita operacional líquida</v>
          </cell>
          <cell r="C306">
            <v>-22991715.609999999</v>
          </cell>
        </row>
        <row r="307">
          <cell r="A307">
            <v>4131130</v>
          </cell>
          <cell r="B307" t="str">
            <v>Carga e descarga</v>
          </cell>
          <cell r="C307">
            <v>2740.09</v>
          </cell>
        </row>
        <row r="308">
          <cell r="A308" t="str">
            <v>Enlonamento/Pesagem</v>
          </cell>
          <cell r="C308">
            <v>2740.09</v>
          </cell>
        </row>
        <row r="309">
          <cell r="A309">
            <v>3061108</v>
          </cell>
          <cell r="B309" t="str">
            <v>Aluguel Container</v>
          </cell>
          <cell r="C309">
            <v>399</v>
          </cell>
        </row>
        <row r="310">
          <cell r="A310" t="str">
            <v>Aluguel de Material Rodante</v>
          </cell>
          <cell r="C310">
            <v>399</v>
          </cell>
        </row>
        <row r="311">
          <cell r="A311">
            <v>4180101</v>
          </cell>
          <cell r="B311" t="str">
            <v>Crédito Pis - Custo</v>
          </cell>
          <cell r="C311">
            <v>0</v>
          </cell>
        </row>
        <row r="312">
          <cell r="A312" t="str">
            <v>Crédito PIS</v>
          </cell>
          <cell r="C312">
            <v>0</v>
          </cell>
        </row>
        <row r="313">
          <cell r="A313" t="str">
            <v>Custos Ferroviários variáveis</v>
          </cell>
          <cell r="C313">
            <v>3139.09</v>
          </cell>
        </row>
        <row r="314">
          <cell r="A314">
            <v>3015101</v>
          </cell>
          <cell r="B314" t="str">
            <v>Salários - Motoristas/Ajudantes</v>
          </cell>
          <cell r="C314">
            <v>724905.98</v>
          </cell>
        </row>
        <row r="315">
          <cell r="A315">
            <v>3015201</v>
          </cell>
          <cell r="B315" t="str">
            <v>Adic. Sal. Mot. Ajudantes</v>
          </cell>
          <cell r="C315">
            <v>454683.52</v>
          </cell>
        </row>
        <row r="316">
          <cell r="A316">
            <v>3015204</v>
          </cell>
          <cell r="B316" t="str">
            <v>Produtividade Motoristas</v>
          </cell>
          <cell r="C316">
            <v>1555</v>
          </cell>
        </row>
        <row r="317">
          <cell r="A317">
            <v>3015301</v>
          </cell>
          <cell r="B317" t="str">
            <v>INSS Mot/Ajudantes</v>
          </cell>
          <cell r="C317">
            <v>373695.52</v>
          </cell>
        </row>
        <row r="318">
          <cell r="A318">
            <v>3015302</v>
          </cell>
          <cell r="B318" t="str">
            <v>FGTS Motoristas/Ajud</v>
          </cell>
          <cell r="C318">
            <v>107429.41</v>
          </cell>
        </row>
        <row r="319">
          <cell r="A319">
            <v>3015305</v>
          </cell>
          <cell r="B319" t="str">
            <v>Cont. Patronal Motoristas/Ajudantes</v>
          </cell>
          <cell r="C319">
            <v>580</v>
          </cell>
        </row>
        <row r="320">
          <cell r="A320">
            <v>3015401</v>
          </cell>
          <cell r="B320" t="str">
            <v>HE Motoristas/Ajudanres</v>
          </cell>
          <cell r="C320">
            <v>197447.53</v>
          </cell>
        </row>
        <row r="321">
          <cell r="A321">
            <v>3015402</v>
          </cell>
          <cell r="B321" t="str">
            <v>Adicional Noturno - Motoristas</v>
          </cell>
          <cell r="C321">
            <v>8991.3700000000008</v>
          </cell>
        </row>
        <row r="322">
          <cell r="A322">
            <v>3015501</v>
          </cell>
          <cell r="B322" t="str">
            <v>Aviso Previo Recisão CTR Motoristas</v>
          </cell>
          <cell r="C322">
            <v>85957.41</v>
          </cell>
        </row>
        <row r="323">
          <cell r="A323">
            <v>3015701</v>
          </cell>
          <cell r="B323" t="str">
            <v>Férias Motoristas/Ajudantes</v>
          </cell>
          <cell r="C323">
            <v>194943.12</v>
          </cell>
        </row>
        <row r="324">
          <cell r="A324">
            <v>3015702</v>
          </cell>
          <cell r="B324" t="str">
            <v>13º Salário Motoristas/Ajudantes</v>
          </cell>
          <cell r="C324">
            <v>163578.29</v>
          </cell>
        </row>
        <row r="325">
          <cell r="A325">
            <v>3015801</v>
          </cell>
          <cell r="B325" t="str">
            <v>Ticket Alim. Motoristas/Ajudantes</v>
          </cell>
          <cell r="C325">
            <v>249191.39</v>
          </cell>
        </row>
        <row r="326">
          <cell r="A326">
            <v>3015802</v>
          </cell>
          <cell r="B326" t="str">
            <v>Vale Transp. Motoristas/Ajudantes</v>
          </cell>
          <cell r="C326">
            <v>83200.100000000006</v>
          </cell>
        </row>
        <row r="327">
          <cell r="A327">
            <v>3015803</v>
          </cell>
          <cell r="B327" t="str">
            <v>Ass. Médica Motoristas/Ajudantes</v>
          </cell>
          <cell r="C327">
            <v>227039.37</v>
          </cell>
        </row>
        <row r="328">
          <cell r="A328">
            <v>3015804</v>
          </cell>
          <cell r="B328" t="str">
            <v>Seguro de Vida Motoristas/Ajudantes</v>
          </cell>
          <cell r="C328">
            <v>1297.8699999999999</v>
          </cell>
        </row>
        <row r="329">
          <cell r="A329">
            <v>3015805</v>
          </cell>
          <cell r="B329" t="str">
            <v>Brindes Motoristas/Ajudantes</v>
          </cell>
          <cell r="C329">
            <v>2246</v>
          </cell>
        </row>
        <row r="330">
          <cell r="A330">
            <v>3015806</v>
          </cell>
          <cell r="B330" t="str">
            <v>Outros Motoristas/Ajudantes</v>
          </cell>
          <cell r="C330">
            <v>-728.01</v>
          </cell>
        </row>
        <row r="331">
          <cell r="A331">
            <v>3015901</v>
          </cell>
          <cell r="B331" t="str">
            <v>Contrato Motoristas/Ajudantes</v>
          </cell>
          <cell r="C331">
            <v>11592.28</v>
          </cell>
        </row>
        <row r="332">
          <cell r="A332" t="str">
            <v>Motoristas e Ajudantes</v>
          </cell>
          <cell r="C332">
            <v>2887606.15</v>
          </cell>
        </row>
        <row r="333">
          <cell r="A333">
            <v>3021108</v>
          </cell>
          <cell r="B333" t="str">
            <v>Diesel Caminhão</v>
          </cell>
          <cell r="C333">
            <v>3483251.27</v>
          </cell>
        </row>
        <row r="334">
          <cell r="A334">
            <v>3021110</v>
          </cell>
          <cell r="B334" t="str">
            <v>Lubrificantes Caminhão</v>
          </cell>
          <cell r="C334">
            <v>16529.12</v>
          </cell>
        </row>
        <row r="335">
          <cell r="A335">
            <v>3021112</v>
          </cell>
          <cell r="B335" t="str">
            <v>Combustível p/ Agregados</v>
          </cell>
          <cell r="C335">
            <v>375482.88</v>
          </cell>
        </row>
        <row r="336">
          <cell r="A336">
            <v>3021113</v>
          </cell>
          <cell r="B336" t="str">
            <v>Combustível para terceiros</v>
          </cell>
          <cell r="C336">
            <v>3741.61</v>
          </cell>
        </row>
        <row r="337">
          <cell r="A337" t="str">
            <v>Combustível e Lubrificantes</v>
          </cell>
          <cell r="C337">
            <v>3879004.88</v>
          </cell>
        </row>
        <row r="338">
          <cell r="A338">
            <v>3014307</v>
          </cell>
          <cell r="B338" t="str">
            <v>INSS Serviços de Agregados -Intermodal</v>
          </cell>
          <cell r="C338">
            <v>90428.24</v>
          </cell>
        </row>
        <row r="339">
          <cell r="A339">
            <v>3131136</v>
          </cell>
          <cell r="B339" t="str">
            <v>Fretes agregados</v>
          </cell>
          <cell r="C339">
            <v>2285765.9900000002</v>
          </cell>
        </row>
        <row r="340">
          <cell r="A340">
            <v>3131145</v>
          </cell>
          <cell r="B340" t="str">
            <v>Pedágio agregados</v>
          </cell>
          <cell r="C340">
            <v>198587.39</v>
          </cell>
        </row>
        <row r="341">
          <cell r="A341">
            <v>3131146</v>
          </cell>
          <cell r="B341" t="str">
            <v>Pedágio Reembolso agregados</v>
          </cell>
          <cell r="C341">
            <v>-130919.61</v>
          </cell>
        </row>
        <row r="342">
          <cell r="A342">
            <v>3131148</v>
          </cell>
          <cell r="B342" t="str">
            <v>Carga e descarga rodo agregados</v>
          </cell>
          <cell r="C342">
            <v>8749</v>
          </cell>
        </row>
        <row r="343">
          <cell r="A343" t="str">
            <v>Agregados</v>
          </cell>
          <cell r="C343">
            <v>2452611.0099999998</v>
          </cell>
        </row>
        <row r="344">
          <cell r="A344">
            <v>3014306</v>
          </cell>
          <cell r="B344" t="str">
            <v>INSS Serviços de terceiros - Intermodal</v>
          </cell>
          <cell r="C344">
            <v>222143.34</v>
          </cell>
        </row>
        <row r="345">
          <cell r="A345">
            <v>3131102</v>
          </cell>
          <cell r="B345" t="str">
            <v>Fretes com Terceiros</v>
          </cell>
          <cell r="C345">
            <v>9503653.4700000007</v>
          </cell>
        </row>
        <row r="346">
          <cell r="A346">
            <v>3131107</v>
          </cell>
          <cell r="B346" t="str">
            <v>Fretes com Terceiros - Redespacho</v>
          </cell>
          <cell r="C346">
            <v>117506.03</v>
          </cell>
        </row>
        <row r="347">
          <cell r="A347">
            <v>3131121</v>
          </cell>
          <cell r="B347" t="str">
            <v>Frete Ponta Rodoviaria</v>
          </cell>
          <cell r="C347">
            <v>12099.2</v>
          </cell>
        </row>
        <row r="348">
          <cell r="A348">
            <v>3131142</v>
          </cell>
          <cell r="B348" t="str">
            <v>Transbordo Rodoviario</v>
          </cell>
          <cell r="C348">
            <v>2028.58</v>
          </cell>
        </row>
        <row r="349">
          <cell r="A349">
            <v>4131102</v>
          </cell>
          <cell r="B349" t="str">
            <v>Frete com terceiros</v>
          </cell>
          <cell r="C349">
            <v>135.78</v>
          </cell>
        </row>
        <row r="350">
          <cell r="A350" t="str">
            <v>Terceiros</v>
          </cell>
          <cell r="C350">
            <v>9857566.4000000004</v>
          </cell>
        </row>
        <row r="351">
          <cell r="A351">
            <v>3031301</v>
          </cell>
          <cell r="B351" t="str">
            <v>Peças Manut. Ctr Cavalo mecânico</v>
          </cell>
          <cell r="C351">
            <v>428028.65</v>
          </cell>
        </row>
        <row r="352">
          <cell r="A352">
            <v>3031302</v>
          </cell>
          <cell r="B352" t="str">
            <v>Serv. Manut. Cavalo Mecânico</v>
          </cell>
          <cell r="C352">
            <v>163329.26999999999</v>
          </cell>
        </row>
        <row r="353">
          <cell r="A353">
            <v>3031303</v>
          </cell>
          <cell r="B353" t="str">
            <v>Peças Manut. Ctr Semi reboque</v>
          </cell>
          <cell r="C353">
            <v>14425.74</v>
          </cell>
        </row>
        <row r="354">
          <cell r="A354">
            <v>3031304</v>
          </cell>
          <cell r="B354" t="str">
            <v>Serv. Manut. Semi reboque</v>
          </cell>
          <cell r="C354">
            <v>17458.27</v>
          </cell>
        </row>
        <row r="355">
          <cell r="A355">
            <v>3031305</v>
          </cell>
          <cell r="B355" t="str">
            <v>Pç. Manut. Ctr. Caminhões Leves</v>
          </cell>
          <cell r="C355">
            <v>21613.08</v>
          </cell>
        </row>
        <row r="356">
          <cell r="A356">
            <v>3031306</v>
          </cell>
          <cell r="B356" t="str">
            <v>Serv. Manut. Ctr. Caminhões Leves</v>
          </cell>
          <cell r="C356">
            <v>42081.5</v>
          </cell>
        </row>
        <row r="357">
          <cell r="A357" t="str">
            <v>Manutenção Sob-Contrato</v>
          </cell>
          <cell r="C357">
            <v>686936.51</v>
          </cell>
        </row>
        <row r="358">
          <cell r="A358">
            <v>3031307</v>
          </cell>
          <cell r="B358" t="str">
            <v>Pc. Manut. Ex. Contrato Cavalo Mecânico</v>
          </cell>
          <cell r="C358">
            <v>166780.25</v>
          </cell>
        </row>
        <row r="359">
          <cell r="A359">
            <v>3031308</v>
          </cell>
          <cell r="B359" t="str">
            <v>Serv. Manut. Ctr. Cavalo mecânico</v>
          </cell>
          <cell r="C359">
            <v>40988.089999999997</v>
          </cell>
        </row>
        <row r="360">
          <cell r="A360">
            <v>3031309</v>
          </cell>
          <cell r="B360" t="str">
            <v>Pç Manut. Ex Contrato Semi reboque</v>
          </cell>
          <cell r="C360">
            <v>160964.93</v>
          </cell>
        </row>
        <row r="361">
          <cell r="A361">
            <v>3031310</v>
          </cell>
          <cell r="B361" t="str">
            <v>Serv. Manut. Ex Contrato Semi Reboque</v>
          </cell>
          <cell r="C361">
            <v>196885.21</v>
          </cell>
        </row>
        <row r="362">
          <cell r="A362">
            <v>3031311</v>
          </cell>
          <cell r="B362" t="str">
            <v>Pç Manut. Ex Contrato Caminhões Leves</v>
          </cell>
          <cell r="C362">
            <v>85739.13</v>
          </cell>
        </row>
        <row r="363">
          <cell r="A363">
            <v>3031312</v>
          </cell>
          <cell r="B363" t="str">
            <v>Serv. Manut. Ex Contrato Caminhões Leve</v>
          </cell>
          <cell r="C363">
            <v>83769.289999999994</v>
          </cell>
        </row>
        <row r="364">
          <cell r="A364">
            <v>3031313</v>
          </cell>
          <cell r="B364" t="str">
            <v>Conserto de Pneus</v>
          </cell>
          <cell r="C364">
            <v>10570.04</v>
          </cell>
        </row>
        <row r="365">
          <cell r="A365">
            <v>3031314</v>
          </cell>
          <cell r="B365" t="str">
            <v>Peças Manut. Ctr Semi reboque - AGREGAD</v>
          </cell>
          <cell r="C365">
            <v>180</v>
          </cell>
        </row>
        <row r="366">
          <cell r="A366" t="str">
            <v>Manutenção Ex-Contrato</v>
          </cell>
          <cell r="C366">
            <v>745876.94</v>
          </cell>
        </row>
        <row r="367">
          <cell r="A367" t="str">
            <v>Manutenção</v>
          </cell>
          <cell r="C367">
            <v>1432813.45</v>
          </cell>
        </row>
        <row r="368">
          <cell r="A368">
            <v>3031316</v>
          </cell>
          <cell r="B368" t="str">
            <v>Manut. de Lonas Rodo</v>
          </cell>
          <cell r="C368">
            <v>543.1</v>
          </cell>
        </row>
        <row r="369">
          <cell r="A369">
            <v>3131105</v>
          </cell>
          <cell r="B369" t="str">
            <v>Enlonamento-Rodoviário</v>
          </cell>
          <cell r="C369">
            <v>102590.39999999999</v>
          </cell>
        </row>
        <row r="370">
          <cell r="A370">
            <v>3131130</v>
          </cell>
          <cell r="B370" t="str">
            <v>Carga e descarga</v>
          </cell>
          <cell r="C370">
            <v>144718.25</v>
          </cell>
        </row>
        <row r="371">
          <cell r="A371">
            <v>3131133</v>
          </cell>
          <cell r="B371" t="str">
            <v>Lavagem de caminhões</v>
          </cell>
          <cell r="C371">
            <v>74472.83</v>
          </cell>
        </row>
        <row r="372">
          <cell r="A372">
            <v>3131149</v>
          </cell>
          <cell r="B372" t="str">
            <v>Enlonamento-Rodoviário frota</v>
          </cell>
          <cell r="C372">
            <v>9666.77</v>
          </cell>
        </row>
        <row r="373">
          <cell r="A373">
            <v>3131150</v>
          </cell>
          <cell r="B373" t="str">
            <v>Enlonamento-Rodoviário agregados</v>
          </cell>
          <cell r="C373">
            <v>4546.43</v>
          </cell>
        </row>
        <row r="374">
          <cell r="A374" t="str">
            <v>Enlonamento de Caminhão</v>
          </cell>
          <cell r="C374">
            <v>336537.78</v>
          </cell>
        </row>
        <row r="375">
          <cell r="A375">
            <v>3081109</v>
          </cell>
          <cell r="B375" t="str">
            <v>Uniformes Materiais de segurança - rodo</v>
          </cell>
          <cell r="C375">
            <v>21721.439999999999</v>
          </cell>
        </row>
        <row r="376">
          <cell r="A376" t="str">
            <v>Uniformes para Motoristas</v>
          </cell>
          <cell r="C376">
            <v>21721.439999999999</v>
          </cell>
        </row>
        <row r="377">
          <cell r="A377">
            <v>3041108</v>
          </cell>
          <cell r="B377" t="str">
            <v>Viagens e estadias Motoristas</v>
          </cell>
          <cell r="C377">
            <v>275562.36</v>
          </cell>
        </row>
        <row r="378">
          <cell r="A378">
            <v>3041109</v>
          </cell>
          <cell r="B378" t="str">
            <v>Diárias de Motoristas</v>
          </cell>
          <cell r="C378">
            <v>10520.31</v>
          </cell>
        </row>
        <row r="379">
          <cell r="A379" t="str">
            <v>Estadias de Motoristas</v>
          </cell>
          <cell r="C379">
            <v>286082.67</v>
          </cell>
        </row>
        <row r="380">
          <cell r="A380">
            <v>3081112</v>
          </cell>
          <cell r="B380" t="str">
            <v>Ser. Motoristas e Ajudantes</v>
          </cell>
          <cell r="C380">
            <v>299797.49</v>
          </cell>
        </row>
        <row r="381">
          <cell r="C381">
            <v>299797.49</v>
          </cell>
        </row>
        <row r="382">
          <cell r="A382">
            <v>3131122</v>
          </cell>
          <cell r="B382" t="str">
            <v>Pedágio Freteiros</v>
          </cell>
          <cell r="C382">
            <v>240677.77</v>
          </cell>
        </row>
        <row r="383">
          <cell r="A383">
            <v>3131126</v>
          </cell>
          <cell r="B383" t="str">
            <v>Pedágio Reembolso</v>
          </cell>
          <cell r="C383">
            <v>-224290.8</v>
          </cell>
        </row>
        <row r="384">
          <cell r="A384">
            <v>3131134</v>
          </cell>
          <cell r="B384" t="str">
            <v>Estacionamento</v>
          </cell>
          <cell r="C384">
            <v>4806.3500000000004</v>
          </cell>
        </row>
        <row r="385">
          <cell r="A385">
            <v>3131143</v>
          </cell>
          <cell r="B385" t="str">
            <v>Pedágio frota</v>
          </cell>
          <cell r="C385">
            <v>195833.04</v>
          </cell>
        </row>
        <row r="386">
          <cell r="A386">
            <v>3131144</v>
          </cell>
          <cell r="B386" t="str">
            <v>Pedágio Reembolso frota</v>
          </cell>
          <cell r="C386">
            <v>-176204.64</v>
          </cell>
        </row>
        <row r="387">
          <cell r="A387">
            <v>4131122</v>
          </cell>
          <cell r="B387" t="str">
            <v>Pedágio Freteiros</v>
          </cell>
          <cell r="C387">
            <v>0</v>
          </cell>
        </row>
        <row r="388">
          <cell r="A388" t="str">
            <v>Estacionamento/pedágio</v>
          </cell>
          <cell r="C388">
            <v>40821.72</v>
          </cell>
        </row>
        <row r="389">
          <cell r="A389">
            <v>3061107</v>
          </cell>
          <cell r="B389" t="str">
            <v>Aluguel Road Railer</v>
          </cell>
          <cell r="C389">
            <v>0</v>
          </cell>
        </row>
        <row r="390">
          <cell r="A390">
            <v>3061111</v>
          </cell>
          <cell r="B390" t="str">
            <v>Locação de Cavalos Mwc</v>
          </cell>
          <cell r="C390">
            <v>110620.56</v>
          </cell>
        </row>
        <row r="391">
          <cell r="A391" t="str">
            <v>Aluguel material rodante</v>
          </cell>
          <cell r="C391">
            <v>110620.56</v>
          </cell>
        </row>
        <row r="392">
          <cell r="A392">
            <v>3091401</v>
          </cell>
          <cell r="B392" t="str">
            <v>Gerenciamento de riscos</v>
          </cell>
          <cell r="C392">
            <v>445911.52</v>
          </cell>
        </row>
        <row r="393">
          <cell r="A393">
            <v>4131131</v>
          </cell>
          <cell r="B393" t="str">
            <v>Taxa Repon</v>
          </cell>
          <cell r="C393">
            <v>0</v>
          </cell>
        </row>
        <row r="394">
          <cell r="A394" t="str">
            <v>Gerenciamento de riscos</v>
          </cell>
          <cell r="C394">
            <v>445911.52</v>
          </cell>
        </row>
        <row r="395">
          <cell r="A395">
            <v>3040101</v>
          </cell>
          <cell r="B395" t="str">
            <v>Desgate de Pneus</v>
          </cell>
          <cell r="C395">
            <v>447395.18</v>
          </cell>
        </row>
        <row r="396">
          <cell r="A396">
            <v>3040102</v>
          </cell>
          <cell r="B396" t="str">
            <v>Desgate de Pneus - Agregados</v>
          </cell>
          <cell r="C396">
            <v>108074.18</v>
          </cell>
        </row>
        <row r="397">
          <cell r="A397" t="str">
            <v>Desgaste de Pneus</v>
          </cell>
          <cell r="C397">
            <v>555469.36</v>
          </cell>
        </row>
        <row r="398">
          <cell r="A398">
            <v>3131113</v>
          </cell>
          <cell r="B398" t="str">
            <v>Estadia</v>
          </cell>
          <cell r="C398">
            <v>1340.2</v>
          </cell>
        </row>
        <row r="399">
          <cell r="A399">
            <v>3131114</v>
          </cell>
          <cell r="B399" t="str">
            <v>Armazenagem</v>
          </cell>
          <cell r="C399">
            <v>2526.63</v>
          </cell>
        </row>
        <row r="400">
          <cell r="A400" t="str">
            <v>Estadia de Caminhões</v>
          </cell>
          <cell r="C400">
            <v>3866.83</v>
          </cell>
        </row>
        <row r="401">
          <cell r="A401">
            <v>3101121</v>
          </cell>
          <cell r="B401" t="str">
            <v>Taxas Variáveis</v>
          </cell>
          <cell r="C401">
            <v>553.65</v>
          </cell>
        </row>
        <row r="402">
          <cell r="A402" t="str">
            <v>Taxa Adm. Arg.</v>
          </cell>
          <cell r="C402">
            <v>553.65</v>
          </cell>
        </row>
        <row r="403">
          <cell r="A403">
            <v>3091104</v>
          </cell>
          <cell r="B403" t="str">
            <v>RCF - Seguros com terceiros</v>
          </cell>
          <cell r="C403">
            <v>51435.66</v>
          </cell>
        </row>
        <row r="404">
          <cell r="A404">
            <v>3101231</v>
          </cell>
          <cell r="B404" t="str">
            <v>IPVA  - Caminhões</v>
          </cell>
          <cell r="C404">
            <v>0</v>
          </cell>
        </row>
        <row r="405">
          <cell r="A405">
            <v>3101232</v>
          </cell>
          <cell r="B405" t="str">
            <v>IPVA Semi Reboques/Agregados</v>
          </cell>
          <cell r="C405">
            <v>3001.24</v>
          </cell>
        </row>
        <row r="406">
          <cell r="A406">
            <v>4101231</v>
          </cell>
          <cell r="B406" t="str">
            <v>IPVA Caminhões</v>
          </cell>
          <cell r="C406">
            <v>0</v>
          </cell>
        </row>
        <row r="407">
          <cell r="A407" t="str">
            <v>IPVA Caminhões</v>
          </cell>
          <cell r="C407">
            <v>54436.9</v>
          </cell>
        </row>
        <row r="408">
          <cell r="A408">
            <v>3131127</v>
          </cell>
          <cell r="B408" t="str">
            <v>Serviço de desembaraço</v>
          </cell>
          <cell r="C408">
            <v>38097.43</v>
          </cell>
        </row>
        <row r="409">
          <cell r="A409" t="str">
            <v>Desembaraço de Mercadorias</v>
          </cell>
          <cell r="C409">
            <v>38097.43</v>
          </cell>
        </row>
        <row r="410">
          <cell r="A410">
            <v>3101106</v>
          </cell>
          <cell r="B410" t="str">
            <v>Refugo Vasilhames</v>
          </cell>
          <cell r="C410">
            <v>54489.71</v>
          </cell>
        </row>
        <row r="411">
          <cell r="A411">
            <v>3101198</v>
          </cell>
          <cell r="B411" t="str">
            <v>Recuperação Refugos/Avarias</v>
          </cell>
          <cell r="C411">
            <v>-1604.12</v>
          </cell>
        </row>
        <row r="412">
          <cell r="A412">
            <v>3111105</v>
          </cell>
          <cell r="B412" t="str">
            <v>Vendas de Salvados - PPO</v>
          </cell>
          <cell r="C412">
            <v>-20431.759999999998</v>
          </cell>
        </row>
        <row r="413">
          <cell r="A413">
            <v>3111201</v>
          </cell>
          <cell r="B413" t="str">
            <v>Vales Financeiros - Prest. Contas</v>
          </cell>
          <cell r="C413">
            <v>31020.68</v>
          </cell>
        </row>
        <row r="414">
          <cell r="A414">
            <v>3111202</v>
          </cell>
          <cell r="B414" t="str">
            <v>Devol. Vales Financeiros - Redutora</v>
          </cell>
          <cell r="C414">
            <v>-17064.14</v>
          </cell>
        </row>
        <row r="415">
          <cell r="C415">
            <v>46410.37</v>
          </cell>
        </row>
        <row r="416">
          <cell r="A416">
            <v>3091105</v>
          </cell>
          <cell r="B416" t="str">
            <v>RCF-Seguros com terceiros -agregados</v>
          </cell>
          <cell r="C416">
            <v>27437.59</v>
          </cell>
        </row>
        <row r="417">
          <cell r="A417">
            <v>3091106</v>
          </cell>
          <cell r="B417" t="str">
            <v>RCF - Seguros com terceiros internacion</v>
          </cell>
          <cell r="C417">
            <v>55807.4</v>
          </cell>
        </row>
        <row r="418">
          <cell r="C418">
            <v>83244.990000000005</v>
          </cell>
        </row>
        <row r="419">
          <cell r="A419">
            <v>3131117</v>
          </cell>
          <cell r="B419" t="str">
            <v>Agenciamento cargas/comissões - Frota</v>
          </cell>
          <cell r="C419">
            <v>37755</v>
          </cell>
        </row>
        <row r="420">
          <cell r="C420">
            <v>37755</v>
          </cell>
        </row>
        <row r="421">
          <cell r="A421">
            <v>3021301</v>
          </cell>
          <cell r="B421" t="str">
            <v>Combustiveis e equipamentos para termin</v>
          </cell>
          <cell r="C421">
            <v>15506.72</v>
          </cell>
        </row>
        <row r="422">
          <cell r="A422" t="str">
            <v>Combustíveis Terminais</v>
          </cell>
          <cell r="C422">
            <v>15506.72</v>
          </cell>
        </row>
        <row r="423">
          <cell r="A423">
            <v>3061109</v>
          </cell>
          <cell r="B423" t="str">
            <v>Locação de Armazéns</v>
          </cell>
          <cell r="C423">
            <v>13100</v>
          </cell>
        </row>
        <row r="424">
          <cell r="A424" t="str">
            <v>Armazenagem e Aluguéis</v>
          </cell>
          <cell r="C424">
            <v>13100</v>
          </cell>
        </row>
        <row r="425">
          <cell r="A425">
            <v>3091202</v>
          </cell>
          <cell r="B425" t="str">
            <v>Carga nacional</v>
          </cell>
          <cell r="C425">
            <v>186745.21</v>
          </cell>
        </row>
        <row r="426">
          <cell r="A426">
            <v>3091203</v>
          </cell>
          <cell r="B426" t="str">
            <v>Carga Internacional</v>
          </cell>
          <cell r="C426">
            <v>-0.4</v>
          </cell>
        </row>
        <row r="427">
          <cell r="A427" t="str">
            <v>Seguro de Carga</v>
          </cell>
          <cell r="C427">
            <v>186744.81</v>
          </cell>
        </row>
        <row r="428">
          <cell r="A428">
            <v>3131123</v>
          </cell>
          <cell r="B428" t="str">
            <v>ATA - Agente de transporte aduaneiro</v>
          </cell>
          <cell r="C428">
            <v>0</v>
          </cell>
        </row>
        <row r="429">
          <cell r="A429" t="str">
            <v>Taxas Fundaf</v>
          </cell>
          <cell r="C429">
            <v>0</v>
          </cell>
        </row>
        <row r="430">
          <cell r="A430">
            <v>3131104</v>
          </cell>
          <cell r="B430" t="str">
            <v>Transbordo ferroviário</v>
          </cell>
          <cell r="C430">
            <v>18547.54</v>
          </cell>
        </row>
        <row r="431">
          <cell r="A431">
            <v>4131112</v>
          </cell>
          <cell r="B431" t="str">
            <v>Agenciam.cargas comissões</v>
          </cell>
          <cell r="C431">
            <v>11.48</v>
          </cell>
        </row>
        <row r="432">
          <cell r="A432" t="str">
            <v>Transbordo</v>
          </cell>
          <cell r="C432">
            <v>18559.02</v>
          </cell>
        </row>
        <row r="433">
          <cell r="A433">
            <v>3036104</v>
          </cell>
          <cell r="B433" t="str">
            <v>Pç Manut. Maquinas e Terminais Logístic</v>
          </cell>
          <cell r="C433">
            <v>9885.85</v>
          </cell>
        </row>
        <row r="434">
          <cell r="A434">
            <v>3036105</v>
          </cell>
          <cell r="B434" t="str">
            <v>Serv. Manut. Maquinas e Terminais Logís</v>
          </cell>
          <cell r="C434">
            <v>454.11</v>
          </cell>
        </row>
        <row r="435">
          <cell r="A435">
            <v>3036110</v>
          </cell>
          <cell r="B435" t="str">
            <v>Pç Manut. de Lonas</v>
          </cell>
          <cell r="C435">
            <v>810</v>
          </cell>
        </row>
        <row r="436">
          <cell r="A436">
            <v>3036111</v>
          </cell>
          <cell r="B436" t="str">
            <v>Serv. Manut. Lonas</v>
          </cell>
          <cell r="C436">
            <v>0</v>
          </cell>
        </row>
        <row r="437">
          <cell r="A437">
            <v>3037105</v>
          </cell>
          <cell r="B437" t="str">
            <v>Peças Manut. Road Railers</v>
          </cell>
          <cell r="C437">
            <v>1240</v>
          </cell>
        </row>
        <row r="438">
          <cell r="A438" t="str">
            <v>Manutenção Máquinas</v>
          </cell>
          <cell r="C438">
            <v>12389.96</v>
          </cell>
        </row>
        <row r="439">
          <cell r="A439">
            <v>3131112</v>
          </cell>
          <cell r="B439" t="str">
            <v>Agenciamento cargas/comissões</v>
          </cell>
          <cell r="C439">
            <v>41873.32</v>
          </cell>
        </row>
        <row r="440">
          <cell r="A440">
            <v>3131141</v>
          </cell>
          <cell r="B440" t="str">
            <v>Fretes agregados - ociosidade</v>
          </cell>
          <cell r="C440">
            <v>327823.58</v>
          </cell>
        </row>
        <row r="441">
          <cell r="A441" t="str">
            <v>Outros Modais</v>
          </cell>
          <cell r="C441">
            <v>369696.9</v>
          </cell>
        </row>
        <row r="442">
          <cell r="A442">
            <v>3131103</v>
          </cell>
          <cell r="B442" t="str">
            <v>Coleta e entrega</v>
          </cell>
          <cell r="C442">
            <v>67187.98</v>
          </cell>
        </row>
        <row r="443">
          <cell r="A443">
            <v>3131147</v>
          </cell>
          <cell r="B443" t="str">
            <v>Carga e descarga rodo frota</v>
          </cell>
          <cell r="C443">
            <v>30920.89</v>
          </cell>
        </row>
        <row r="444">
          <cell r="A444" t="str">
            <v>Coleta e Entrega</v>
          </cell>
          <cell r="C444">
            <v>98108.87</v>
          </cell>
        </row>
        <row r="445">
          <cell r="A445" t="str">
            <v>Custos de Logística Variáveis</v>
          </cell>
          <cell r="C445">
            <v>714106.28</v>
          </cell>
        </row>
        <row r="446">
          <cell r="A446" t="str">
            <v>outros</v>
          </cell>
          <cell r="C446">
            <v>3075433.99</v>
          </cell>
        </row>
        <row r="447">
          <cell r="A447" t="str">
            <v>Custos Rodoviários Variáveis</v>
          </cell>
          <cell r="C447">
            <v>23585035.879999999</v>
          </cell>
        </row>
        <row r="448">
          <cell r="A448" t="str">
            <v>Custos dos Serviços Prestados Variáveis</v>
          </cell>
          <cell r="C448">
            <v>23588174.969999999</v>
          </cell>
        </row>
        <row r="449">
          <cell r="A449" t="str">
            <v>Margem de Contribuição</v>
          </cell>
          <cell r="C449">
            <v>596459.36</v>
          </cell>
        </row>
        <row r="450">
          <cell r="A450">
            <v>3014101</v>
          </cell>
          <cell r="B450" t="str">
            <v>Salários Temp.</v>
          </cell>
          <cell r="C450">
            <v>0</v>
          </cell>
        </row>
        <row r="451">
          <cell r="A451">
            <v>3014301</v>
          </cell>
          <cell r="B451" t="str">
            <v>INSS Temp.</v>
          </cell>
          <cell r="C451">
            <v>20997.06</v>
          </cell>
        </row>
        <row r="452">
          <cell r="A452">
            <v>3014802</v>
          </cell>
          <cell r="B452" t="str">
            <v>Vale Transporte Temp.</v>
          </cell>
          <cell r="C452">
            <v>0</v>
          </cell>
        </row>
        <row r="453">
          <cell r="A453">
            <v>3014806</v>
          </cell>
          <cell r="B453" t="str">
            <v>Outros Temp.</v>
          </cell>
          <cell r="C453">
            <v>2156.17</v>
          </cell>
        </row>
        <row r="454">
          <cell r="A454">
            <v>4011101</v>
          </cell>
          <cell r="B454" t="str">
            <v>Salários Vendas</v>
          </cell>
          <cell r="C454">
            <v>0</v>
          </cell>
        </row>
        <row r="455">
          <cell r="A455">
            <v>4011201</v>
          </cell>
          <cell r="B455" t="str">
            <v>Adic.de Salários Vendas</v>
          </cell>
          <cell r="C455">
            <v>0</v>
          </cell>
        </row>
        <row r="456">
          <cell r="A456">
            <v>4011301</v>
          </cell>
          <cell r="B456" t="str">
            <v>INSS Vendas</v>
          </cell>
          <cell r="C456">
            <v>0</v>
          </cell>
        </row>
        <row r="457">
          <cell r="A457">
            <v>4011302</v>
          </cell>
          <cell r="B457" t="str">
            <v>FGTS Vendas</v>
          </cell>
          <cell r="C457">
            <v>0</v>
          </cell>
        </row>
        <row r="458">
          <cell r="A458">
            <v>4011701</v>
          </cell>
          <cell r="B458" t="str">
            <v>Férias Vendas</v>
          </cell>
          <cell r="C458">
            <v>0</v>
          </cell>
        </row>
        <row r="459">
          <cell r="A459">
            <v>4011702</v>
          </cell>
          <cell r="B459" t="str">
            <v>13º Salário Vendas</v>
          </cell>
          <cell r="C459">
            <v>0</v>
          </cell>
        </row>
        <row r="460">
          <cell r="A460">
            <v>4011801</v>
          </cell>
          <cell r="B460" t="str">
            <v>Ticket Alimentação Vendas</v>
          </cell>
          <cell r="C460">
            <v>0</v>
          </cell>
        </row>
        <row r="461">
          <cell r="A461">
            <v>4011802</v>
          </cell>
          <cell r="B461" t="str">
            <v>Vale Transporte Vendas</v>
          </cell>
          <cell r="C461">
            <v>0</v>
          </cell>
        </row>
        <row r="462">
          <cell r="A462">
            <v>4011803</v>
          </cell>
          <cell r="B462" t="str">
            <v>Ass.Méd.-UNI./PLANS.Vendas</v>
          </cell>
          <cell r="C462">
            <v>0</v>
          </cell>
        </row>
        <row r="463">
          <cell r="A463">
            <v>4011804</v>
          </cell>
          <cell r="B463" t="str">
            <v>Seguro de Vida Vendas</v>
          </cell>
          <cell r="C463">
            <v>0</v>
          </cell>
        </row>
        <row r="464">
          <cell r="A464">
            <v>4011901</v>
          </cell>
          <cell r="B464" t="str">
            <v>Contrat./Transf.Vendas</v>
          </cell>
          <cell r="C464">
            <v>-11700</v>
          </cell>
        </row>
        <row r="465">
          <cell r="A465">
            <v>4012301</v>
          </cell>
          <cell r="B465" t="str">
            <v>INSS Adm.</v>
          </cell>
          <cell r="C465">
            <v>20043.2</v>
          </cell>
        </row>
        <row r="466">
          <cell r="A466">
            <v>4012302</v>
          </cell>
          <cell r="B466" t="str">
            <v>FGTS Adm.</v>
          </cell>
          <cell r="C466">
            <v>8518.36</v>
          </cell>
        </row>
        <row r="467">
          <cell r="A467">
            <v>4012305</v>
          </cell>
          <cell r="B467" t="str">
            <v>Contribuição Patronal Adm.</v>
          </cell>
          <cell r="C467">
            <v>3032.62</v>
          </cell>
        </row>
        <row r="468">
          <cell r="A468">
            <v>4012601</v>
          </cell>
          <cell r="B468" t="str">
            <v>Honorários Diretoria Adm.</v>
          </cell>
          <cell r="C468">
            <v>100216</v>
          </cell>
        </row>
        <row r="469">
          <cell r="A469">
            <v>4012801</v>
          </cell>
          <cell r="B469" t="str">
            <v>Ticket Alimentação Adm.</v>
          </cell>
          <cell r="C469">
            <v>0</v>
          </cell>
        </row>
        <row r="470">
          <cell r="A470">
            <v>4012802</v>
          </cell>
          <cell r="B470" t="str">
            <v>Vale Transporte Adm.</v>
          </cell>
          <cell r="C470">
            <v>1128.01</v>
          </cell>
        </row>
        <row r="471">
          <cell r="A471">
            <v>4012804</v>
          </cell>
          <cell r="B471" t="str">
            <v>Seguro de Vida Adm.</v>
          </cell>
          <cell r="C471">
            <v>3499.1</v>
          </cell>
        </row>
        <row r="472">
          <cell r="A472">
            <v>4013101</v>
          </cell>
          <cell r="B472" t="str">
            <v>Salários Terc.</v>
          </cell>
          <cell r="C472">
            <v>0</v>
          </cell>
        </row>
        <row r="473">
          <cell r="A473" t="str">
            <v>Pessoal</v>
          </cell>
          <cell r="C473">
            <v>147890.51999999999</v>
          </cell>
        </row>
        <row r="474">
          <cell r="A474">
            <v>3012101</v>
          </cell>
          <cell r="B474" t="str">
            <v>Salários Operacional</v>
          </cell>
          <cell r="C474">
            <v>237713.47</v>
          </cell>
        </row>
        <row r="475">
          <cell r="A475">
            <v>3012201</v>
          </cell>
          <cell r="B475" t="str">
            <v>Adic.Salários Operacional</v>
          </cell>
          <cell r="C475">
            <v>3105.11</v>
          </cell>
        </row>
        <row r="476">
          <cell r="A476">
            <v>3012204</v>
          </cell>
          <cell r="B476" t="str">
            <v>Adicional noturno - Operacional</v>
          </cell>
          <cell r="C476">
            <v>72</v>
          </cell>
        </row>
        <row r="477">
          <cell r="A477">
            <v>3012301</v>
          </cell>
          <cell r="B477" t="str">
            <v>INSS Operacional</v>
          </cell>
          <cell r="C477">
            <v>63931.08</v>
          </cell>
        </row>
        <row r="478">
          <cell r="A478">
            <v>3012302</v>
          </cell>
          <cell r="B478" t="str">
            <v>FGTS Operacional</v>
          </cell>
          <cell r="C478">
            <v>17407.61</v>
          </cell>
        </row>
        <row r="479">
          <cell r="A479">
            <v>3012304</v>
          </cell>
          <cell r="B479" t="str">
            <v>SENAI Operacional</v>
          </cell>
          <cell r="C479">
            <v>-155</v>
          </cell>
        </row>
        <row r="480">
          <cell r="A480">
            <v>3012401</v>
          </cell>
          <cell r="B480" t="str">
            <v>Horas Extras Operacional</v>
          </cell>
          <cell r="C480">
            <v>8410.17</v>
          </cell>
        </row>
        <row r="481">
          <cell r="A481">
            <v>3012501</v>
          </cell>
          <cell r="B481" t="str">
            <v>Av.Prev.Resc.Contr.Operac.</v>
          </cell>
          <cell r="C481">
            <v>27785.77</v>
          </cell>
        </row>
        <row r="482">
          <cell r="A482">
            <v>3012701</v>
          </cell>
          <cell r="B482" t="str">
            <v>Férias Operacional</v>
          </cell>
          <cell r="C482">
            <v>32165.78</v>
          </cell>
        </row>
        <row r="483">
          <cell r="A483">
            <v>3012702</v>
          </cell>
          <cell r="B483" t="str">
            <v>13 Salário Operacional</v>
          </cell>
          <cell r="C483">
            <v>29910.36</v>
          </cell>
        </row>
        <row r="484">
          <cell r="A484">
            <v>3012801</v>
          </cell>
          <cell r="B484" t="str">
            <v>Ticket Alimentação Operacional</v>
          </cell>
          <cell r="C484">
            <v>49694.11</v>
          </cell>
        </row>
        <row r="485">
          <cell r="A485">
            <v>3012802</v>
          </cell>
          <cell r="B485" t="str">
            <v>Vale Transporte Operacional</v>
          </cell>
          <cell r="C485">
            <v>23465.11</v>
          </cell>
        </row>
        <row r="486">
          <cell r="A486">
            <v>3012803</v>
          </cell>
          <cell r="B486" t="str">
            <v>Ass.Méd.-UNI./PLANS.Operac.</v>
          </cell>
          <cell r="C486">
            <v>38656.120000000003</v>
          </cell>
        </row>
        <row r="487">
          <cell r="A487">
            <v>3012804</v>
          </cell>
          <cell r="B487" t="str">
            <v>Seguro de Vida Operacional</v>
          </cell>
          <cell r="C487">
            <v>442.98</v>
          </cell>
        </row>
        <row r="488">
          <cell r="A488">
            <v>3012806</v>
          </cell>
          <cell r="B488" t="str">
            <v>Outros Operacional</v>
          </cell>
          <cell r="C488">
            <v>-383.14</v>
          </cell>
        </row>
        <row r="489">
          <cell r="A489">
            <v>3012901</v>
          </cell>
          <cell r="B489" t="str">
            <v>Contr./Transf.Operacional</v>
          </cell>
          <cell r="C489">
            <v>223.23</v>
          </cell>
        </row>
        <row r="490">
          <cell r="A490" t="str">
            <v>Maquinistas/Pátio e Colab. Operacional</v>
          </cell>
          <cell r="C490">
            <v>532444.76</v>
          </cell>
        </row>
        <row r="491">
          <cell r="C491">
            <v>680335.28</v>
          </cell>
        </row>
        <row r="492">
          <cell r="A492">
            <v>3031101</v>
          </cell>
          <cell r="B492" t="str">
            <v>Peças/Compon.p/Locomotivas</v>
          </cell>
          <cell r="C492">
            <v>0.3</v>
          </cell>
        </row>
        <row r="493">
          <cell r="A493" t="str">
            <v>Manutenção Mecânica</v>
          </cell>
          <cell r="C493">
            <v>0.3</v>
          </cell>
        </row>
        <row r="494">
          <cell r="A494">
            <v>3036101</v>
          </cell>
          <cell r="B494" t="str">
            <v>Ferram.Mat.Auxil.Manut.</v>
          </cell>
          <cell r="C494">
            <v>31600.73</v>
          </cell>
        </row>
        <row r="495">
          <cell r="A495">
            <v>3036102</v>
          </cell>
          <cell r="B495" t="str">
            <v>Frete Ferram.Mat.Auxil.</v>
          </cell>
          <cell r="C495">
            <v>0</v>
          </cell>
        </row>
        <row r="496">
          <cell r="A496" t="str">
            <v>Ferramentas</v>
          </cell>
          <cell r="C496">
            <v>31600.73</v>
          </cell>
        </row>
        <row r="497">
          <cell r="A497">
            <v>3031001</v>
          </cell>
          <cell r="B497" t="str">
            <v>Manut.Máquinas e equipamentos</v>
          </cell>
          <cell r="C497">
            <v>3177.94</v>
          </cell>
        </row>
        <row r="498">
          <cell r="A498">
            <v>3037101</v>
          </cell>
          <cell r="B498" t="str">
            <v>Manutenção de veiculos rodoviários leve</v>
          </cell>
          <cell r="C498">
            <v>1135</v>
          </cell>
        </row>
        <row r="499">
          <cell r="A499">
            <v>3037106</v>
          </cell>
          <cell r="B499" t="str">
            <v>Serv. Manut. Road Raillers</v>
          </cell>
          <cell r="C499">
            <v>35380</v>
          </cell>
        </row>
        <row r="500">
          <cell r="A500">
            <v>3039101</v>
          </cell>
          <cell r="B500" t="str">
            <v>Manut.Equipam.Informática</v>
          </cell>
          <cell r="C500">
            <v>4696.82</v>
          </cell>
        </row>
        <row r="501">
          <cell r="A501">
            <v>3039102</v>
          </cell>
          <cell r="B501" t="str">
            <v>Frete Man.Equip.Informática</v>
          </cell>
          <cell r="C501">
            <v>0</v>
          </cell>
        </row>
        <row r="502">
          <cell r="A502" t="str">
            <v>Manutenção de Maquinário</v>
          </cell>
          <cell r="C502">
            <v>44389.760000000002</v>
          </cell>
        </row>
        <row r="503">
          <cell r="A503">
            <v>3031401</v>
          </cell>
          <cell r="B503" t="str">
            <v>Imagem - Gastos com Materias</v>
          </cell>
          <cell r="C503">
            <v>24424.53</v>
          </cell>
        </row>
        <row r="504">
          <cell r="A504">
            <v>3031402</v>
          </cell>
          <cell r="B504" t="str">
            <v>Imagem - Gastos c/ Serviços</v>
          </cell>
          <cell r="C504">
            <v>4172.33</v>
          </cell>
        </row>
        <row r="505">
          <cell r="A505" t="str">
            <v>Imagem</v>
          </cell>
          <cell r="C505">
            <v>28596.86</v>
          </cell>
        </row>
        <row r="506">
          <cell r="A506">
            <v>3035101</v>
          </cell>
          <cell r="B506" t="str">
            <v>Obras Civis</v>
          </cell>
          <cell r="C506">
            <v>13127.02</v>
          </cell>
        </row>
        <row r="507">
          <cell r="A507">
            <v>3035102</v>
          </cell>
          <cell r="B507" t="str">
            <v>Pequenas Instalações</v>
          </cell>
          <cell r="C507">
            <v>1504.66</v>
          </cell>
        </row>
        <row r="508">
          <cell r="A508">
            <v>3035103</v>
          </cell>
          <cell r="B508" t="str">
            <v>Manutenção Instalações</v>
          </cell>
          <cell r="C508">
            <v>6551.35</v>
          </cell>
        </row>
        <row r="509">
          <cell r="A509">
            <v>3081105</v>
          </cell>
          <cell r="B509" t="str">
            <v>Limpeza</v>
          </cell>
          <cell r="C509">
            <v>9802.7099999999991</v>
          </cell>
        </row>
        <row r="510">
          <cell r="A510" t="str">
            <v>Manutenção Instalações</v>
          </cell>
          <cell r="C510">
            <v>30985.74</v>
          </cell>
        </row>
        <row r="511">
          <cell r="A511">
            <v>3034101</v>
          </cell>
          <cell r="B511" t="str">
            <v>Pç.Componentes p/Sistemas</v>
          </cell>
          <cell r="C511">
            <v>393</v>
          </cell>
        </row>
        <row r="512">
          <cell r="A512">
            <v>3034102</v>
          </cell>
          <cell r="B512" t="str">
            <v>Serv.Manut.p/Sistemas</v>
          </cell>
          <cell r="C512">
            <v>0</v>
          </cell>
        </row>
        <row r="513">
          <cell r="A513">
            <v>3039103</v>
          </cell>
          <cell r="B513" t="str">
            <v>Manut. Sistemas Informática</v>
          </cell>
          <cell r="C513">
            <v>366.23</v>
          </cell>
        </row>
        <row r="514">
          <cell r="A514" t="str">
            <v>Manutenção de Sistemas</v>
          </cell>
          <cell r="C514">
            <v>759.23</v>
          </cell>
        </row>
        <row r="515">
          <cell r="A515">
            <v>3033101</v>
          </cell>
          <cell r="B515" t="str">
            <v>Peças e componentes de telecomunicações</v>
          </cell>
          <cell r="C515">
            <v>94.98</v>
          </cell>
        </row>
        <row r="516">
          <cell r="A516">
            <v>3033102</v>
          </cell>
          <cell r="B516" t="str">
            <v>Serv.Manut.Telecom.</v>
          </cell>
          <cell r="C516">
            <v>1746.96</v>
          </cell>
        </row>
        <row r="517">
          <cell r="A517">
            <v>3034103</v>
          </cell>
          <cell r="B517" t="str">
            <v>Fretes Sistemas</v>
          </cell>
          <cell r="C517">
            <v>0</v>
          </cell>
        </row>
        <row r="518">
          <cell r="A518" t="str">
            <v>Manutenção Telecom</v>
          </cell>
          <cell r="C518">
            <v>1841.94</v>
          </cell>
        </row>
        <row r="519">
          <cell r="C519">
            <v>138174.56</v>
          </cell>
        </row>
        <row r="520">
          <cell r="A520">
            <v>3061102</v>
          </cell>
          <cell r="B520" t="str">
            <v>Alug.Equipam.Informática</v>
          </cell>
          <cell r="C520">
            <v>1279</v>
          </cell>
        </row>
        <row r="521">
          <cell r="A521">
            <v>3061103</v>
          </cell>
          <cell r="B521" t="str">
            <v>Aluguel Máquinas</v>
          </cell>
          <cell r="C521">
            <v>-6557.15</v>
          </cell>
        </row>
        <row r="522">
          <cell r="A522">
            <v>3061104</v>
          </cell>
          <cell r="B522" t="str">
            <v>Aluguel Imóveis</v>
          </cell>
          <cell r="C522">
            <v>169166.04</v>
          </cell>
        </row>
        <row r="523">
          <cell r="A523">
            <v>3061110</v>
          </cell>
          <cell r="B523" t="str">
            <v>Locação de maquinas e equipamentos - Te</v>
          </cell>
          <cell r="C523">
            <v>61039.78</v>
          </cell>
        </row>
        <row r="524">
          <cell r="A524">
            <v>3061113</v>
          </cell>
          <cell r="B524" t="str">
            <v>Locação de Veiculos Leves</v>
          </cell>
          <cell r="C524">
            <v>73729.009999999995</v>
          </cell>
        </row>
        <row r="525">
          <cell r="A525">
            <v>4071101</v>
          </cell>
          <cell r="B525" t="str">
            <v>Sistemas aplicativos</v>
          </cell>
          <cell r="C525">
            <v>19815.080000000002</v>
          </cell>
        </row>
        <row r="526">
          <cell r="A526" t="str">
            <v>Aluguéis e Leasing</v>
          </cell>
          <cell r="C526">
            <v>318471.76</v>
          </cell>
        </row>
        <row r="527">
          <cell r="A527">
            <v>3081102</v>
          </cell>
          <cell r="B527" t="str">
            <v>Material de Expediente</v>
          </cell>
          <cell r="C527">
            <v>36575</v>
          </cell>
        </row>
        <row r="528">
          <cell r="A528">
            <v>3081103</v>
          </cell>
          <cell r="B528" t="str">
            <v>Consultoria</v>
          </cell>
          <cell r="C528">
            <v>9137.06</v>
          </cell>
        </row>
        <row r="529">
          <cell r="A529">
            <v>3081104</v>
          </cell>
          <cell r="B529" t="str">
            <v>Cursos/Congressos/Palestras</v>
          </cell>
          <cell r="C529">
            <v>200</v>
          </cell>
        </row>
        <row r="530">
          <cell r="A530">
            <v>3081106</v>
          </cell>
          <cell r="B530" t="str">
            <v>Segurança Patrimonial</v>
          </cell>
          <cell r="C530">
            <v>38362.26</v>
          </cell>
        </row>
        <row r="531">
          <cell r="A531">
            <v>3081107</v>
          </cell>
          <cell r="B531" t="str">
            <v>Serviços com terceiros</v>
          </cell>
          <cell r="C531">
            <v>68977.8</v>
          </cell>
        </row>
        <row r="532">
          <cell r="A532">
            <v>3081108</v>
          </cell>
          <cell r="B532" t="str">
            <v>Periódicos/Livros/Inform.</v>
          </cell>
          <cell r="C532">
            <v>12.8</v>
          </cell>
        </row>
        <row r="533">
          <cell r="A533">
            <v>3081111</v>
          </cell>
          <cell r="B533" t="str">
            <v>Bens de pequeno Valor</v>
          </cell>
          <cell r="C533">
            <v>3845.59</v>
          </cell>
        </row>
        <row r="534">
          <cell r="A534">
            <v>3081113</v>
          </cell>
          <cell r="B534" t="str">
            <v>Brindes</v>
          </cell>
          <cell r="C534">
            <v>2675.3</v>
          </cell>
        </row>
        <row r="535">
          <cell r="A535">
            <v>3081209</v>
          </cell>
          <cell r="B535" t="str">
            <v>Publicidade e divulgação</v>
          </cell>
          <cell r="C535">
            <v>3000</v>
          </cell>
        </row>
        <row r="536">
          <cell r="A536">
            <v>4041101</v>
          </cell>
          <cell r="B536" t="str">
            <v>Manut.Equip.Informática</v>
          </cell>
          <cell r="C536">
            <v>1038.77</v>
          </cell>
        </row>
        <row r="537">
          <cell r="A537">
            <v>4081101</v>
          </cell>
          <cell r="B537" t="str">
            <v>Unif./materiais segurança</v>
          </cell>
          <cell r="C537">
            <v>294</v>
          </cell>
        </row>
        <row r="538">
          <cell r="A538">
            <v>4081103</v>
          </cell>
          <cell r="B538" t="str">
            <v>Consultoria</v>
          </cell>
          <cell r="C538">
            <v>32385.17</v>
          </cell>
        </row>
        <row r="539">
          <cell r="A539">
            <v>4081105</v>
          </cell>
          <cell r="B539" t="str">
            <v>Publicidade e divulgação</v>
          </cell>
          <cell r="C539">
            <v>0</v>
          </cell>
        </row>
        <row r="540">
          <cell r="A540">
            <v>4081109</v>
          </cell>
          <cell r="B540" t="str">
            <v>Serviços com terceiros</v>
          </cell>
          <cell r="C540">
            <v>60969.120000000003</v>
          </cell>
        </row>
        <row r="541">
          <cell r="A541">
            <v>4081113</v>
          </cell>
          <cell r="B541" t="str">
            <v>Brindes</v>
          </cell>
          <cell r="C541">
            <v>4551.8</v>
          </cell>
        </row>
        <row r="542">
          <cell r="A542">
            <v>4081114</v>
          </cell>
          <cell r="B542" t="str">
            <v>Multas rodoviárias</v>
          </cell>
          <cell r="C542">
            <v>3453.94</v>
          </cell>
        </row>
        <row r="543">
          <cell r="A543">
            <v>4081131</v>
          </cell>
          <cell r="B543" t="str">
            <v>Bens de Pequeno Valor</v>
          </cell>
          <cell r="C543">
            <v>0</v>
          </cell>
        </row>
        <row r="544">
          <cell r="A544" t="str">
            <v>Despesas Administrativas</v>
          </cell>
          <cell r="C544">
            <v>265478.61</v>
          </cell>
        </row>
        <row r="545">
          <cell r="A545">
            <v>3101201</v>
          </cell>
          <cell r="B545" t="str">
            <v>Taxas</v>
          </cell>
          <cell r="C545">
            <v>5395.5</v>
          </cell>
        </row>
        <row r="546">
          <cell r="A546">
            <v>3101208</v>
          </cell>
          <cell r="B546" t="str">
            <v>IPTU</v>
          </cell>
          <cell r="C546">
            <v>25806.48</v>
          </cell>
        </row>
        <row r="547">
          <cell r="A547">
            <v>3101226</v>
          </cell>
          <cell r="B547" t="str">
            <v>Àlvara de Licenciamento</v>
          </cell>
          <cell r="C547">
            <v>886.03</v>
          </cell>
        </row>
        <row r="548">
          <cell r="A548">
            <v>4101101</v>
          </cell>
          <cell r="B548" t="str">
            <v>Taxas</v>
          </cell>
          <cell r="C548">
            <v>4742.1000000000004</v>
          </cell>
        </row>
        <row r="549">
          <cell r="A549">
            <v>4101207</v>
          </cell>
          <cell r="B549" t="str">
            <v>ICMS não operacional</v>
          </cell>
          <cell r="C549">
            <v>0</v>
          </cell>
        </row>
        <row r="550">
          <cell r="A550" t="str">
            <v>Tributos</v>
          </cell>
          <cell r="C550">
            <v>36830.11</v>
          </cell>
        </row>
        <row r="551">
          <cell r="A551">
            <v>4081104</v>
          </cell>
          <cell r="B551" t="str">
            <v>Advogados externos</v>
          </cell>
          <cell r="C551">
            <v>31539.119999999999</v>
          </cell>
        </row>
        <row r="552">
          <cell r="A552">
            <v>4081110</v>
          </cell>
          <cell r="B552" t="str">
            <v>Custas Judiciais</v>
          </cell>
          <cell r="C552">
            <v>1853.65</v>
          </cell>
        </row>
        <row r="553">
          <cell r="A553">
            <v>4081120</v>
          </cell>
          <cell r="B553" t="str">
            <v>Desp. Processos Juridicos</v>
          </cell>
          <cell r="C553">
            <v>438.45</v>
          </cell>
        </row>
        <row r="554">
          <cell r="A554" t="str">
            <v>Judiciais</v>
          </cell>
          <cell r="C554">
            <v>33831.22</v>
          </cell>
        </row>
        <row r="555">
          <cell r="A555">
            <v>3021202</v>
          </cell>
          <cell r="B555" t="str">
            <v>Combust.Equip.Operacionais</v>
          </cell>
          <cell r="C555">
            <v>-18.3</v>
          </cell>
        </row>
        <row r="556">
          <cell r="A556">
            <v>3041101</v>
          </cell>
          <cell r="B556" t="str">
            <v>Viagens e Estadias</v>
          </cell>
          <cell r="C556">
            <v>153083.54999999999</v>
          </cell>
        </row>
        <row r="557">
          <cell r="A557">
            <v>3041102</v>
          </cell>
          <cell r="B557" t="str">
            <v>Diárias Operacionais</v>
          </cell>
          <cell r="C557">
            <v>300</v>
          </cell>
        </row>
        <row r="558">
          <cell r="A558">
            <v>3041103</v>
          </cell>
          <cell r="B558" t="str">
            <v>Condução Aluguéis Carros</v>
          </cell>
          <cell r="C558">
            <v>4653.43</v>
          </cell>
        </row>
        <row r="559">
          <cell r="A559">
            <v>3041104</v>
          </cell>
          <cell r="B559" t="str">
            <v>Despesas de Representação</v>
          </cell>
          <cell r="C559">
            <v>2902.12</v>
          </cell>
        </row>
        <row r="560">
          <cell r="A560">
            <v>3041106</v>
          </cell>
          <cell r="B560" t="str">
            <v>Gastos com Alimentação</v>
          </cell>
          <cell r="C560">
            <v>10445.629999999999</v>
          </cell>
        </row>
        <row r="561">
          <cell r="A561">
            <v>3041107</v>
          </cell>
          <cell r="B561" t="str">
            <v>Estadias</v>
          </cell>
          <cell r="C561">
            <v>1667.27</v>
          </cell>
        </row>
        <row r="562">
          <cell r="A562">
            <v>4051101</v>
          </cell>
          <cell r="B562" t="str">
            <v>Viagens e Estadias</v>
          </cell>
          <cell r="C562">
            <v>12198.65</v>
          </cell>
        </row>
        <row r="563">
          <cell r="A563">
            <v>4051103</v>
          </cell>
          <cell r="B563" t="str">
            <v>Condução/Aluguéis carros</v>
          </cell>
          <cell r="C563">
            <v>321.91000000000003</v>
          </cell>
        </row>
        <row r="564">
          <cell r="A564">
            <v>4051105</v>
          </cell>
          <cell r="B564" t="str">
            <v>Comb.p/veíc.rodoviários</v>
          </cell>
          <cell r="C564">
            <v>0</v>
          </cell>
        </row>
        <row r="565">
          <cell r="A565" t="str">
            <v>Locomoção e Estadias</v>
          </cell>
          <cell r="C565">
            <v>185554.26</v>
          </cell>
        </row>
        <row r="566">
          <cell r="A566">
            <v>3051101</v>
          </cell>
          <cell r="B566" t="str">
            <v>Água</v>
          </cell>
          <cell r="C566">
            <v>10109.15</v>
          </cell>
        </row>
        <row r="567">
          <cell r="A567">
            <v>3051102</v>
          </cell>
          <cell r="B567" t="str">
            <v>Energia Elétrica</v>
          </cell>
          <cell r="C567">
            <v>13925.11</v>
          </cell>
        </row>
        <row r="568">
          <cell r="A568">
            <v>3051103</v>
          </cell>
          <cell r="B568" t="str">
            <v>Gás</v>
          </cell>
          <cell r="C568">
            <v>32.43</v>
          </cell>
        </row>
        <row r="569">
          <cell r="A569">
            <v>3051104</v>
          </cell>
          <cell r="B569" t="str">
            <v>Telefone Fixo</v>
          </cell>
          <cell r="C569">
            <v>119194.06</v>
          </cell>
        </row>
        <row r="570">
          <cell r="A570">
            <v>3051105</v>
          </cell>
          <cell r="B570" t="str">
            <v>Telefone Móvel</v>
          </cell>
          <cell r="C570">
            <v>17726.900000000001</v>
          </cell>
        </row>
        <row r="571">
          <cell r="A571">
            <v>3051107</v>
          </cell>
          <cell r="B571" t="str">
            <v>Correios / Courier</v>
          </cell>
          <cell r="C571">
            <v>10244.1</v>
          </cell>
        </row>
        <row r="572">
          <cell r="A572">
            <v>4061104</v>
          </cell>
          <cell r="B572" t="str">
            <v>Telefone fixo</v>
          </cell>
          <cell r="C572">
            <v>4688.12</v>
          </cell>
        </row>
        <row r="573">
          <cell r="A573">
            <v>4061105</v>
          </cell>
          <cell r="B573" t="str">
            <v>Telefone móvel</v>
          </cell>
          <cell r="C573">
            <v>3359.49</v>
          </cell>
        </row>
        <row r="574">
          <cell r="A574">
            <v>4061106</v>
          </cell>
          <cell r="B574" t="str">
            <v>Canais de voz e dados</v>
          </cell>
          <cell r="C574">
            <v>131957.53</v>
          </cell>
        </row>
        <row r="575">
          <cell r="A575">
            <v>4061107</v>
          </cell>
          <cell r="B575" t="str">
            <v>Correios/Courier</v>
          </cell>
          <cell r="C575">
            <v>10299</v>
          </cell>
        </row>
        <row r="576">
          <cell r="A576" t="str">
            <v>Utilities</v>
          </cell>
          <cell r="C576">
            <v>321535.89</v>
          </cell>
        </row>
        <row r="577">
          <cell r="A577">
            <v>3051108</v>
          </cell>
          <cell r="B577" t="str">
            <v>Rastreamento de Caminhões</v>
          </cell>
          <cell r="C577">
            <v>32312.080000000002</v>
          </cell>
        </row>
        <row r="578">
          <cell r="A578" t="str">
            <v>Rastreamento</v>
          </cell>
          <cell r="C578">
            <v>32312.080000000002</v>
          </cell>
        </row>
        <row r="579">
          <cell r="A579">
            <v>3051106</v>
          </cell>
          <cell r="B579" t="str">
            <v>Canais de Voz e Dados</v>
          </cell>
          <cell r="C579">
            <v>4801.24</v>
          </cell>
        </row>
        <row r="580">
          <cell r="A580" t="str">
            <v>Canal de Voz e Dados</v>
          </cell>
          <cell r="C580">
            <v>4801.24</v>
          </cell>
        </row>
        <row r="581">
          <cell r="C581">
            <v>358649.21</v>
          </cell>
        </row>
        <row r="582">
          <cell r="A582">
            <v>3091204</v>
          </cell>
          <cell r="B582" t="str">
            <v>Carga Prêmio AG</v>
          </cell>
          <cell r="C582">
            <v>105622.34</v>
          </cell>
        </row>
        <row r="583">
          <cell r="A583">
            <v>3091205</v>
          </cell>
          <cell r="B583" t="str">
            <v>Carga Prêmio FP</v>
          </cell>
          <cell r="C583">
            <v>194437.37</v>
          </cell>
        </row>
        <row r="584">
          <cell r="A584" t="str">
            <v>Seguro operacional</v>
          </cell>
          <cell r="C584">
            <v>300059.71000000002</v>
          </cell>
        </row>
        <row r="585">
          <cell r="C585">
            <v>300059.71000000002</v>
          </cell>
        </row>
        <row r="586">
          <cell r="A586">
            <v>3081101</v>
          </cell>
          <cell r="B586" t="str">
            <v>Uniformes Mat.Segurança</v>
          </cell>
          <cell r="C586">
            <v>2860.58</v>
          </cell>
        </row>
        <row r="587">
          <cell r="A587" t="str">
            <v>Uniformes de Segurança</v>
          </cell>
          <cell r="C587">
            <v>2860.58</v>
          </cell>
        </row>
        <row r="588">
          <cell r="A588">
            <v>3021201</v>
          </cell>
          <cell r="B588" t="str">
            <v>Combust.Veíc.Rodoviários Leves</v>
          </cell>
          <cell r="C588">
            <v>30014.38</v>
          </cell>
        </row>
        <row r="589">
          <cell r="A589">
            <v>3094102</v>
          </cell>
          <cell r="B589" t="str">
            <v>Multas Rodoviárias</v>
          </cell>
          <cell r="C589">
            <v>0.1</v>
          </cell>
        </row>
        <row r="590">
          <cell r="A590">
            <v>3111102</v>
          </cell>
          <cell r="B590" t="str">
            <v>Ajustes de Inventário Outros</v>
          </cell>
          <cell r="C590">
            <v>0.11</v>
          </cell>
        </row>
        <row r="591">
          <cell r="A591" t="str">
            <v>Outros</v>
          </cell>
          <cell r="C591">
            <v>30014.59</v>
          </cell>
        </row>
        <row r="592">
          <cell r="A592" t="str">
            <v>Outros</v>
          </cell>
          <cell r="C592">
            <v>32875.17</v>
          </cell>
        </row>
        <row r="593">
          <cell r="A593">
            <v>3061101</v>
          </cell>
          <cell r="B593" t="str">
            <v>Alug.Sistemas Aplicativos</v>
          </cell>
          <cell r="C593">
            <v>1248.5999999999999</v>
          </cell>
        </row>
        <row r="594">
          <cell r="A594">
            <v>3121101</v>
          </cell>
          <cell r="B594" t="str">
            <v>Depreciação</v>
          </cell>
          <cell r="C594">
            <v>360378</v>
          </cell>
        </row>
        <row r="595">
          <cell r="A595" t="str">
            <v>Depreciação/Amortização</v>
          </cell>
          <cell r="C595">
            <v>361626.6</v>
          </cell>
        </row>
        <row r="596">
          <cell r="A596">
            <v>3071105</v>
          </cell>
          <cell r="B596" t="str">
            <v>Arrendamento Delara</v>
          </cell>
          <cell r="C596">
            <v>235474.69</v>
          </cell>
        </row>
        <row r="597">
          <cell r="A597">
            <v>3071106</v>
          </cell>
          <cell r="B597" t="str">
            <v>Arrendamento/Operacional Delara</v>
          </cell>
          <cell r="C597">
            <v>58646</v>
          </cell>
        </row>
        <row r="598">
          <cell r="A598">
            <v>4071106</v>
          </cell>
          <cell r="B598" t="str">
            <v>Arrendamento Operacional Delara</v>
          </cell>
          <cell r="C598">
            <v>1399566.92</v>
          </cell>
        </row>
        <row r="599">
          <cell r="A599" t="str">
            <v>Arrendamento/Concessão</v>
          </cell>
          <cell r="C599">
            <v>1693687.61</v>
          </cell>
        </row>
        <row r="600">
          <cell r="A600" t="str">
            <v>Depreciação e amortização</v>
          </cell>
          <cell r="C600">
            <v>2055314.21</v>
          </cell>
        </row>
        <row r="601">
          <cell r="A601" t="str">
            <v>Custos dos Serviços Prestados Fixos</v>
          </cell>
          <cell r="C601">
            <v>4405574.0999999996</v>
          </cell>
        </row>
        <row r="602">
          <cell r="A602" t="str">
            <v>Lucro Bruto</v>
          </cell>
          <cell r="C602">
            <v>5002033.46</v>
          </cell>
        </row>
        <row r="603">
          <cell r="A603" t="str">
            <v>Lucro/(prejuízo) Operacional</v>
          </cell>
          <cell r="C603">
            <v>5002033.46</v>
          </cell>
        </row>
        <row r="605">
          <cell r="A605">
            <v>4141101</v>
          </cell>
          <cell r="B605" t="str">
            <v>Depreciação</v>
          </cell>
          <cell r="C605">
            <v>13456</v>
          </cell>
        </row>
        <row r="606">
          <cell r="A606">
            <v>4141102</v>
          </cell>
          <cell r="B606" t="str">
            <v>Amortização</v>
          </cell>
          <cell r="C606">
            <v>0</v>
          </cell>
        </row>
        <row r="607">
          <cell r="A607" t="str">
            <v>Depreciação e Amortização-ADM</v>
          </cell>
          <cell r="C607">
            <v>13456</v>
          </cell>
        </row>
        <row r="609">
          <cell r="A609">
            <v>3101101</v>
          </cell>
          <cell r="B609" t="str">
            <v>Indenizações de Cargas</v>
          </cell>
          <cell r="C609">
            <v>-8891.68</v>
          </cell>
        </row>
        <row r="610">
          <cell r="A610">
            <v>3101102</v>
          </cell>
          <cell r="B610" t="str">
            <v>Fretes Complementares</v>
          </cell>
          <cell r="C610">
            <v>100</v>
          </cell>
        </row>
        <row r="611">
          <cell r="A611">
            <v>3101103</v>
          </cell>
          <cell r="B611" t="str">
            <v>Indenizações a Terceiros</v>
          </cell>
          <cell r="C611">
            <v>0</v>
          </cell>
        </row>
        <row r="612">
          <cell r="A612">
            <v>3101104</v>
          </cell>
          <cell r="B612" t="str">
            <v>Gastos Inden.Perdas</v>
          </cell>
          <cell r="C612">
            <v>196884.59</v>
          </cell>
        </row>
        <row r="613">
          <cell r="A613">
            <v>3101105</v>
          </cell>
          <cell r="B613" t="str">
            <v>Sinistros Avarias</v>
          </cell>
          <cell r="C613">
            <v>181016.55</v>
          </cell>
        </row>
        <row r="614">
          <cell r="A614" t="str">
            <v>Proviões</v>
          </cell>
          <cell r="C614">
            <v>369109.46</v>
          </cell>
        </row>
        <row r="616">
          <cell r="A616">
            <v>5211101</v>
          </cell>
          <cell r="B616" t="str">
            <v>Rec.Aplicação Financeira</v>
          </cell>
          <cell r="C616">
            <v>0</v>
          </cell>
        </row>
        <row r="617">
          <cell r="A617">
            <v>5211102</v>
          </cell>
          <cell r="B617" t="str">
            <v>Juros de Clientes</v>
          </cell>
          <cell r="C617">
            <v>-2947.18</v>
          </cell>
        </row>
        <row r="618">
          <cell r="A618">
            <v>5211106</v>
          </cell>
          <cell r="B618" t="str">
            <v>Tributos</v>
          </cell>
          <cell r="C618">
            <v>-262582.87</v>
          </cell>
        </row>
        <row r="619">
          <cell r="A619">
            <v>5213101</v>
          </cell>
          <cell r="B619" t="str">
            <v>Variação Cambial Ativa</v>
          </cell>
          <cell r="C619">
            <v>-3502.31</v>
          </cell>
        </row>
        <row r="620">
          <cell r="A620" t="str">
            <v>Receita Financeira</v>
          </cell>
          <cell r="C620">
            <v>-269032.36</v>
          </cell>
        </row>
        <row r="621">
          <cell r="A621">
            <v>4091102</v>
          </cell>
          <cell r="B621" t="str">
            <v>Juros Financ.moeda estr.</v>
          </cell>
          <cell r="C621">
            <v>68.819999999999993</v>
          </cell>
        </row>
        <row r="622">
          <cell r="A622">
            <v>4091103</v>
          </cell>
          <cell r="B622" t="str">
            <v>Juros Fornecedores</v>
          </cell>
          <cell r="C622">
            <v>36118.25</v>
          </cell>
        </row>
        <row r="623">
          <cell r="A623">
            <v>4091106</v>
          </cell>
          <cell r="B623" t="str">
            <v>Juros Overseas</v>
          </cell>
          <cell r="C623">
            <v>55.98</v>
          </cell>
        </row>
        <row r="624">
          <cell r="A624">
            <v>4091108</v>
          </cell>
          <cell r="B624" t="str">
            <v>Juros BNDES</v>
          </cell>
          <cell r="C624">
            <v>424728.05</v>
          </cell>
        </row>
        <row r="625">
          <cell r="A625">
            <v>4091116</v>
          </cell>
          <cell r="B625" t="str">
            <v>Juros s/ tributos</v>
          </cell>
          <cell r="C625">
            <v>22.51</v>
          </cell>
        </row>
        <row r="626">
          <cell r="A626">
            <v>4091120</v>
          </cell>
          <cell r="B626" t="str">
            <v>Juros Arrendamento delara</v>
          </cell>
          <cell r="C626">
            <v>866406.17</v>
          </cell>
        </row>
        <row r="627">
          <cell r="A627">
            <v>4092108</v>
          </cell>
          <cell r="B627" t="str">
            <v>Var.Cambial Clientes</v>
          </cell>
          <cell r="C627">
            <v>8303.43</v>
          </cell>
        </row>
        <row r="628">
          <cell r="A628">
            <v>4093101</v>
          </cell>
          <cell r="B628" t="str">
            <v>Taxas bancárias</v>
          </cell>
          <cell r="C628">
            <v>46523.3</v>
          </cell>
        </row>
        <row r="629">
          <cell r="A629">
            <v>4093102</v>
          </cell>
          <cell r="B629" t="str">
            <v>CPMF e IOF</v>
          </cell>
          <cell r="C629">
            <v>159362.87</v>
          </cell>
        </row>
        <row r="630">
          <cell r="A630">
            <v>4093103</v>
          </cell>
          <cell r="B630" t="str">
            <v>Juros bancários</v>
          </cell>
          <cell r="C630">
            <v>622.72</v>
          </cell>
        </row>
        <row r="631">
          <cell r="A631">
            <v>4094101</v>
          </cell>
          <cell r="B631" t="str">
            <v>Multas</v>
          </cell>
          <cell r="C631">
            <v>5333.76</v>
          </cell>
        </row>
        <row r="632">
          <cell r="A632">
            <v>4097103</v>
          </cell>
          <cell r="B632" t="str">
            <v>Descon.Financ.Obtidos</v>
          </cell>
          <cell r="C632">
            <v>-70.61</v>
          </cell>
        </row>
        <row r="633">
          <cell r="A633">
            <v>4101209</v>
          </cell>
          <cell r="B633" t="str">
            <v>PIS s/receitas financeiras</v>
          </cell>
          <cell r="C633">
            <v>5817.21</v>
          </cell>
        </row>
        <row r="634">
          <cell r="A634">
            <v>4101210</v>
          </cell>
          <cell r="B634" t="str">
            <v>COFINS s/rec.financeiras</v>
          </cell>
          <cell r="C634">
            <v>10576.76</v>
          </cell>
        </row>
        <row r="635">
          <cell r="A635">
            <v>4101233</v>
          </cell>
          <cell r="B635" t="str">
            <v>Crédito PIS - Financeiro</v>
          </cell>
          <cell r="C635">
            <v>0</v>
          </cell>
        </row>
        <row r="636">
          <cell r="A636" t="str">
            <v>Despesa Financeira</v>
          </cell>
          <cell r="C636">
            <v>1563869.22</v>
          </cell>
        </row>
        <row r="637">
          <cell r="A637" t="str">
            <v>Resultado Financeiro</v>
          </cell>
          <cell r="C637">
            <v>1294836.8600000001</v>
          </cell>
        </row>
        <row r="639">
          <cell r="A639">
            <v>5311101</v>
          </cell>
          <cell r="B639" t="str">
            <v>Venda Imobil. -Veículos</v>
          </cell>
          <cell r="C639">
            <v>-1988087.22</v>
          </cell>
        </row>
        <row r="640">
          <cell r="A640" t="str">
            <v>Resultado não Operacional</v>
          </cell>
          <cell r="C640">
            <v>-1988087.22</v>
          </cell>
        </row>
        <row r="642">
          <cell r="A642" t="str">
            <v>Lucro/(prejuízo) antes de IR e CSL</v>
          </cell>
          <cell r="C642">
            <v>4691348.5599999996</v>
          </cell>
        </row>
        <row r="644">
          <cell r="A644" t="str">
            <v>Lucro/(prejuízo) Líquido</v>
          </cell>
          <cell r="C644">
            <v>4691348.5599999996</v>
          </cell>
        </row>
        <row r="653">
          <cell r="A653" t="str">
            <v>Texto.............................................</v>
          </cell>
        </row>
        <row r="654">
          <cell r="A654" t="str">
            <v>..................................................</v>
          </cell>
        </row>
        <row r="656">
          <cell r="C656">
            <v>4736455.78</v>
          </cell>
        </row>
        <row r="663">
          <cell r="A663" t="str">
            <v>Texto.............................................</v>
          </cell>
        </row>
        <row r="664">
          <cell r="A664" t="str">
            <v>..................................................</v>
          </cell>
        </row>
        <row r="666">
          <cell r="C666">
            <v>-4691348.5599999996</v>
          </cell>
        </row>
        <row r="673">
          <cell r="A673" t="str">
            <v>Texto.............................................</v>
          </cell>
        </row>
        <row r="674">
          <cell r="A674" t="str">
            <v>..................................................</v>
          </cell>
        </row>
        <row r="676">
          <cell r="A676">
            <v>1110693</v>
          </cell>
          <cell r="B676" t="str">
            <v>Bradesco - c.c.210546-2 Ag 0049 Transit</v>
          </cell>
          <cell r="C676">
            <v>0</v>
          </cell>
        </row>
        <row r="677">
          <cell r="A677">
            <v>3021401</v>
          </cell>
          <cell r="B677" t="str">
            <v>Combustiveis e equipamentos para termin</v>
          </cell>
          <cell r="C677">
            <v>0</v>
          </cell>
        </row>
        <row r="678">
          <cell r="A678">
            <v>3036114</v>
          </cell>
          <cell r="B678" t="str">
            <v>Peças manut. maq. terminais - Rodo</v>
          </cell>
          <cell r="C678">
            <v>0</v>
          </cell>
        </row>
        <row r="679">
          <cell r="A679">
            <v>3061114</v>
          </cell>
          <cell r="B679" t="str">
            <v>Locação de Maq.Equip. Terminais - Rodo</v>
          </cell>
          <cell r="C679">
            <v>0</v>
          </cell>
        </row>
        <row r="680">
          <cell r="A680">
            <v>3061115</v>
          </cell>
          <cell r="B680" t="str">
            <v>Locação de Armazens - Rodo</v>
          </cell>
          <cell r="C680">
            <v>42125</v>
          </cell>
        </row>
        <row r="681">
          <cell r="A681">
            <v>3131151</v>
          </cell>
          <cell r="B681" t="str">
            <v>Serviço de Desembaraço - Rodo</v>
          </cell>
          <cell r="C681">
            <v>2982.22</v>
          </cell>
        </row>
        <row r="682">
          <cell r="A682">
            <v>5411184</v>
          </cell>
          <cell r="B682" t="str">
            <v>ISS Movim./Armaz.Rodo</v>
          </cell>
          <cell r="C682">
            <v>0</v>
          </cell>
        </row>
        <row r="683">
          <cell r="A683">
            <v>5411185</v>
          </cell>
          <cell r="B683" t="str">
            <v>PIS Movim./Armaz.Rodo</v>
          </cell>
          <cell r="C683">
            <v>0</v>
          </cell>
        </row>
        <row r="684">
          <cell r="A684">
            <v>5411186</v>
          </cell>
          <cell r="B684" t="str">
            <v>COFINS- Movim./Armaz.Rodo</v>
          </cell>
          <cell r="C684">
            <v>0</v>
          </cell>
        </row>
        <row r="685">
          <cell r="C685">
            <v>45107.22</v>
          </cell>
        </row>
      </sheetData>
      <sheetData sheetId="16" refreshError="1">
        <row r="1">
          <cell r="A1" t="str">
            <v>Nº Conta</v>
          </cell>
          <cell r="B1" t="str">
            <v>Conta</v>
          </cell>
          <cell r="C1">
            <v>37681</v>
          </cell>
        </row>
        <row r="2">
          <cell r="A2">
            <v>1110101</v>
          </cell>
          <cell r="B2" t="str">
            <v>Caixa</v>
          </cell>
          <cell r="C2">
            <v>19598.03</v>
          </cell>
        </row>
        <row r="3">
          <cell r="A3">
            <v>1110104</v>
          </cell>
          <cell r="B3" t="str">
            <v>Caixa Pequeno</v>
          </cell>
          <cell r="C3">
            <v>168301.61</v>
          </cell>
        </row>
        <row r="4">
          <cell r="A4">
            <v>1110202</v>
          </cell>
          <cell r="B4" t="str">
            <v>B.Real Conta Cobrança</v>
          </cell>
          <cell r="C4">
            <v>1991955.76</v>
          </cell>
        </row>
        <row r="5">
          <cell r="A5">
            <v>1110206</v>
          </cell>
          <cell r="B5" t="str">
            <v>Cx.Econ.Fed. Ag.1000 CC 93-0</v>
          </cell>
          <cell r="C5">
            <v>3966.32</v>
          </cell>
        </row>
        <row r="6">
          <cell r="A6">
            <v>1110207</v>
          </cell>
          <cell r="B6" t="str">
            <v>Bradesco Ag049-3 CC184845-3</v>
          </cell>
          <cell r="C6">
            <v>360944.43</v>
          </cell>
        </row>
        <row r="7">
          <cell r="A7">
            <v>1110211</v>
          </cell>
          <cell r="B7" t="str">
            <v>Unibanco Ag.0616 CC 820272-6</v>
          </cell>
          <cell r="C7">
            <v>-3748.07</v>
          </cell>
        </row>
        <row r="8">
          <cell r="A8">
            <v>1110217</v>
          </cell>
          <cell r="B8" t="str">
            <v>B.Safra CC 0009-8/118349-9 Ctba</v>
          </cell>
          <cell r="C8">
            <v>172366.57</v>
          </cell>
        </row>
        <row r="9">
          <cell r="A9">
            <v>1110250</v>
          </cell>
          <cell r="B9" t="str">
            <v>Banco Triangulo S.A - C/C 01-9/ 6733-4</v>
          </cell>
          <cell r="C9">
            <v>7288.55</v>
          </cell>
        </row>
        <row r="10">
          <cell r="A10">
            <v>1110253</v>
          </cell>
          <cell r="B10" t="str">
            <v>Banco Real - C/C 1.000.988-6 - Contagem</v>
          </cell>
          <cell r="C10">
            <v>-2226.88</v>
          </cell>
        </row>
        <row r="11">
          <cell r="A11">
            <v>1110259</v>
          </cell>
          <cell r="B11" t="str">
            <v>Banco Real - C/C 2.000.979-8 - PDV RJ</v>
          </cell>
          <cell r="C11">
            <v>151439.60999999999</v>
          </cell>
        </row>
        <row r="12">
          <cell r="A12">
            <v>1110260</v>
          </cell>
          <cell r="B12" t="str">
            <v>Banco Real - C/C 1.000.997-2 - São Borj</v>
          </cell>
          <cell r="C12">
            <v>-9420</v>
          </cell>
        </row>
        <row r="13">
          <cell r="A13">
            <v>1110263</v>
          </cell>
          <cell r="B13" t="str">
            <v>Banco Real - C/C 6.000.980-3 - São Paul</v>
          </cell>
          <cell r="C13">
            <v>-24676</v>
          </cell>
        </row>
        <row r="14">
          <cell r="A14">
            <v>1110272</v>
          </cell>
          <cell r="B14" t="str">
            <v>Banco HSBC - C/C 28555-18 -</v>
          </cell>
          <cell r="C14">
            <v>79505.070000000007</v>
          </cell>
        </row>
        <row r="15">
          <cell r="A15">
            <v>1110274</v>
          </cell>
          <cell r="B15" t="str">
            <v>BANCO DO BRASIL - MOVIMENTO</v>
          </cell>
          <cell r="C15">
            <v>11155.01</v>
          </cell>
        </row>
        <row r="16">
          <cell r="A16">
            <v>1110276</v>
          </cell>
          <cell r="B16" t="str">
            <v>UNIBANCO - MOVIMENTO</v>
          </cell>
          <cell r="C16">
            <v>199373.06</v>
          </cell>
        </row>
        <row r="17">
          <cell r="A17">
            <v>1110278</v>
          </cell>
          <cell r="B17" t="str">
            <v>Banco Bilbao Vizcaia S.A.</v>
          </cell>
          <cell r="C17">
            <v>320375.89</v>
          </cell>
        </row>
        <row r="18">
          <cell r="A18">
            <v>1110289</v>
          </cell>
          <cell r="B18" t="str">
            <v>Unibanco - c.c.133.043-3</v>
          </cell>
          <cell r="C18">
            <v>215622</v>
          </cell>
        </row>
        <row r="19">
          <cell r="A19">
            <v>1110293</v>
          </cell>
          <cell r="B19" t="str">
            <v>Bradesco - c.c.210546-2 AG. 0049</v>
          </cell>
          <cell r="C19">
            <v>6392.71</v>
          </cell>
        </row>
        <row r="20">
          <cell r="A20">
            <v>1110312</v>
          </cell>
          <cell r="B20" t="str">
            <v>Bradesco Ag.049-3/184845-3 Apl.Fin.</v>
          </cell>
          <cell r="C20">
            <v>0</v>
          </cell>
        </row>
        <row r="21">
          <cell r="A21">
            <v>1110402</v>
          </cell>
          <cell r="B21" t="str">
            <v>Numerario em Transito</v>
          </cell>
          <cell r="C21">
            <v>0</v>
          </cell>
        </row>
        <row r="22">
          <cell r="A22">
            <v>1110602</v>
          </cell>
          <cell r="B22" t="str">
            <v>B.Real Transit.C.Cobrança 1710120-2</v>
          </cell>
          <cell r="C22">
            <v>-659924.21</v>
          </cell>
        </row>
        <row r="23">
          <cell r="A23">
            <v>1110603</v>
          </cell>
          <cell r="B23" t="str">
            <v>B.Brasil Transitória Ag.12440 CC 230006</v>
          </cell>
          <cell r="C23">
            <v>0</v>
          </cell>
        </row>
        <row r="24">
          <cell r="A24">
            <v>1110607</v>
          </cell>
          <cell r="B24" t="str">
            <v>Bradesco Trans.Ag.0493 CC 184845-30</v>
          </cell>
          <cell r="C24">
            <v>-60886.09</v>
          </cell>
        </row>
        <row r="25">
          <cell r="A25">
            <v>1110611</v>
          </cell>
          <cell r="B25" t="str">
            <v>Unibanco Transitória  Ag.0525 CC 100361</v>
          </cell>
          <cell r="C25">
            <v>-11080.13</v>
          </cell>
        </row>
        <row r="26">
          <cell r="A26">
            <v>1110617</v>
          </cell>
          <cell r="B26" t="str">
            <v>B.Safra Transitória CC 0009-8/118349-9/</v>
          </cell>
          <cell r="C26">
            <v>3033.17</v>
          </cell>
        </row>
        <row r="27">
          <cell r="A27">
            <v>1110649</v>
          </cell>
          <cell r="B27" t="str">
            <v>Banco Real - C/C Genérico</v>
          </cell>
          <cell r="C27">
            <v>147147.76999999999</v>
          </cell>
        </row>
        <row r="28">
          <cell r="A28">
            <v>1110650</v>
          </cell>
          <cell r="B28" t="str">
            <v>Banco Triângulo - C/C 01-9/6733-4</v>
          </cell>
          <cell r="C28">
            <v>164039.48000000001</v>
          </cell>
        </row>
        <row r="29">
          <cell r="A29">
            <v>1110651</v>
          </cell>
          <cell r="B29" t="str">
            <v>Banco Real - C/C 3.000.990-1 - Viana</v>
          </cell>
          <cell r="C29">
            <v>1506.28</v>
          </cell>
        </row>
        <row r="30">
          <cell r="A30">
            <v>1110653</v>
          </cell>
          <cell r="B30" t="str">
            <v>Banco Real - C/C 1.000.988-6 - Contagem</v>
          </cell>
          <cell r="C30">
            <v>1609.86</v>
          </cell>
        </row>
        <row r="31">
          <cell r="A31">
            <v>1110654</v>
          </cell>
          <cell r="B31" t="str">
            <v>Banco Real - C/C 2.000.996-5 - Rio de J</v>
          </cell>
          <cell r="C31">
            <v>7002.41</v>
          </cell>
        </row>
        <row r="32">
          <cell r="A32">
            <v>1110657</v>
          </cell>
          <cell r="B32" t="str">
            <v>Banco Real - C/C 1.000.983-9 - Canoas</v>
          </cell>
          <cell r="C32">
            <v>5360.55</v>
          </cell>
        </row>
        <row r="33">
          <cell r="A33">
            <v>1110659</v>
          </cell>
          <cell r="B33" t="str">
            <v>Banco Real - C/C 2.000.979-8 - PDV RJ</v>
          </cell>
          <cell r="C33">
            <v>-2400</v>
          </cell>
        </row>
        <row r="34">
          <cell r="A34">
            <v>1110660</v>
          </cell>
          <cell r="B34" t="str">
            <v>Banco Real - C/C 1.000.997-2 - São Borj</v>
          </cell>
          <cell r="C34">
            <v>195861.93</v>
          </cell>
        </row>
        <row r="35">
          <cell r="A35">
            <v>1110661</v>
          </cell>
          <cell r="B35" t="str">
            <v>Banco Real - C/C 6.000.994-7 - Mogi Gua</v>
          </cell>
          <cell r="C35">
            <v>0</v>
          </cell>
        </row>
        <row r="36">
          <cell r="A36">
            <v>1110662</v>
          </cell>
          <cell r="B36" t="str">
            <v>Banco Real - C/C 8.000.993-8 - Lages</v>
          </cell>
          <cell r="C36">
            <v>1462.9</v>
          </cell>
        </row>
        <row r="37">
          <cell r="A37">
            <v>1110663</v>
          </cell>
          <cell r="B37" t="str">
            <v>Banco Real - C/C 6.000.980-3 - São Paul</v>
          </cell>
          <cell r="C37">
            <v>111852.85</v>
          </cell>
        </row>
        <row r="38">
          <cell r="A38">
            <v>1110671</v>
          </cell>
          <cell r="B38" t="str">
            <v>Banco Real - C/C 0.000.992-7</v>
          </cell>
          <cell r="C38">
            <v>5195.3999999999996</v>
          </cell>
        </row>
        <row r="39">
          <cell r="A39">
            <v>1110672</v>
          </cell>
          <cell r="B39" t="str">
            <v>Banco HSBC - C/C 28555-18</v>
          </cell>
          <cell r="C39">
            <v>6430.9</v>
          </cell>
        </row>
        <row r="40">
          <cell r="A40">
            <v>1110674</v>
          </cell>
          <cell r="B40" t="str">
            <v>BANCO DO BRASIL - MOVIMENTO</v>
          </cell>
          <cell r="C40">
            <v>-106.95</v>
          </cell>
        </row>
        <row r="41">
          <cell r="A41">
            <v>1110676</v>
          </cell>
          <cell r="B41" t="str">
            <v>UNIBANCO - MOVIMENTO</v>
          </cell>
          <cell r="C41">
            <v>7646.41</v>
          </cell>
        </row>
        <row r="42">
          <cell r="A42" t="str">
            <v>DISPONIBILIDADES</v>
          </cell>
          <cell r="C42">
            <v>3591966.2</v>
          </cell>
        </row>
        <row r="44">
          <cell r="A44">
            <v>1120101</v>
          </cell>
          <cell r="B44" t="str">
            <v>C.Receber-Cliente Nacional</v>
          </cell>
          <cell r="C44">
            <v>11902814</v>
          </cell>
        </row>
        <row r="45">
          <cell r="A45">
            <v>1120102</v>
          </cell>
          <cell r="B45" t="str">
            <v>C.Receber-Cliente Exterior</v>
          </cell>
          <cell r="C45">
            <v>319218.46000000002</v>
          </cell>
        </row>
        <row r="46">
          <cell r="A46">
            <v>1120107</v>
          </cell>
          <cell r="B46" t="str">
            <v>Antecipação de Faturamento</v>
          </cell>
          <cell r="C46">
            <v>5698083.0999999996</v>
          </cell>
        </row>
        <row r="47">
          <cell r="A47">
            <v>1120110</v>
          </cell>
          <cell r="B47" t="str">
            <v>Provisão de Faturamento</v>
          </cell>
          <cell r="C47">
            <v>3286830.01</v>
          </cell>
        </row>
        <row r="48">
          <cell r="A48">
            <v>1120211</v>
          </cell>
          <cell r="B48" t="str">
            <v>Cta.Rec.Mesopotâmico/BAP</v>
          </cell>
          <cell r="C48">
            <v>10066082.199999999</v>
          </cell>
        </row>
        <row r="49">
          <cell r="A49">
            <v>1120301</v>
          </cell>
          <cell r="B49" t="str">
            <v>Clientes Nac. Serviços</v>
          </cell>
          <cell r="C49">
            <v>-41568.239999999998</v>
          </cell>
        </row>
        <row r="50">
          <cell r="A50">
            <v>1120503</v>
          </cell>
          <cell r="B50" t="str">
            <v>Creditos Atwood</v>
          </cell>
          <cell r="C50">
            <v>81796.37</v>
          </cell>
        </row>
        <row r="51">
          <cell r="A51">
            <v>1120601</v>
          </cell>
          <cell r="B51" t="str">
            <v>Recebimentos (D+1)</v>
          </cell>
          <cell r="C51">
            <v>0</v>
          </cell>
        </row>
        <row r="52">
          <cell r="A52" t="str">
            <v>Clientes</v>
          </cell>
          <cell r="C52">
            <v>31313255.899999999</v>
          </cell>
        </row>
        <row r="54">
          <cell r="A54">
            <v>1150101</v>
          </cell>
          <cell r="B54" t="str">
            <v>Estoques</v>
          </cell>
          <cell r="C54">
            <v>4061699.42</v>
          </cell>
        </row>
        <row r="55">
          <cell r="A55">
            <v>1150195</v>
          </cell>
          <cell r="B55" t="str">
            <v>Carga Adto.Fornec.</v>
          </cell>
          <cell r="C55">
            <v>1224775.52</v>
          </cell>
        </row>
        <row r="56">
          <cell r="A56">
            <v>1150197</v>
          </cell>
          <cell r="B56" t="str">
            <v>Carga Estoque Delara</v>
          </cell>
          <cell r="C56">
            <v>48665.08</v>
          </cell>
        </row>
        <row r="57">
          <cell r="A57">
            <v>1150199</v>
          </cell>
          <cell r="B57" t="str">
            <v>EM/EF Geral</v>
          </cell>
          <cell r="C57">
            <v>-28721.23</v>
          </cell>
        </row>
        <row r="58">
          <cell r="A58" t="str">
            <v>Almoxarifado</v>
          </cell>
          <cell r="C58">
            <v>5306418.79</v>
          </cell>
        </row>
        <row r="60">
          <cell r="A60">
            <v>1160101</v>
          </cell>
          <cell r="B60" t="str">
            <v>Imposto de Renda a Recuperar</v>
          </cell>
          <cell r="C60">
            <v>2026.57</v>
          </cell>
        </row>
        <row r="61">
          <cell r="A61">
            <v>1160106</v>
          </cell>
          <cell r="B61" t="str">
            <v>INSS - RETENÇÃO SOBRE FATURAMENTO</v>
          </cell>
          <cell r="C61">
            <v>1601271.57</v>
          </cell>
        </row>
        <row r="62">
          <cell r="A62">
            <v>1160108</v>
          </cell>
          <cell r="B62" t="str">
            <v>FGTS antecipado s/13º salário</v>
          </cell>
          <cell r="C62">
            <v>1412.76</v>
          </cell>
        </row>
        <row r="63">
          <cell r="A63">
            <v>1160109</v>
          </cell>
          <cell r="B63" t="str">
            <v>Imposto de Renda antecipado</v>
          </cell>
          <cell r="C63">
            <v>36.22</v>
          </cell>
        </row>
        <row r="64">
          <cell r="A64">
            <v>1160112</v>
          </cell>
          <cell r="B64" t="str">
            <v>Imposto de Renda diferido</v>
          </cell>
          <cell r="C64">
            <v>1781300</v>
          </cell>
        </row>
        <row r="65">
          <cell r="A65">
            <v>1160113</v>
          </cell>
          <cell r="B65" t="str">
            <v>Contr. Social Diferida</v>
          </cell>
          <cell r="C65">
            <v>641268</v>
          </cell>
        </row>
        <row r="66">
          <cell r="A66">
            <v>1160207</v>
          </cell>
          <cell r="B66" t="str">
            <v>ICMS a Recuperar - Geral</v>
          </cell>
          <cell r="C66">
            <v>3880320.31</v>
          </cell>
        </row>
        <row r="67">
          <cell r="A67">
            <v>1160208</v>
          </cell>
          <cell r="B67" t="str">
            <v>ICMS a Recuperar-Ativo Imobilizado PR</v>
          </cell>
          <cell r="C67">
            <v>454168.75</v>
          </cell>
        </row>
        <row r="68">
          <cell r="A68">
            <v>1160253</v>
          </cell>
          <cell r="B68" t="str">
            <v>IPI a Compensar</v>
          </cell>
          <cell r="C68">
            <v>1322467.78</v>
          </cell>
        </row>
        <row r="69">
          <cell r="A69" t="str">
            <v>Tributos a recuperar</v>
          </cell>
          <cell r="C69">
            <v>9684271.9600000009</v>
          </cell>
        </row>
        <row r="71">
          <cell r="A71">
            <v>1140101</v>
          </cell>
          <cell r="B71" t="str">
            <v>Adiantamento a maquinistas</v>
          </cell>
          <cell r="C71">
            <v>-281524.78999999998</v>
          </cell>
        </row>
        <row r="72">
          <cell r="A72">
            <v>1140102</v>
          </cell>
          <cell r="B72" t="str">
            <v>Adiantamento de Férias</v>
          </cell>
          <cell r="C72">
            <v>-43400.13</v>
          </cell>
        </row>
        <row r="73">
          <cell r="A73">
            <v>1140103</v>
          </cell>
          <cell r="B73" t="str">
            <v>Adiantamento De 13º Salário</v>
          </cell>
          <cell r="C73">
            <v>11547.45</v>
          </cell>
        </row>
        <row r="74">
          <cell r="A74">
            <v>1140104</v>
          </cell>
          <cell r="B74" t="str">
            <v>Empréstimo A Funcionários</v>
          </cell>
          <cell r="C74">
            <v>-3467.54</v>
          </cell>
        </row>
        <row r="75">
          <cell r="A75">
            <v>1140105</v>
          </cell>
          <cell r="B75" t="str">
            <v>Adiantamento de Salários</v>
          </cell>
          <cell r="C75">
            <v>339322.01</v>
          </cell>
        </row>
        <row r="76">
          <cell r="A76">
            <v>1140106</v>
          </cell>
          <cell r="B76" t="str">
            <v>Insuficiência De Saldos</v>
          </cell>
          <cell r="C76">
            <v>252893.71</v>
          </cell>
        </row>
        <row r="77">
          <cell r="A77">
            <v>1140108</v>
          </cell>
          <cell r="B77" t="str">
            <v>Fornecimento De Camisas</v>
          </cell>
          <cell r="C77">
            <v>-4957.28</v>
          </cell>
        </row>
        <row r="78">
          <cell r="A78">
            <v>1140109</v>
          </cell>
          <cell r="B78" t="str">
            <v>Adto a Motoristas</v>
          </cell>
          <cell r="C78">
            <v>55528.55</v>
          </cell>
        </row>
        <row r="79">
          <cell r="A79">
            <v>1140201</v>
          </cell>
          <cell r="B79" t="str">
            <v>Adto.de Viagens Nacionais</v>
          </cell>
          <cell r="C79">
            <v>719.42</v>
          </cell>
        </row>
        <row r="80">
          <cell r="A80">
            <v>1140203</v>
          </cell>
          <cell r="B80" t="str">
            <v>Adiant. de Viagem</v>
          </cell>
          <cell r="C80">
            <v>29237.07</v>
          </cell>
        </row>
        <row r="81">
          <cell r="A81">
            <v>1140409</v>
          </cell>
          <cell r="B81" t="str">
            <v>Adiant. a Fornecedores</v>
          </cell>
          <cell r="C81">
            <v>5990877.9000000004</v>
          </cell>
        </row>
        <row r="82">
          <cell r="A82" t="str">
            <v>Antecipações diversas</v>
          </cell>
          <cell r="C82">
            <v>6346776.3700000001</v>
          </cell>
        </row>
        <row r="84">
          <cell r="A84">
            <v>1170103</v>
          </cell>
          <cell r="B84" t="str">
            <v>Arrendamento Delara</v>
          </cell>
          <cell r="C84">
            <v>5633985.8799999999</v>
          </cell>
        </row>
        <row r="85">
          <cell r="A85">
            <v>1170201</v>
          </cell>
          <cell r="B85" t="str">
            <v>Prêmio De Seguro a Apropriar</v>
          </cell>
          <cell r="C85">
            <v>438357.51</v>
          </cell>
        </row>
        <row r="86">
          <cell r="A86">
            <v>1170324</v>
          </cell>
          <cell r="B86" t="str">
            <v>Despesas antecipadas IPTU</v>
          </cell>
          <cell r="C86">
            <v>3825.14</v>
          </cell>
        </row>
        <row r="87">
          <cell r="A87">
            <v>1170325</v>
          </cell>
          <cell r="B87" t="str">
            <v>Despesas antecipadas IPVA/LICENCIAMENTO</v>
          </cell>
          <cell r="C87">
            <v>72489.03</v>
          </cell>
        </row>
        <row r="88">
          <cell r="A88">
            <v>1170330</v>
          </cell>
          <cell r="B88" t="str">
            <v>Despesas antecipadas Alugueis</v>
          </cell>
          <cell r="C88">
            <v>12375</v>
          </cell>
        </row>
        <row r="89">
          <cell r="A89">
            <v>1173224</v>
          </cell>
          <cell r="B89" t="str">
            <v>Desp antecip aquisição de vale alimenta</v>
          </cell>
          <cell r="C89">
            <v>91470.32</v>
          </cell>
        </row>
        <row r="90">
          <cell r="A90">
            <v>1173225</v>
          </cell>
          <cell r="B90" t="str">
            <v>Desp antecip assintência médica</v>
          </cell>
          <cell r="C90">
            <v>60603.77</v>
          </cell>
        </row>
        <row r="91">
          <cell r="A91">
            <v>1173227</v>
          </cell>
          <cell r="B91" t="str">
            <v>Desp antecip vale transporte</v>
          </cell>
          <cell r="C91">
            <v>251827.32</v>
          </cell>
        </row>
        <row r="92">
          <cell r="A92">
            <v>1173228</v>
          </cell>
          <cell r="B92" t="str">
            <v>Desp antecip farmácia</v>
          </cell>
          <cell r="C92">
            <v>9307.52</v>
          </cell>
        </row>
        <row r="93">
          <cell r="A93" t="str">
            <v>Despesas Pagas antecipadamente</v>
          </cell>
          <cell r="C93">
            <v>6574241.4900000002</v>
          </cell>
        </row>
        <row r="95">
          <cell r="A95">
            <v>1130602</v>
          </cell>
          <cell r="B95" t="str">
            <v>Contas a receber - Delara Brasil Ltda</v>
          </cell>
          <cell r="C95">
            <v>0</v>
          </cell>
        </row>
        <row r="96">
          <cell r="A96">
            <v>1139901</v>
          </cell>
          <cell r="B96" t="str">
            <v>Seguros a Receber</v>
          </cell>
          <cell r="C96">
            <v>30415</v>
          </cell>
        </row>
        <row r="97">
          <cell r="A97">
            <v>1139912</v>
          </cell>
          <cell r="B97" t="str">
            <v>Cheques em cobrança - Chile</v>
          </cell>
          <cell r="C97">
            <v>224564.3</v>
          </cell>
        </row>
        <row r="98">
          <cell r="A98" t="str">
            <v>Outros</v>
          </cell>
          <cell r="C98">
            <v>254979.3</v>
          </cell>
        </row>
        <row r="100">
          <cell r="A100" t="str">
            <v>Circulante</v>
          </cell>
          <cell r="C100">
            <v>63071910.009999998</v>
          </cell>
        </row>
        <row r="102">
          <cell r="A102">
            <v>1240402</v>
          </cell>
          <cell r="B102" t="str">
            <v>ICMS a recuperar-Paraná</v>
          </cell>
          <cell r="C102">
            <v>781780.68</v>
          </cell>
        </row>
        <row r="103">
          <cell r="A103" t="str">
            <v>Impostos longo prazo</v>
          </cell>
          <cell r="C103">
            <v>781780.68</v>
          </cell>
        </row>
        <row r="105">
          <cell r="A105">
            <v>1250205</v>
          </cell>
          <cell r="B105" t="str">
            <v>Mutúo ALL Armazéns Gerais Ltda</v>
          </cell>
          <cell r="C105">
            <v>737615.89</v>
          </cell>
        </row>
        <row r="106">
          <cell r="A106" t="str">
            <v>Mútuo controladores</v>
          </cell>
          <cell r="C106">
            <v>737615.89</v>
          </cell>
        </row>
        <row r="108">
          <cell r="A108">
            <v>1240104</v>
          </cell>
          <cell r="B108" t="str">
            <v>Arrendamento Delara RLP</v>
          </cell>
          <cell r="C108">
            <v>34130792.950000003</v>
          </cell>
        </row>
        <row r="109">
          <cell r="A109" t="str">
            <v>Despesas pagas antecipadamente</v>
          </cell>
          <cell r="C109">
            <v>34130792.950000003</v>
          </cell>
        </row>
        <row r="111">
          <cell r="A111">
            <v>1210101</v>
          </cell>
          <cell r="B111" t="str">
            <v>Dep.Judic.Ações Trabal.LP</v>
          </cell>
          <cell r="C111">
            <v>231306.13</v>
          </cell>
        </row>
        <row r="112">
          <cell r="A112">
            <v>1210109</v>
          </cell>
          <cell r="B112" t="str">
            <v>Penhora Judicial</v>
          </cell>
          <cell r="C112">
            <v>37500</v>
          </cell>
        </row>
        <row r="113">
          <cell r="A113" t="str">
            <v>Depósitos judiciais</v>
          </cell>
          <cell r="C113">
            <v>268806.13</v>
          </cell>
        </row>
        <row r="115">
          <cell r="A115">
            <v>1220201</v>
          </cell>
          <cell r="B115" t="str">
            <v>Valores a Receber-Ressarcimento</v>
          </cell>
          <cell r="C115">
            <v>395881.6</v>
          </cell>
        </row>
        <row r="116">
          <cell r="A116" t="str">
            <v>Outros</v>
          </cell>
          <cell r="C116">
            <v>395881.6</v>
          </cell>
        </row>
        <row r="118">
          <cell r="A118" t="str">
            <v>Realizável a longo prazo</v>
          </cell>
          <cell r="C118">
            <v>36314877.25</v>
          </cell>
        </row>
        <row r="120">
          <cell r="A120">
            <v>1310204</v>
          </cell>
          <cell r="B120" t="str">
            <v>Part.Coligada Terlogs Terminais Marítim</v>
          </cell>
          <cell r="C120">
            <v>9580000</v>
          </cell>
        </row>
        <row r="121">
          <cell r="A121">
            <v>1310302</v>
          </cell>
          <cell r="B121" t="str">
            <v>Participação ALL Armazéns Gerais Ltda</v>
          </cell>
          <cell r="C121">
            <v>19112.099999999999</v>
          </cell>
        </row>
        <row r="122">
          <cell r="A122" t="str">
            <v>Controladas e coligadas</v>
          </cell>
          <cell r="C122">
            <v>9599112.0999999996</v>
          </cell>
        </row>
        <row r="123">
          <cell r="C123">
            <v>9599112.0999999996</v>
          </cell>
        </row>
        <row r="124">
          <cell r="A124">
            <v>1322101</v>
          </cell>
          <cell r="B124" t="str">
            <v>Projetos em Andamento</v>
          </cell>
          <cell r="C124">
            <v>2329587.34</v>
          </cell>
        </row>
        <row r="125">
          <cell r="A125">
            <v>1322102</v>
          </cell>
          <cell r="B125" t="str">
            <v>Juros Imobilizado - CVM</v>
          </cell>
          <cell r="C125">
            <v>703062.13</v>
          </cell>
        </row>
        <row r="126">
          <cell r="A126">
            <v>1324108</v>
          </cell>
          <cell r="B126" t="str">
            <v>Equip.Processamento Dados</v>
          </cell>
          <cell r="C126">
            <v>399807.65</v>
          </cell>
        </row>
        <row r="127">
          <cell r="A127">
            <v>1324128</v>
          </cell>
          <cell r="B127" t="str">
            <v>Deprec.Eq.Processam.Dados</v>
          </cell>
          <cell r="C127">
            <v>-28194.23</v>
          </cell>
        </row>
        <row r="128">
          <cell r="A128">
            <v>1325102</v>
          </cell>
          <cell r="B128" t="str">
            <v>Móveis e Utensílios</v>
          </cell>
          <cell r="C128">
            <v>7233.6</v>
          </cell>
        </row>
        <row r="129">
          <cell r="A129">
            <v>1325104</v>
          </cell>
          <cell r="B129" t="str">
            <v>Veículos Rodoviários</v>
          </cell>
          <cell r="C129">
            <v>10809171.49</v>
          </cell>
        </row>
        <row r="130">
          <cell r="A130">
            <v>1325122</v>
          </cell>
          <cell r="B130" t="str">
            <v>Deprec.Móveis e Utensílios</v>
          </cell>
          <cell r="C130">
            <v>-950.6</v>
          </cell>
        </row>
        <row r="131">
          <cell r="A131">
            <v>1325124</v>
          </cell>
          <cell r="B131" t="str">
            <v>Deprec.Veíc.Rodoviários</v>
          </cell>
          <cell r="C131">
            <v>-2384354</v>
          </cell>
        </row>
        <row r="132">
          <cell r="A132">
            <v>1326202</v>
          </cell>
          <cell r="B132" t="str">
            <v>Sistemas Aplicat.-Software</v>
          </cell>
          <cell r="C132">
            <v>224744.6</v>
          </cell>
        </row>
        <row r="133">
          <cell r="A133">
            <v>1326212</v>
          </cell>
          <cell r="B133" t="str">
            <v>Amort.Sistemas Aplicativos</v>
          </cell>
          <cell r="C133">
            <v>-57814.35</v>
          </cell>
        </row>
        <row r="134">
          <cell r="A134">
            <v>1329999</v>
          </cell>
          <cell r="B134" t="str">
            <v>Carga Imobilizado</v>
          </cell>
          <cell r="C134">
            <v>237600</v>
          </cell>
        </row>
        <row r="135">
          <cell r="A135" t="str">
            <v>Bens de uso construção e reforma</v>
          </cell>
          <cell r="C135">
            <v>12239893.630000001</v>
          </cell>
        </row>
        <row r="136">
          <cell r="A136" t="str">
            <v>Imobilizado</v>
          </cell>
          <cell r="C136">
            <v>12239893.630000001</v>
          </cell>
        </row>
        <row r="138">
          <cell r="A138" t="str">
            <v>Permanente</v>
          </cell>
          <cell r="C138">
            <v>21839005.73</v>
          </cell>
        </row>
        <row r="140">
          <cell r="A140" t="str">
            <v>ATIVO</v>
          </cell>
          <cell r="C140">
            <v>121225792.98999999</v>
          </cell>
        </row>
        <row r="149">
          <cell r="A149" t="str">
            <v>Texto.............................................</v>
          </cell>
        </row>
        <row r="150">
          <cell r="A150" t="str">
            <v>..................................................</v>
          </cell>
        </row>
        <row r="152">
          <cell r="A152">
            <v>2111101</v>
          </cell>
          <cell r="B152" t="str">
            <v>Fornecedor Materiais Nac.</v>
          </cell>
          <cell r="C152">
            <v>-1300281.8600000001</v>
          </cell>
        </row>
        <row r="153">
          <cell r="A153">
            <v>2111103</v>
          </cell>
          <cell r="B153" t="str">
            <v>Fornecedor Serviços Nac.</v>
          </cell>
          <cell r="C153">
            <v>-9145318.5899999999</v>
          </cell>
        </row>
        <row r="154">
          <cell r="A154">
            <v>2111105</v>
          </cell>
          <cell r="B154" t="str">
            <v>Provisão de N.F. Serviço</v>
          </cell>
          <cell r="C154">
            <v>-1031499.65</v>
          </cell>
        </row>
        <row r="155">
          <cell r="A155">
            <v>2111106</v>
          </cell>
          <cell r="B155" t="str">
            <v>Funcionários</v>
          </cell>
          <cell r="C155">
            <v>-87353.65</v>
          </cell>
        </row>
        <row r="156">
          <cell r="A156">
            <v>2111108</v>
          </cell>
          <cell r="B156" t="str">
            <v>Fornecedor Utilities</v>
          </cell>
          <cell r="C156">
            <v>-17552.86</v>
          </cell>
        </row>
        <row r="157">
          <cell r="A157">
            <v>2111109</v>
          </cell>
          <cell r="B157" t="str">
            <v>Fornecedor de Combustíveis</v>
          </cell>
          <cell r="C157">
            <v>-1476910.23</v>
          </cell>
        </row>
        <row r="158">
          <cell r="A158">
            <v>2111110</v>
          </cell>
          <cell r="B158" t="str">
            <v>Fornecedor Impostos</v>
          </cell>
          <cell r="C158">
            <v>-715</v>
          </cell>
        </row>
        <row r="159">
          <cell r="A159">
            <v>2111111</v>
          </cell>
          <cell r="B159" t="str">
            <v>Bancos</v>
          </cell>
          <cell r="C159">
            <v>-5025.2700000000004</v>
          </cell>
        </row>
        <row r="160">
          <cell r="A160">
            <v>2111113</v>
          </cell>
          <cell r="B160" t="str">
            <v>Tit. Caixa. Peq. UPs</v>
          </cell>
          <cell r="C160">
            <v>-56110.400000000001</v>
          </cell>
        </row>
        <row r="161">
          <cell r="A161">
            <v>2111114</v>
          </cell>
          <cell r="B161" t="str">
            <v>Forn.Ressarc.Avarias</v>
          </cell>
          <cell r="C161">
            <v>-60869.279999999999</v>
          </cell>
        </row>
        <row r="162">
          <cell r="A162">
            <v>2111116</v>
          </cell>
          <cell r="B162" t="str">
            <v>Fornecedores Caminhoneiros</v>
          </cell>
          <cell r="C162">
            <v>-1909939.21</v>
          </cell>
        </row>
        <row r="163">
          <cell r="A163">
            <v>2111189</v>
          </cell>
          <cell r="B163" t="str">
            <v>Transitoria Agregado</v>
          </cell>
          <cell r="C163">
            <v>-43.5</v>
          </cell>
        </row>
        <row r="164">
          <cell r="A164">
            <v>2111190</v>
          </cell>
          <cell r="B164" t="str">
            <v>Carga Forn.Mat.</v>
          </cell>
          <cell r="C164">
            <v>2232470.7999999998</v>
          </cell>
        </row>
        <row r="165">
          <cell r="A165">
            <v>2111191</v>
          </cell>
          <cell r="B165" t="str">
            <v>Carga Forn.Serviço</v>
          </cell>
          <cell r="C165">
            <v>-475457.25</v>
          </cell>
        </row>
        <row r="166">
          <cell r="A166">
            <v>2111193</v>
          </cell>
          <cell r="B166" t="str">
            <v>Outros valores a pagar</v>
          </cell>
          <cell r="C166">
            <v>621552.69999999995</v>
          </cell>
        </row>
        <row r="167">
          <cell r="A167">
            <v>2111202</v>
          </cell>
          <cell r="B167" t="str">
            <v>Fornecedor Serviços Ext.</v>
          </cell>
          <cell r="C167">
            <v>-1923421.44</v>
          </cell>
        </row>
        <row r="168">
          <cell r="A168" t="str">
            <v>Fornecedores</v>
          </cell>
          <cell r="C168">
            <v>-14636474.689999999</v>
          </cell>
        </row>
        <row r="170">
          <cell r="A170">
            <v>2121301</v>
          </cell>
          <cell r="B170" t="str">
            <v>Empréstimo BNDES</v>
          </cell>
          <cell r="C170">
            <v>-6115798.0800000001</v>
          </cell>
        </row>
        <row r="171">
          <cell r="A171" t="str">
            <v>BNDES</v>
          </cell>
          <cell r="C171">
            <v>-6115798.0800000001</v>
          </cell>
        </row>
        <row r="173">
          <cell r="A173">
            <v>2131106</v>
          </cell>
          <cell r="B173" t="str">
            <v>Arrendamento Delara</v>
          </cell>
          <cell r="C173">
            <v>-24324870.859999999</v>
          </cell>
        </row>
        <row r="174">
          <cell r="A174" t="str">
            <v>Arrendamento a pagar</v>
          </cell>
          <cell r="C174">
            <v>-24324870.859999999</v>
          </cell>
        </row>
        <row r="176">
          <cell r="A176">
            <v>2161101</v>
          </cell>
          <cell r="B176" t="str">
            <v>Salários a Pagar</v>
          </cell>
          <cell r="C176">
            <v>145609.37</v>
          </cell>
        </row>
        <row r="177">
          <cell r="A177">
            <v>2161102</v>
          </cell>
          <cell r="B177" t="str">
            <v>Banco de horas a pagar</v>
          </cell>
          <cell r="C177">
            <v>-24395.84</v>
          </cell>
        </row>
        <row r="178">
          <cell r="A178">
            <v>2162101</v>
          </cell>
          <cell r="B178" t="str">
            <v>INSS</v>
          </cell>
          <cell r="C178">
            <v>-800109.03</v>
          </cell>
        </row>
        <row r="179">
          <cell r="A179">
            <v>2162103</v>
          </cell>
          <cell r="B179" t="str">
            <v>Salario Educação</v>
          </cell>
          <cell r="C179">
            <v>-36777.199999999997</v>
          </cell>
        </row>
        <row r="180">
          <cell r="A180">
            <v>2162104</v>
          </cell>
          <cell r="B180" t="str">
            <v>FGTS a Recolher</v>
          </cell>
          <cell r="C180">
            <v>-141178.26</v>
          </cell>
        </row>
        <row r="181">
          <cell r="A181">
            <v>2163101</v>
          </cell>
          <cell r="B181" t="str">
            <v>Cta.Pg. Plansfer</v>
          </cell>
          <cell r="C181">
            <v>80</v>
          </cell>
        </row>
        <row r="182">
          <cell r="A182">
            <v>2163102</v>
          </cell>
          <cell r="B182" t="str">
            <v>Contrib. Sindical</v>
          </cell>
          <cell r="C182">
            <v>-22164.79</v>
          </cell>
        </row>
        <row r="183">
          <cell r="A183">
            <v>2163104</v>
          </cell>
          <cell r="B183" t="str">
            <v>Pensão Alimentícia</v>
          </cell>
          <cell r="C183">
            <v>4805.5200000000004</v>
          </cell>
        </row>
        <row r="184">
          <cell r="A184">
            <v>2163105</v>
          </cell>
          <cell r="B184" t="str">
            <v>Sindifer</v>
          </cell>
          <cell r="C184">
            <v>-252.06</v>
          </cell>
        </row>
        <row r="185">
          <cell r="A185">
            <v>2163106</v>
          </cell>
          <cell r="B185" t="str">
            <v>Assistência Odontológica</v>
          </cell>
          <cell r="C185">
            <v>-15441.27</v>
          </cell>
        </row>
        <row r="186">
          <cell r="A186" t="str">
            <v>Salários e encargos sociais</v>
          </cell>
          <cell r="C186">
            <v>-889823.56</v>
          </cell>
        </row>
        <row r="188">
          <cell r="A188">
            <v>2171101</v>
          </cell>
          <cell r="B188" t="str">
            <v>IRRF - Empregados</v>
          </cell>
          <cell r="C188">
            <v>-46651.25</v>
          </cell>
        </row>
        <row r="189">
          <cell r="A189">
            <v>2171102</v>
          </cell>
          <cell r="B189" t="str">
            <v>IRRF - Terceiros</v>
          </cell>
          <cell r="C189">
            <v>-3497.26</v>
          </cell>
        </row>
        <row r="190">
          <cell r="A190">
            <v>2171201</v>
          </cell>
          <cell r="B190" t="str">
            <v>PIS-Prog.Int.Social</v>
          </cell>
          <cell r="C190">
            <v>-193768.4</v>
          </cell>
        </row>
        <row r="191">
          <cell r="A191">
            <v>2171202</v>
          </cell>
          <cell r="B191" t="str">
            <v>Cofins</v>
          </cell>
          <cell r="C191">
            <v>-299708.78000000003</v>
          </cell>
        </row>
        <row r="192">
          <cell r="A192">
            <v>2171203</v>
          </cell>
          <cell r="B192" t="str">
            <v>Imposto S/Serviço</v>
          </cell>
          <cell r="C192">
            <v>501.02</v>
          </cell>
        </row>
        <row r="193">
          <cell r="A193">
            <v>2171210</v>
          </cell>
          <cell r="B193" t="str">
            <v>Ganhos c/ tributos a realizar</v>
          </cell>
          <cell r="C193">
            <v>-485519.87</v>
          </cell>
        </row>
        <row r="194">
          <cell r="A194">
            <v>2171211</v>
          </cell>
          <cell r="B194" t="str">
            <v>Juros c/ Tributos a realizar</v>
          </cell>
          <cell r="C194">
            <v>27304.13</v>
          </cell>
        </row>
        <row r="195">
          <cell r="A195">
            <v>2171301</v>
          </cell>
          <cell r="B195" t="str">
            <v>ICMS - Parana</v>
          </cell>
          <cell r="C195">
            <v>-3204107.2</v>
          </cell>
        </row>
        <row r="196">
          <cell r="A196">
            <v>2171309</v>
          </cell>
          <cell r="B196" t="str">
            <v>ICMS a pagar - Geral</v>
          </cell>
          <cell r="C196">
            <v>15882.98</v>
          </cell>
        </row>
        <row r="197">
          <cell r="A197">
            <v>2171501</v>
          </cell>
          <cell r="B197" t="str">
            <v>IPTU</v>
          </cell>
          <cell r="C197">
            <v>2972.07</v>
          </cell>
        </row>
        <row r="198">
          <cell r="A198">
            <v>2171504</v>
          </cell>
          <cell r="B198" t="str">
            <v>ISS - RETENÇAÕ TERCEIROS</v>
          </cell>
          <cell r="C198">
            <v>-186.39</v>
          </cell>
        </row>
        <row r="199">
          <cell r="A199">
            <v>2171505</v>
          </cell>
          <cell r="B199" t="str">
            <v>INSS</v>
          </cell>
          <cell r="C199">
            <v>-170720.48</v>
          </cell>
        </row>
        <row r="200">
          <cell r="A200">
            <v>2171507</v>
          </cell>
          <cell r="B200" t="str">
            <v>INSS - retenção s/ cooperativas</v>
          </cell>
          <cell r="C200">
            <v>-79574.2</v>
          </cell>
        </row>
        <row r="201">
          <cell r="A201">
            <v>2171508</v>
          </cell>
          <cell r="B201" t="str">
            <v>SEST/SENAT - Retido caminhoneiros</v>
          </cell>
          <cell r="C201">
            <v>-17037.95</v>
          </cell>
        </row>
        <row r="202">
          <cell r="A202" t="str">
            <v>Impostos</v>
          </cell>
          <cell r="C202">
            <v>-4454111.58</v>
          </cell>
        </row>
        <row r="204">
          <cell r="A204">
            <v>2164101</v>
          </cell>
          <cell r="B204" t="str">
            <v>13 Salario</v>
          </cell>
          <cell r="C204">
            <v>-272139.61</v>
          </cell>
        </row>
        <row r="205">
          <cell r="A205">
            <v>2164102</v>
          </cell>
          <cell r="B205" t="str">
            <v>Ferias</v>
          </cell>
          <cell r="C205">
            <v>-1423885.28</v>
          </cell>
        </row>
        <row r="206">
          <cell r="A206" t="str">
            <v>Provisões de férias e 13º salário</v>
          </cell>
          <cell r="C206">
            <v>-1696024.89</v>
          </cell>
        </row>
        <row r="208">
          <cell r="A208">
            <v>2183602</v>
          </cell>
          <cell r="B208" t="str">
            <v>Prov.p/Remun. Variavel</v>
          </cell>
          <cell r="C208">
            <v>153489.17000000001</v>
          </cell>
        </row>
        <row r="209">
          <cell r="A209" t="str">
            <v>Provisão para remuneração variável</v>
          </cell>
          <cell r="C209">
            <v>153489.17000000001</v>
          </cell>
        </row>
        <row r="211">
          <cell r="A211">
            <v>2140202</v>
          </cell>
          <cell r="B211" t="str">
            <v>Mútuo ALL S.A. - HOLDING</v>
          </cell>
          <cell r="C211">
            <v>0</v>
          </cell>
        </row>
        <row r="212">
          <cell r="A212">
            <v>2140204</v>
          </cell>
          <cell r="B212" t="str">
            <v>Mútuo ALL Armazéns Gerais Ltda</v>
          </cell>
          <cell r="C212">
            <v>0</v>
          </cell>
        </row>
        <row r="213">
          <cell r="A213">
            <v>2151109</v>
          </cell>
          <cell r="B213" t="str">
            <v>Part.Pg.Mesopotâmico/BAP</v>
          </cell>
          <cell r="C213">
            <v>-2801144.48</v>
          </cell>
        </row>
        <row r="214">
          <cell r="A214">
            <v>2181150</v>
          </cell>
          <cell r="B214" t="str">
            <v>Adiantamento de Clientes - Recon</v>
          </cell>
          <cell r="C214">
            <v>-67699.649999999994</v>
          </cell>
        </row>
        <row r="215">
          <cell r="A215">
            <v>2182101</v>
          </cell>
          <cell r="B215" t="str">
            <v>Seguros a pagar</v>
          </cell>
          <cell r="C215">
            <v>-104318.99</v>
          </cell>
        </row>
        <row r="216">
          <cell r="A216">
            <v>2182102</v>
          </cell>
          <cell r="B216" t="str">
            <v>Bonif.vagões clientes a Pg</v>
          </cell>
          <cell r="C216">
            <v>44.93</v>
          </cell>
        </row>
        <row r="217">
          <cell r="A217">
            <v>2182103</v>
          </cell>
          <cell r="B217" t="str">
            <v>Reemb Impostos Delara</v>
          </cell>
          <cell r="C217">
            <v>148701.17000000001</v>
          </cell>
        </row>
        <row r="218">
          <cell r="A218" t="str">
            <v>Outros</v>
          </cell>
          <cell r="C218">
            <v>-2824417.02</v>
          </cell>
        </row>
        <row r="220">
          <cell r="A220" t="str">
            <v>Circulante</v>
          </cell>
          <cell r="C220">
            <v>-54788031.509999998</v>
          </cell>
        </row>
        <row r="222">
          <cell r="A222">
            <v>2211103</v>
          </cell>
          <cell r="B222" t="str">
            <v>Fornec. Serviços Nac.LP</v>
          </cell>
          <cell r="C222">
            <v>0</v>
          </cell>
        </row>
        <row r="223">
          <cell r="A223">
            <v>2211202</v>
          </cell>
          <cell r="B223" t="str">
            <v>Fornec.Serviços Ext. LP</v>
          </cell>
          <cell r="C223">
            <v>16000.02</v>
          </cell>
        </row>
        <row r="224">
          <cell r="A224" t="str">
            <v>Fornecedores</v>
          </cell>
          <cell r="C224">
            <v>16000.02</v>
          </cell>
        </row>
        <row r="226">
          <cell r="A226">
            <v>2221301</v>
          </cell>
          <cell r="B226" t="str">
            <v>Emprést.BNDES  LP</v>
          </cell>
          <cell r="C226">
            <v>-11517084.859999999</v>
          </cell>
        </row>
        <row r="227">
          <cell r="A227" t="str">
            <v>BNDES</v>
          </cell>
          <cell r="C227">
            <v>-11517084.859999999</v>
          </cell>
        </row>
        <row r="229">
          <cell r="A229">
            <v>2251101</v>
          </cell>
          <cell r="B229" t="str">
            <v>Provisões Ações Trabal.LP</v>
          </cell>
          <cell r="C229">
            <v>-1773380.26</v>
          </cell>
        </row>
        <row r="230">
          <cell r="A230" t="str">
            <v>Provisão para contingencias trabalhistas</v>
          </cell>
          <cell r="C230">
            <v>-1773380.26</v>
          </cell>
        </row>
        <row r="232">
          <cell r="A232">
            <v>2221606</v>
          </cell>
          <cell r="B232" t="str">
            <v>Mutúo ALL do Brasil S.A. LP</v>
          </cell>
          <cell r="C232">
            <v>-14667508.27</v>
          </cell>
        </row>
        <row r="233">
          <cell r="A233">
            <v>2281102</v>
          </cell>
          <cell r="B233" t="str">
            <v>Reembolso impostos Delara</v>
          </cell>
          <cell r="C233">
            <v>-1960079.05</v>
          </cell>
        </row>
        <row r="234">
          <cell r="A234" t="str">
            <v>Outros valores a pagar</v>
          </cell>
          <cell r="C234">
            <v>-16627587.32</v>
          </cell>
        </row>
        <row r="236">
          <cell r="A236" t="str">
            <v>Exigível a longo prazo</v>
          </cell>
          <cell r="C236">
            <v>-29902052.420000002</v>
          </cell>
        </row>
        <row r="238">
          <cell r="A238">
            <v>2311104</v>
          </cell>
          <cell r="B238" t="str">
            <v>Cessão Diretio de Uso</v>
          </cell>
          <cell r="C238">
            <v>-9119423.0500000007</v>
          </cell>
        </row>
        <row r="239">
          <cell r="C239">
            <v>-9119423.0500000007</v>
          </cell>
        </row>
        <row r="240">
          <cell r="A240">
            <v>2411101</v>
          </cell>
          <cell r="B240" t="str">
            <v>Capital Social Subscrito</v>
          </cell>
          <cell r="C240">
            <v>-46929261.920000002</v>
          </cell>
        </row>
        <row r="241">
          <cell r="A241">
            <v>2421102</v>
          </cell>
          <cell r="B241" t="str">
            <v>Adto.p/Futuro Aum.Capital</v>
          </cell>
          <cell r="C241">
            <v>-1372971.04</v>
          </cell>
        </row>
        <row r="242">
          <cell r="A242" t="str">
            <v>Capital social</v>
          </cell>
          <cell r="C242">
            <v>-48302232.960000001</v>
          </cell>
        </row>
        <row r="244">
          <cell r="A244">
            <v>2431101</v>
          </cell>
          <cell r="B244" t="str">
            <v>Lucro/Prej.Exerc.Anteriores</v>
          </cell>
          <cell r="C244">
            <v>14684138.859999999</v>
          </cell>
        </row>
        <row r="245">
          <cell r="A245" t="str">
            <v>Prejuízo acumulado</v>
          </cell>
          <cell r="C245">
            <v>14684138.859999999</v>
          </cell>
        </row>
        <row r="247">
          <cell r="A247" t="str">
            <v>Patrimônio líquido</v>
          </cell>
          <cell r="C247">
            <v>-33618094.100000001</v>
          </cell>
        </row>
        <row r="249">
          <cell r="A249" t="str">
            <v>Passivo</v>
          </cell>
          <cell r="C249">
            <v>-127427601.08</v>
          </cell>
        </row>
        <row r="258">
          <cell r="A258" t="str">
            <v>Texto.............................................</v>
          </cell>
        </row>
        <row r="259">
          <cell r="A259" t="str">
            <v>..................................................</v>
          </cell>
        </row>
        <row r="261">
          <cell r="A261">
            <v>5111101</v>
          </cell>
          <cell r="B261" t="str">
            <v>Receita Transporte Ferrov.</v>
          </cell>
          <cell r="C261">
            <v>-8000</v>
          </cell>
        </row>
        <row r="262">
          <cell r="A262" t="str">
            <v>Receita Ferroviária</v>
          </cell>
          <cell r="C262">
            <v>-8000</v>
          </cell>
        </row>
        <row r="263">
          <cell r="A263">
            <v>5114301</v>
          </cell>
          <cell r="B263" t="str">
            <v>Desconto de Frete - Agregados</v>
          </cell>
          <cell r="C263">
            <v>18717.3</v>
          </cell>
        </row>
        <row r="264">
          <cell r="A264">
            <v>5114304</v>
          </cell>
          <cell r="B264" t="str">
            <v>Desconto de Frete - Terceiros</v>
          </cell>
          <cell r="C264">
            <v>317446.3</v>
          </cell>
        </row>
        <row r="265">
          <cell r="A265">
            <v>5114305</v>
          </cell>
          <cell r="B265" t="str">
            <v>Cancelamento de Frete - Terceiros</v>
          </cell>
          <cell r="C265">
            <v>9</v>
          </cell>
        </row>
        <row r="266">
          <cell r="A266">
            <v>5114307</v>
          </cell>
          <cell r="B266" t="str">
            <v>Desconto de Frete - Frota</v>
          </cell>
          <cell r="C266">
            <v>62041.86</v>
          </cell>
        </row>
        <row r="267">
          <cell r="A267">
            <v>5118101</v>
          </cell>
          <cell r="B267" t="str">
            <v>Transporte Rodoviário - Terceiros</v>
          </cell>
          <cell r="C267">
            <v>-19686775.73</v>
          </cell>
        </row>
        <row r="268">
          <cell r="A268">
            <v>5118102</v>
          </cell>
          <cell r="B268" t="str">
            <v>Transport. Rod. Frota</v>
          </cell>
          <cell r="C268">
            <v>-17891526.59</v>
          </cell>
        </row>
        <row r="269">
          <cell r="A269">
            <v>5118103</v>
          </cell>
          <cell r="B269" t="str">
            <v>Transp. Rod. Agregados</v>
          </cell>
          <cell r="C269">
            <v>-5699734.1200000001</v>
          </cell>
        </row>
        <row r="270">
          <cell r="A270">
            <v>5118105</v>
          </cell>
          <cell r="B270" t="str">
            <v>Rec.Movim./Armaz.Rodo</v>
          </cell>
          <cell r="C270">
            <v>-125388.38</v>
          </cell>
        </row>
        <row r="271">
          <cell r="A271" t="str">
            <v>Receita Rodoviária</v>
          </cell>
          <cell r="C271">
            <v>-43005210.359999999</v>
          </cell>
        </row>
        <row r="272">
          <cell r="A272">
            <v>5117105</v>
          </cell>
          <cell r="B272" t="str">
            <v>Transbordo</v>
          </cell>
          <cell r="C272">
            <v>-39734</v>
          </cell>
        </row>
        <row r="273">
          <cell r="A273">
            <v>5117109</v>
          </cell>
          <cell r="B273" t="str">
            <v>Custo adm.+marg Intermodal</v>
          </cell>
          <cell r="C273">
            <v>182515.04</v>
          </cell>
        </row>
        <row r="274">
          <cell r="A274">
            <v>5124112</v>
          </cell>
          <cell r="B274" t="str">
            <v>Comissão Seguros Rodoviário - Agregados</v>
          </cell>
          <cell r="C274">
            <v>-232530.94</v>
          </cell>
        </row>
        <row r="275">
          <cell r="A275">
            <v>5124113</v>
          </cell>
          <cell r="B275" t="str">
            <v>Comissão Seguros Rodoviário - Terceiros</v>
          </cell>
          <cell r="C275">
            <v>-453782.78</v>
          </cell>
        </row>
        <row r="276">
          <cell r="A276">
            <v>5124120</v>
          </cell>
          <cell r="B276" t="str">
            <v>Comissão Seguros Rodoviário - Frota</v>
          </cell>
          <cell r="C276">
            <v>-281573.01</v>
          </cell>
        </row>
        <row r="277">
          <cell r="A277" t="str">
            <v>Receita de Logística</v>
          </cell>
          <cell r="C277">
            <v>-825105.69</v>
          </cell>
        </row>
        <row r="278">
          <cell r="A278">
            <v>4145102</v>
          </cell>
          <cell r="B278" t="str">
            <v>Custo Imobilizado Baixado</v>
          </cell>
          <cell r="C278">
            <v>3331856.8</v>
          </cell>
        </row>
        <row r="279">
          <cell r="A279">
            <v>5117130</v>
          </cell>
          <cell r="B279" t="str">
            <v>Receita Realizada TERLOGS</v>
          </cell>
          <cell r="C279">
            <v>-92115.39</v>
          </cell>
        </row>
        <row r="280">
          <cell r="A280">
            <v>5121101</v>
          </cell>
          <cell r="B280" t="str">
            <v>Rec.Patrim.Linhas Férreas</v>
          </cell>
          <cell r="C280">
            <v>0</v>
          </cell>
        </row>
        <row r="281">
          <cell r="A281">
            <v>5124104</v>
          </cell>
          <cell r="B281" t="str">
            <v>Receitas a Classificar</v>
          </cell>
          <cell r="C281">
            <v>22701.72</v>
          </cell>
        </row>
        <row r="282">
          <cell r="A282" t="str">
            <v>Outras Receitas</v>
          </cell>
          <cell r="C282">
            <v>3262443.13</v>
          </cell>
        </row>
        <row r="283">
          <cell r="A283" t="str">
            <v>Receita Bruta Total</v>
          </cell>
          <cell r="C283">
            <v>-40575872.920000002</v>
          </cell>
        </row>
        <row r="284">
          <cell r="A284">
            <v>5411102</v>
          </cell>
          <cell r="B284" t="str">
            <v>PIS</v>
          </cell>
          <cell r="C284">
            <v>64.900000000000006</v>
          </cell>
        </row>
        <row r="285">
          <cell r="A285">
            <v>5411103</v>
          </cell>
          <cell r="B285" t="str">
            <v>COFINS</v>
          </cell>
          <cell r="C285">
            <v>117.99</v>
          </cell>
        </row>
        <row r="286">
          <cell r="A286">
            <v>5411104</v>
          </cell>
          <cell r="B286" t="str">
            <v>Imposto s/ serviço</v>
          </cell>
          <cell r="C286">
            <v>196.66</v>
          </cell>
        </row>
        <row r="287">
          <cell r="A287">
            <v>5411145</v>
          </cell>
          <cell r="B287" t="str">
            <v>PIS Rodoviário - Agregados</v>
          </cell>
          <cell r="C287">
            <v>90815.34</v>
          </cell>
        </row>
        <row r="288">
          <cell r="A288">
            <v>5411146</v>
          </cell>
          <cell r="B288" t="str">
            <v>PIS Rodoviário - Terceiros</v>
          </cell>
          <cell r="C288">
            <v>301623.75</v>
          </cell>
        </row>
        <row r="289">
          <cell r="A289">
            <v>5411147</v>
          </cell>
          <cell r="B289" t="str">
            <v>PIS Rodoviário - Frota</v>
          </cell>
          <cell r="C289">
            <v>241605.08</v>
          </cell>
        </row>
        <row r="290">
          <cell r="A290">
            <v>5411148</v>
          </cell>
          <cell r="B290" t="str">
            <v>Cofins Rodoviário - Agregados</v>
          </cell>
          <cell r="C290">
            <v>165260.29999999999</v>
          </cell>
        </row>
        <row r="291">
          <cell r="A291">
            <v>5411149</v>
          </cell>
          <cell r="B291" t="str">
            <v>Cofins Rodoviário - Terceiros</v>
          </cell>
          <cell r="C291">
            <v>537431.4</v>
          </cell>
        </row>
        <row r="292">
          <cell r="A292">
            <v>5411150</v>
          </cell>
          <cell r="B292" t="str">
            <v>Cofins Rodoviário - Frota</v>
          </cell>
          <cell r="C292">
            <v>442935.96</v>
          </cell>
        </row>
        <row r="293">
          <cell r="A293">
            <v>5411151</v>
          </cell>
          <cell r="B293" t="str">
            <v>ISS Rodoviário - Agregados</v>
          </cell>
          <cell r="C293">
            <v>11660.94</v>
          </cell>
        </row>
        <row r="294">
          <cell r="A294">
            <v>5411152</v>
          </cell>
          <cell r="B294" t="str">
            <v>ISS Rodoviário - Terceiros</v>
          </cell>
          <cell r="C294">
            <v>22134.35</v>
          </cell>
        </row>
        <row r="295">
          <cell r="A295">
            <v>5411153</v>
          </cell>
          <cell r="B295" t="str">
            <v>ISS Rodoviário - Frota</v>
          </cell>
          <cell r="C295">
            <v>1638.94</v>
          </cell>
        </row>
        <row r="296">
          <cell r="A296">
            <v>5411160</v>
          </cell>
          <cell r="B296" t="str">
            <v>ISS s/ Seguros</v>
          </cell>
          <cell r="C296">
            <v>1817.62</v>
          </cell>
        </row>
        <row r="297">
          <cell r="A297" t="str">
            <v>PIS/COFINS/ISS/INSS</v>
          </cell>
          <cell r="C297">
            <v>1817303.23</v>
          </cell>
        </row>
        <row r="298">
          <cell r="A298">
            <v>5411142</v>
          </cell>
          <cell r="B298" t="str">
            <v>ICMS Rodoviário - Agregados</v>
          </cell>
          <cell r="C298">
            <v>1999480.49</v>
          </cell>
        </row>
        <row r="299">
          <cell r="A299">
            <v>5411143</v>
          </cell>
          <cell r="B299" t="str">
            <v>ICMS Rodoviário - Terceiros</v>
          </cell>
          <cell r="C299">
            <v>1426858.88</v>
          </cell>
        </row>
        <row r="300">
          <cell r="A300">
            <v>5411144</v>
          </cell>
          <cell r="B300" t="str">
            <v>ICMS Rodoviário - Frota</v>
          </cell>
          <cell r="C300">
            <v>1219952.3700000001</v>
          </cell>
        </row>
        <row r="301">
          <cell r="A301">
            <v>5411156</v>
          </cell>
          <cell r="B301" t="str">
            <v>ICMS Seg rod - Agregados</v>
          </cell>
          <cell r="C301">
            <v>14956.65</v>
          </cell>
        </row>
        <row r="302">
          <cell r="A302">
            <v>5411157</v>
          </cell>
          <cell r="B302" t="str">
            <v>ICMS Seg rod - Terceiros</v>
          </cell>
          <cell r="C302">
            <v>28403.97</v>
          </cell>
        </row>
        <row r="303">
          <cell r="A303">
            <v>5411158</v>
          </cell>
          <cell r="B303" t="str">
            <v>ICMS Seg rod - Frota</v>
          </cell>
          <cell r="C303">
            <v>11566.5</v>
          </cell>
        </row>
        <row r="304">
          <cell r="A304" t="str">
            <v>ICMS</v>
          </cell>
          <cell r="C304">
            <v>4701218.8600000003</v>
          </cell>
        </row>
        <row r="305">
          <cell r="A305" t="str">
            <v>Impostos s/ Vendas</v>
          </cell>
          <cell r="C305">
            <v>6518522.0899999999</v>
          </cell>
        </row>
        <row r="306">
          <cell r="A306" t="str">
            <v>Receita operacional líquida</v>
          </cell>
          <cell r="C306">
            <v>-34057350.829999998</v>
          </cell>
        </row>
        <row r="307">
          <cell r="A307">
            <v>4131130</v>
          </cell>
          <cell r="B307" t="str">
            <v>Carga e descarga</v>
          </cell>
          <cell r="C307">
            <v>2740.09</v>
          </cell>
        </row>
        <row r="308">
          <cell r="A308" t="str">
            <v>Enlonamento/Pesagem</v>
          </cell>
          <cell r="C308">
            <v>2740.09</v>
          </cell>
        </row>
        <row r="309">
          <cell r="A309">
            <v>3061108</v>
          </cell>
          <cell r="B309" t="str">
            <v>Aluguel Container</v>
          </cell>
          <cell r="C309">
            <v>399</v>
          </cell>
        </row>
        <row r="310">
          <cell r="A310" t="str">
            <v>Aluguel de Material Rodante</v>
          </cell>
          <cell r="C310">
            <v>399</v>
          </cell>
        </row>
        <row r="311">
          <cell r="A311">
            <v>4180101</v>
          </cell>
          <cell r="B311" t="str">
            <v>Crédito Pis - Custo</v>
          </cell>
          <cell r="C311">
            <v>-103750.45</v>
          </cell>
        </row>
        <row r="312">
          <cell r="A312" t="str">
            <v>Crédito PIS</v>
          </cell>
          <cell r="C312">
            <v>-103750.45</v>
          </cell>
        </row>
        <row r="313">
          <cell r="A313" t="str">
            <v>Custos Ferroviários variáveis</v>
          </cell>
          <cell r="C313">
            <v>-100611.36</v>
          </cell>
        </row>
        <row r="314">
          <cell r="A314">
            <v>3015101</v>
          </cell>
          <cell r="B314" t="str">
            <v>Salários - Motoristas/Ajudantes</v>
          </cell>
          <cell r="C314">
            <v>1076214.92</v>
          </cell>
        </row>
        <row r="315">
          <cell r="A315">
            <v>3015201</v>
          </cell>
          <cell r="B315" t="str">
            <v>Adic. Sal. Mot. Ajudantes</v>
          </cell>
          <cell r="C315">
            <v>681331.09</v>
          </cell>
        </row>
        <row r="316">
          <cell r="A316">
            <v>3015204</v>
          </cell>
          <cell r="B316" t="str">
            <v>Produtividade Motoristas</v>
          </cell>
          <cell r="C316">
            <v>0</v>
          </cell>
        </row>
        <row r="317">
          <cell r="A317">
            <v>3015301</v>
          </cell>
          <cell r="B317" t="str">
            <v>INSS Mot/Ajudantes</v>
          </cell>
          <cell r="C317">
            <v>564165.77</v>
          </cell>
        </row>
        <row r="318">
          <cell r="A318">
            <v>3015302</v>
          </cell>
          <cell r="B318" t="str">
            <v>FGTS Motoristas/Ajud</v>
          </cell>
          <cell r="C318">
            <v>162955.54999999999</v>
          </cell>
        </row>
        <row r="319">
          <cell r="A319">
            <v>3015305</v>
          </cell>
          <cell r="B319" t="str">
            <v>Cont. Patronal Motoristas/Ajudantes</v>
          </cell>
          <cell r="C319">
            <v>870</v>
          </cell>
        </row>
        <row r="320">
          <cell r="A320">
            <v>3015401</v>
          </cell>
          <cell r="B320" t="str">
            <v>HE Motoristas/Ajudanres</v>
          </cell>
          <cell r="C320">
            <v>300954.38</v>
          </cell>
        </row>
        <row r="321">
          <cell r="A321">
            <v>3015402</v>
          </cell>
          <cell r="B321" t="str">
            <v>Adicional Noturno - Motoristas</v>
          </cell>
          <cell r="C321">
            <v>12712.07</v>
          </cell>
        </row>
        <row r="322">
          <cell r="A322">
            <v>3015501</v>
          </cell>
          <cell r="B322" t="str">
            <v>Aviso Previo Recisão CTR Motoristas</v>
          </cell>
          <cell r="C322">
            <v>105832.91</v>
          </cell>
        </row>
        <row r="323">
          <cell r="A323">
            <v>3015701</v>
          </cell>
          <cell r="B323" t="str">
            <v>Férias Motoristas/Ajudantes</v>
          </cell>
          <cell r="C323">
            <v>300027.5</v>
          </cell>
        </row>
        <row r="324">
          <cell r="A324">
            <v>3015702</v>
          </cell>
          <cell r="B324" t="str">
            <v>13º Salário Motoristas/Ajudantes</v>
          </cell>
          <cell r="C324">
            <v>246534.05</v>
          </cell>
        </row>
        <row r="325">
          <cell r="A325">
            <v>3015801</v>
          </cell>
          <cell r="B325" t="str">
            <v>Ticket Alim. Motoristas/Ajudantes</v>
          </cell>
          <cell r="C325">
            <v>376258.02</v>
          </cell>
        </row>
        <row r="326">
          <cell r="A326">
            <v>3015802</v>
          </cell>
          <cell r="B326" t="str">
            <v>Vale Transp. Motoristas/Ajudantes</v>
          </cell>
          <cell r="C326">
            <v>130233.51</v>
          </cell>
        </row>
        <row r="327">
          <cell r="A327">
            <v>3015803</v>
          </cell>
          <cell r="B327" t="str">
            <v>Ass. Médica Motoristas/Ajudantes</v>
          </cell>
          <cell r="C327">
            <v>286996.38</v>
          </cell>
        </row>
        <row r="328">
          <cell r="A328">
            <v>3015804</v>
          </cell>
          <cell r="B328" t="str">
            <v>Seguro de Vida Motoristas/Ajudantes</v>
          </cell>
          <cell r="C328">
            <v>3150.98</v>
          </cell>
        </row>
        <row r="329">
          <cell r="A329">
            <v>3015805</v>
          </cell>
          <cell r="B329" t="str">
            <v>Brindes Motoristas/Ajudantes</v>
          </cell>
          <cell r="C329">
            <v>2246</v>
          </cell>
        </row>
        <row r="330">
          <cell r="A330">
            <v>3015806</v>
          </cell>
          <cell r="B330" t="str">
            <v>Outros Motoristas/Ajudantes</v>
          </cell>
          <cell r="C330">
            <v>427.61</v>
          </cell>
        </row>
        <row r="331">
          <cell r="A331">
            <v>3015901</v>
          </cell>
          <cell r="B331" t="str">
            <v>Contrato Motoristas/Ajudantes</v>
          </cell>
          <cell r="C331">
            <v>12489.13</v>
          </cell>
        </row>
        <row r="332">
          <cell r="A332" t="str">
            <v>Motoristas e Ajudantes</v>
          </cell>
          <cell r="C332">
            <v>4263399.87</v>
          </cell>
        </row>
        <row r="333">
          <cell r="A333">
            <v>3021108</v>
          </cell>
          <cell r="B333" t="str">
            <v>Diesel Caminhão</v>
          </cell>
          <cell r="C333">
            <v>5297593.21</v>
          </cell>
        </row>
        <row r="334">
          <cell r="A334">
            <v>3021110</v>
          </cell>
          <cell r="B334" t="str">
            <v>Lubrificantes Caminhão</v>
          </cell>
          <cell r="C334">
            <v>27132.95</v>
          </cell>
        </row>
        <row r="335">
          <cell r="A335">
            <v>3021112</v>
          </cell>
          <cell r="B335" t="str">
            <v>Combustível p/ Agregados</v>
          </cell>
          <cell r="C335">
            <v>640697.39</v>
          </cell>
        </row>
        <row r="336">
          <cell r="A336">
            <v>3021113</v>
          </cell>
          <cell r="B336" t="str">
            <v>Combustível para terceiros</v>
          </cell>
          <cell r="C336">
            <v>6374.24</v>
          </cell>
        </row>
        <row r="337">
          <cell r="A337" t="str">
            <v>Combustível e Lubrificantes</v>
          </cell>
          <cell r="C337">
            <v>5971797.79</v>
          </cell>
        </row>
        <row r="338">
          <cell r="A338">
            <v>3014307</v>
          </cell>
          <cell r="B338" t="str">
            <v>INSS Serviços de Agregados -Intermodal</v>
          </cell>
          <cell r="C338">
            <v>128289.69</v>
          </cell>
        </row>
        <row r="339">
          <cell r="A339">
            <v>3131136</v>
          </cell>
          <cell r="B339" t="str">
            <v>Fretes agregados</v>
          </cell>
          <cell r="C339">
            <v>3382195.52</v>
          </cell>
        </row>
        <row r="340">
          <cell r="A340">
            <v>3131145</v>
          </cell>
          <cell r="B340" t="str">
            <v>Pedágio agregados</v>
          </cell>
          <cell r="C340">
            <v>316937.43</v>
          </cell>
        </row>
        <row r="341">
          <cell r="A341">
            <v>3131146</v>
          </cell>
          <cell r="B341" t="str">
            <v>Pedágio Reembolso agregados</v>
          </cell>
          <cell r="C341">
            <v>-188615.88</v>
          </cell>
        </row>
        <row r="342">
          <cell r="A342">
            <v>3131148</v>
          </cell>
          <cell r="B342" t="str">
            <v>Carga e descarga rodo agregados</v>
          </cell>
          <cell r="C342">
            <v>25117.62</v>
          </cell>
        </row>
        <row r="343">
          <cell r="A343" t="str">
            <v>Agregados</v>
          </cell>
          <cell r="C343">
            <v>3663924.38</v>
          </cell>
        </row>
        <row r="344">
          <cell r="A344">
            <v>3014306</v>
          </cell>
          <cell r="B344" t="str">
            <v>INSS Serviços de terceiros - Intermodal</v>
          </cell>
          <cell r="C344">
            <v>307084.40999999997</v>
          </cell>
        </row>
        <row r="345">
          <cell r="A345">
            <v>3131102</v>
          </cell>
          <cell r="B345" t="str">
            <v>Fretes com Terceiros</v>
          </cell>
          <cell r="C345">
            <v>13434602.949999999</v>
          </cell>
        </row>
        <row r="346">
          <cell r="A346">
            <v>3131107</v>
          </cell>
          <cell r="B346" t="str">
            <v>Fretes com Terceiros - Redespacho</v>
          </cell>
          <cell r="C346">
            <v>157457.79</v>
          </cell>
        </row>
        <row r="347">
          <cell r="A347">
            <v>3131121</v>
          </cell>
          <cell r="B347" t="str">
            <v>Frete Ponta Rodoviaria</v>
          </cell>
          <cell r="C347">
            <v>21983.09</v>
          </cell>
        </row>
        <row r="348">
          <cell r="A348">
            <v>3131142</v>
          </cell>
          <cell r="B348" t="str">
            <v>Transbordo Rodoviario</v>
          </cell>
          <cell r="C348">
            <v>-455.36</v>
          </cell>
        </row>
        <row r="349">
          <cell r="A349">
            <v>4131102</v>
          </cell>
          <cell r="B349" t="str">
            <v>Frete com terceiros</v>
          </cell>
          <cell r="C349">
            <v>135.78</v>
          </cell>
        </row>
        <row r="350">
          <cell r="A350" t="str">
            <v>Terceiros</v>
          </cell>
          <cell r="C350">
            <v>13920808.66</v>
          </cell>
        </row>
        <row r="351">
          <cell r="A351">
            <v>3031301</v>
          </cell>
          <cell r="B351" t="str">
            <v>Peças Manut. Ctr Cavalo mecânico</v>
          </cell>
          <cell r="C351">
            <v>501694.47</v>
          </cell>
        </row>
        <row r="352">
          <cell r="A352">
            <v>3031302</v>
          </cell>
          <cell r="B352" t="str">
            <v>Serv. Manut. Cavalo Mecânico</v>
          </cell>
          <cell r="C352">
            <v>363062.63</v>
          </cell>
        </row>
        <row r="353">
          <cell r="A353">
            <v>3031303</v>
          </cell>
          <cell r="B353" t="str">
            <v>Peças Manut. Ctr Semi reboque</v>
          </cell>
          <cell r="C353">
            <v>20671.7</v>
          </cell>
        </row>
        <row r="354">
          <cell r="A354">
            <v>3031304</v>
          </cell>
          <cell r="B354" t="str">
            <v>Serv. Manut. Semi reboque</v>
          </cell>
          <cell r="C354">
            <v>24442.15</v>
          </cell>
        </row>
        <row r="355">
          <cell r="A355">
            <v>3031305</v>
          </cell>
          <cell r="B355" t="str">
            <v>Pç. Manut. Ctr. Caminhões Leves</v>
          </cell>
          <cell r="C355">
            <v>34662.879999999997</v>
          </cell>
        </row>
        <row r="356">
          <cell r="A356">
            <v>3031306</v>
          </cell>
          <cell r="B356" t="str">
            <v>Serv. Manut. Ctr. Caminhões Leves</v>
          </cell>
          <cell r="C356">
            <v>66333.5</v>
          </cell>
        </row>
        <row r="357">
          <cell r="A357" t="str">
            <v>Manutenção Sob-Contrato</v>
          </cell>
          <cell r="C357">
            <v>1010867.33</v>
          </cell>
        </row>
        <row r="358">
          <cell r="A358">
            <v>3031307</v>
          </cell>
          <cell r="B358" t="str">
            <v>Pc. Manut. Ex. Contrato Cavalo Mecânico</v>
          </cell>
          <cell r="C358">
            <v>275041.44</v>
          </cell>
        </row>
        <row r="359">
          <cell r="A359">
            <v>3031308</v>
          </cell>
          <cell r="B359" t="str">
            <v>Serv. Manut. Ctr. Cavalo mecânico</v>
          </cell>
          <cell r="C359">
            <v>75916.73</v>
          </cell>
        </row>
        <row r="360">
          <cell r="A360">
            <v>3031309</v>
          </cell>
          <cell r="B360" t="str">
            <v>Pç Manut. Ex Contrato Semi reboque</v>
          </cell>
          <cell r="C360">
            <v>262055.55</v>
          </cell>
        </row>
        <row r="361">
          <cell r="A361">
            <v>3031310</v>
          </cell>
          <cell r="B361" t="str">
            <v>Serv. Manut. Ex Contrato Semi Reboque</v>
          </cell>
          <cell r="C361">
            <v>300189.05</v>
          </cell>
        </row>
        <row r="362">
          <cell r="A362">
            <v>3031311</v>
          </cell>
          <cell r="B362" t="str">
            <v>Pç Manut. Ex Contrato Caminhões Leves</v>
          </cell>
          <cell r="C362">
            <v>136627.19</v>
          </cell>
        </row>
        <row r="363">
          <cell r="A363">
            <v>3031312</v>
          </cell>
          <cell r="B363" t="str">
            <v>Serv. Manut. Ex Contrato Caminhões Leve</v>
          </cell>
          <cell r="C363">
            <v>126576.09</v>
          </cell>
        </row>
        <row r="364">
          <cell r="A364">
            <v>3031313</v>
          </cell>
          <cell r="B364" t="str">
            <v>Conserto de Pneus</v>
          </cell>
          <cell r="C364">
            <v>23631.77</v>
          </cell>
        </row>
        <row r="365">
          <cell r="A365">
            <v>3031314</v>
          </cell>
          <cell r="B365" t="str">
            <v>Peças Manut. Ctr Semi reboque - AGREGAD</v>
          </cell>
          <cell r="C365">
            <v>22876.47</v>
          </cell>
        </row>
        <row r="366">
          <cell r="A366" t="str">
            <v>Manutenção Ex-Contrato</v>
          </cell>
          <cell r="C366">
            <v>1222914.29</v>
          </cell>
        </row>
        <row r="367">
          <cell r="A367" t="str">
            <v>Manutenção</v>
          </cell>
          <cell r="C367">
            <v>2233781.62</v>
          </cell>
        </row>
        <row r="368">
          <cell r="A368">
            <v>3031316</v>
          </cell>
          <cell r="B368" t="str">
            <v>Manut. de Lonas Rodo</v>
          </cell>
          <cell r="C368">
            <v>679.1</v>
          </cell>
        </row>
        <row r="369">
          <cell r="A369">
            <v>3131105</v>
          </cell>
          <cell r="B369" t="str">
            <v>Enlonamento-Rodoviário</v>
          </cell>
          <cell r="C369">
            <v>138859.9</v>
          </cell>
        </row>
        <row r="370">
          <cell r="A370">
            <v>3131130</v>
          </cell>
          <cell r="B370" t="str">
            <v>Carga e descarga</v>
          </cell>
          <cell r="C370">
            <v>356724.58</v>
          </cell>
        </row>
        <row r="371">
          <cell r="A371">
            <v>3131133</v>
          </cell>
          <cell r="B371" t="str">
            <v>Lavagem de caminhões</v>
          </cell>
          <cell r="C371">
            <v>109664.15</v>
          </cell>
        </row>
        <row r="372">
          <cell r="A372">
            <v>3131149</v>
          </cell>
          <cell r="B372" t="str">
            <v>Enlonamento-Rodoviário frota</v>
          </cell>
          <cell r="C372">
            <v>25445.77</v>
          </cell>
        </row>
        <row r="373">
          <cell r="A373">
            <v>3131150</v>
          </cell>
          <cell r="B373" t="str">
            <v>Enlonamento-Rodoviário agregados</v>
          </cell>
          <cell r="C373">
            <v>6024.02</v>
          </cell>
        </row>
        <row r="374">
          <cell r="A374" t="str">
            <v>Enlonamento de Caminhão</v>
          </cell>
          <cell r="C374">
            <v>637397.52</v>
          </cell>
        </row>
        <row r="375">
          <cell r="A375">
            <v>3081109</v>
          </cell>
          <cell r="B375" t="str">
            <v>Uniformes Materiais de segurança - rodo</v>
          </cell>
          <cell r="C375">
            <v>35217.19</v>
          </cell>
        </row>
        <row r="376">
          <cell r="A376" t="str">
            <v>Uniformes para Motoristas</v>
          </cell>
          <cell r="C376">
            <v>35217.19</v>
          </cell>
        </row>
        <row r="377">
          <cell r="A377">
            <v>3041108</v>
          </cell>
          <cell r="B377" t="str">
            <v>Viagens e estadias Motoristas</v>
          </cell>
          <cell r="C377">
            <v>445310.64</v>
          </cell>
        </row>
        <row r="378">
          <cell r="A378">
            <v>3041109</v>
          </cell>
          <cell r="B378" t="str">
            <v>Diárias de Motoristas</v>
          </cell>
          <cell r="C378">
            <v>10520.31</v>
          </cell>
        </row>
        <row r="379">
          <cell r="A379" t="str">
            <v>Estadias de Motoristas</v>
          </cell>
          <cell r="C379">
            <v>455830.95</v>
          </cell>
        </row>
        <row r="380">
          <cell r="A380">
            <v>3081112</v>
          </cell>
          <cell r="B380" t="str">
            <v>Ser. Motoristas e Ajudantes</v>
          </cell>
          <cell r="C380">
            <v>373763.14</v>
          </cell>
        </row>
        <row r="381">
          <cell r="C381">
            <v>373763.14</v>
          </cell>
        </row>
        <row r="382">
          <cell r="A382">
            <v>3131122</v>
          </cell>
          <cell r="B382" t="str">
            <v>Pedágio Freteiros</v>
          </cell>
          <cell r="C382">
            <v>318859.39</v>
          </cell>
        </row>
        <row r="383">
          <cell r="A383">
            <v>3131126</v>
          </cell>
          <cell r="B383" t="str">
            <v>Pedágio Reembolso</v>
          </cell>
          <cell r="C383">
            <v>-293272.07</v>
          </cell>
        </row>
        <row r="384">
          <cell r="A384">
            <v>3131134</v>
          </cell>
          <cell r="B384" t="str">
            <v>Estacionamento</v>
          </cell>
          <cell r="C384">
            <v>6298.75</v>
          </cell>
        </row>
        <row r="385">
          <cell r="A385">
            <v>3131143</v>
          </cell>
          <cell r="B385" t="str">
            <v>Pedágio frota</v>
          </cell>
          <cell r="C385">
            <v>284072.75</v>
          </cell>
        </row>
        <row r="386">
          <cell r="A386">
            <v>3131144</v>
          </cell>
          <cell r="B386" t="str">
            <v>Pedágio Reembolso frota</v>
          </cell>
          <cell r="C386">
            <v>-264678.51</v>
          </cell>
        </row>
        <row r="387">
          <cell r="A387">
            <v>4131122</v>
          </cell>
          <cell r="B387" t="str">
            <v>Pedágio Freteiros</v>
          </cell>
          <cell r="C387">
            <v>-1263.8900000000001</v>
          </cell>
        </row>
        <row r="388">
          <cell r="A388" t="str">
            <v>Estacionamento/pedágio</v>
          </cell>
          <cell r="C388">
            <v>50016.42</v>
          </cell>
        </row>
        <row r="389">
          <cell r="A389">
            <v>3061107</v>
          </cell>
          <cell r="B389" t="str">
            <v>Aluguel Road Railer</v>
          </cell>
          <cell r="C389">
            <v>16.989999999999998</v>
          </cell>
        </row>
        <row r="390">
          <cell r="A390">
            <v>3061111</v>
          </cell>
          <cell r="B390" t="str">
            <v>Locação de Cavalos Mwc</v>
          </cell>
          <cell r="C390">
            <v>196194.75</v>
          </cell>
        </row>
        <row r="391">
          <cell r="A391" t="str">
            <v>Aluguel material rodante</v>
          </cell>
          <cell r="C391">
            <v>196211.74</v>
          </cell>
        </row>
        <row r="392">
          <cell r="A392">
            <v>3091401</v>
          </cell>
          <cell r="B392" t="str">
            <v>Gerenciamento de riscos</v>
          </cell>
          <cell r="C392">
            <v>622606.6</v>
          </cell>
        </row>
        <row r="393">
          <cell r="A393">
            <v>4131131</v>
          </cell>
          <cell r="B393" t="str">
            <v>Taxa Repon</v>
          </cell>
          <cell r="C393">
            <v>28006.94</v>
          </cell>
        </row>
        <row r="394">
          <cell r="A394" t="str">
            <v>Gerenciamento de riscos</v>
          </cell>
          <cell r="C394">
            <v>650613.54</v>
          </cell>
        </row>
        <row r="395">
          <cell r="A395">
            <v>3040101</v>
          </cell>
          <cell r="B395" t="str">
            <v>Desgate de Pneus</v>
          </cell>
          <cell r="C395">
            <v>663797.75</v>
          </cell>
        </row>
        <row r="396">
          <cell r="A396">
            <v>3040102</v>
          </cell>
          <cell r="B396" t="str">
            <v>Desgate de Pneus - Agregados</v>
          </cell>
          <cell r="C396">
            <v>141695.12</v>
          </cell>
        </row>
        <row r="397">
          <cell r="A397" t="str">
            <v>Desgaste de Pneus</v>
          </cell>
          <cell r="C397">
            <v>805492.87</v>
          </cell>
        </row>
        <row r="398">
          <cell r="A398">
            <v>3131113</v>
          </cell>
          <cell r="B398" t="str">
            <v>Estadia</v>
          </cell>
          <cell r="C398">
            <v>3606.24</v>
          </cell>
        </row>
        <row r="399">
          <cell r="A399">
            <v>3131114</v>
          </cell>
          <cell r="B399" t="str">
            <v>Armazenagem</v>
          </cell>
          <cell r="C399">
            <v>3747.4</v>
          </cell>
        </row>
        <row r="400">
          <cell r="A400" t="str">
            <v>Estadia de Caminhões</v>
          </cell>
          <cell r="C400">
            <v>7353.64</v>
          </cell>
        </row>
        <row r="401">
          <cell r="A401">
            <v>3101121</v>
          </cell>
          <cell r="B401" t="str">
            <v>Taxas Variáveis</v>
          </cell>
          <cell r="C401">
            <v>612.73</v>
          </cell>
        </row>
        <row r="402">
          <cell r="A402" t="str">
            <v>Taxa Adm. Arg.</v>
          </cell>
          <cell r="C402">
            <v>612.73</v>
          </cell>
        </row>
        <row r="403">
          <cell r="A403">
            <v>3091104</v>
          </cell>
          <cell r="B403" t="str">
            <v>RCF - Seguros com terceiros</v>
          </cell>
          <cell r="C403">
            <v>80916.58</v>
          </cell>
        </row>
        <row r="404">
          <cell r="A404">
            <v>3101231</v>
          </cell>
          <cell r="B404" t="str">
            <v>IPVA  - Caminhões</v>
          </cell>
          <cell r="C404">
            <v>106520.31</v>
          </cell>
        </row>
        <row r="405">
          <cell r="A405">
            <v>3101232</v>
          </cell>
          <cell r="B405" t="str">
            <v>IPVA Semi Reboques/Agregados</v>
          </cell>
          <cell r="C405">
            <v>3001.24</v>
          </cell>
        </row>
        <row r="406">
          <cell r="A406">
            <v>4101231</v>
          </cell>
          <cell r="B406" t="str">
            <v>IPVA Caminhões</v>
          </cell>
          <cell r="C406">
            <v>5930.73</v>
          </cell>
        </row>
        <row r="407">
          <cell r="A407" t="str">
            <v>IPVA Caminhões</v>
          </cell>
          <cell r="C407">
            <v>196368.86</v>
          </cell>
        </row>
        <row r="408">
          <cell r="A408">
            <v>3131127</v>
          </cell>
          <cell r="B408" t="str">
            <v>Serviço de desembaraço</v>
          </cell>
          <cell r="C408">
            <v>48459.19</v>
          </cell>
        </row>
        <row r="409">
          <cell r="A409" t="str">
            <v>Desembaraço de Mercadorias</v>
          </cell>
          <cell r="C409">
            <v>48459.19</v>
          </cell>
        </row>
        <row r="410">
          <cell r="A410">
            <v>3101106</v>
          </cell>
          <cell r="B410" t="str">
            <v>Refugo Vasilhames</v>
          </cell>
          <cell r="C410">
            <v>69320.86</v>
          </cell>
        </row>
        <row r="411">
          <cell r="A411">
            <v>3101198</v>
          </cell>
          <cell r="B411" t="str">
            <v>Recuperação Refugos/Avarias</v>
          </cell>
          <cell r="C411">
            <v>-1604.12</v>
          </cell>
        </row>
        <row r="412">
          <cell r="A412">
            <v>3111105</v>
          </cell>
          <cell r="B412" t="str">
            <v>Vendas de Salvados - PPO</v>
          </cell>
          <cell r="C412">
            <v>-20431.759999999998</v>
          </cell>
        </row>
        <row r="413">
          <cell r="A413">
            <v>3111201</v>
          </cell>
          <cell r="B413" t="str">
            <v>Vales Financeiros - Prest. Contas</v>
          </cell>
          <cell r="C413">
            <v>27544.23</v>
          </cell>
        </row>
        <row r="414">
          <cell r="A414">
            <v>3111202</v>
          </cell>
          <cell r="B414" t="str">
            <v>Devol. Vales Financeiros - Redutora</v>
          </cell>
          <cell r="C414">
            <v>-25755.02</v>
          </cell>
        </row>
        <row r="415">
          <cell r="C415">
            <v>49074.19</v>
          </cell>
        </row>
        <row r="416">
          <cell r="A416">
            <v>3091105</v>
          </cell>
          <cell r="B416" t="str">
            <v>RCF-Seguros com terceiros -agregados</v>
          </cell>
          <cell r="C416">
            <v>38434.400000000001</v>
          </cell>
        </row>
        <row r="417">
          <cell r="A417">
            <v>3091106</v>
          </cell>
          <cell r="B417" t="str">
            <v>RCF - Seguros com terceiros internacion</v>
          </cell>
          <cell r="C417">
            <v>55807.4</v>
          </cell>
        </row>
        <row r="418">
          <cell r="C418">
            <v>94241.8</v>
          </cell>
        </row>
        <row r="419">
          <cell r="A419">
            <v>3131117</v>
          </cell>
          <cell r="B419" t="str">
            <v>Agenciamento cargas/comissões - Frota</v>
          </cell>
          <cell r="C419">
            <v>60959</v>
          </cell>
        </row>
        <row r="420">
          <cell r="C420">
            <v>60959</v>
          </cell>
        </row>
        <row r="421">
          <cell r="A421">
            <v>3021301</v>
          </cell>
          <cell r="B421" t="str">
            <v>Combustiveis e equipamentos para termin</v>
          </cell>
          <cell r="C421">
            <v>20413.98</v>
          </cell>
        </row>
        <row r="422">
          <cell r="A422" t="str">
            <v>Combustíveis Terminais</v>
          </cell>
          <cell r="C422">
            <v>20413.98</v>
          </cell>
        </row>
        <row r="423">
          <cell r="A423">
            <v>3061109</v>
          </cell>
          <cell r="B423" t="str">
            <v>Locação de Armazéns</v>
          </cell>
          <cell r="C423">
            <v>42277.02</v>
          </cell>
        </row>
        <row r="424">
          <cell r="A424" t="str">
            <v>Armazenagem e Aluguéis</v>
          </cell>
          <cell r="C424">
            <v>42277.02</v>
          </cell>
        </row>
        <row r="425">
          <cell r="A425">
            <v>3091202</v>
          </cell>
          <cell r="B425" t="str">
            <v>Carga nacional</v>
          </cell>
          <cell r="C425">
            <v>341800.37</v>
          </cell>
        </row>
        <row r="426">
          <cell r="A426">
            <v>3091203</v>
          </cell>
          <cell r="B426" t="str">
            <v>Carga Internacional</v>
          </cell>
          <cell r="C426">
            <v>-0.4</v>
          </cell>
        </row>
        <row r="427">
          <cell r="A427" t="str">
            <v>Seguro de Carga</v>
          </cell>
          <cell r="C427">
            <v>341799.97</v>
          </cell>
        </row>
        <row r="428">
          <cell r="A428">
            <v>3131123</v>
          </cell>
          <cell r="B428" t="str">
            <v>ATA - Agente de transporte aduaneiro</v>
          </cell>
          <cell r="C428">
            <v>8378.2999999999993</v>
          </cell>
        </row>
        <row r="429">
          <cell r="A429" t="str">
            <v>Taxas Fundaf</v>
          </cell>
          <cell r="C429">
            <v>8378.2999999999993</v>
          </cell>
        </row>
        <row r="430">
          <cell r="A430">
            <v>3131104</v>
          </cell>
          <cell r="B430" t="str">
            <v>Transbordo ferroviário</v>
          </cell>
          <cell r="C430">
            <v>32673.38</v>
          </cell>
        </row>
        <row r="431">
          <cell r="A431">
            <v>4131112</v>
          </cell>
          <cell r="B431" t="str">
            <v>Agenciam.cargas comissões</v>
          </cell>
          <cell r="C431">
            <v>10.24</v>
          </cell>
        </row>
        <row r="432">
          <cell r="A432" t="str">
            <v>Transbordo</v>
          </cell>
          <cell r="C432">
            <v>32683.62</v>
          </cell>
        </row>
        <row r="433">
          <cell r="A433">
            <v>3036104</v>
          </cell>
          <cell r="B433" t="str">
            <v>Pç Manut. Maquinas e Terminais Logístic</v>
          </cell>
          <cell r="C433">
            <v>14506.14</v>
          </cell>
        </row>
        <row r="434">
          <cell r="A434">
            <v>3036105</v>
          </cell>
          <cell r="B434" t="str">
            <v>Serv. Manut. Maquinas e Terminais Logís</v>
          </cell>
          <cell r="C434">
            <v>2648.7</v>
          </cell>
        </row>
        <row r="435">
          <cell r="A435">
            <v>3036110</v>
          </cell>
          <cell r="B435" t="str">
            <v>Pç Manut. de Lonas</v>
          </cell>
          <cell r="C435">
            <v>910</v>
          </cell>
        </row>
        <row r="436">
          <cell r="A436">
            <v>3036111</v>
          </cell>
          <cell r="B436" t="str">
            <v>Serv. Manut. Lonas</v>
          </cell>
          <cell r="C436">
            <v>590</v>
          </cell>
        </row>
        <row r="437">
          <cell r="A437">
            <v>3037105</v>
          </cell>
          <cell r="B437" t="str">
            <v>Peças Manut. Road Railers</v>
          </cell>
          <cell r="C437">
            <v>1240</v>
          </cell>
        </row>
        <row r="438">
          <cell r="A438" t="str">
            <v>Manutenção Máquinas</v>
          </cell>
          <cell r="C438">
            <v>19894.84</v>
          </cell>
        </row>
        <row r="439">
          <cell r="A439">
            <v>3131112</v>
          </cell>
          <cell r="B439" t="str">
            <v>Agenciamento cargas/comissões</v>
          </cell>
          <cell r="C439">
            <v>57029.7</v>
          </cell>
        </row>
        <row r="440">
          <cell r="A440">
            <v>3131141</v>
          </cell>
          <cell r="B440" t="str">
            <v>Fretes agregados - ociosidade</v>
          </cell>
          <cell r="C440">
            <v>437474.76</v>
          </cell>
        </row>
        <row r="441">
          <cell r="A441" t="str">
            <v>Outros Modais</v>
          </cell>
          <cell r="C441">
            <v>494504.46</v>
          </cell>
        </row>
        <row r="442">
          <cell r="A442">
            <v>3131103</v>
          </cell>
          <cell r="B442" t="str">
            <v>Coleta e entrega</v>
          </cell>
          <cell r="C442">
            <v>77818.080000000002</v>
          </cell>
        </row>
        <row r="443">
          <cell r="A443">
            <v>3131147</v>
          </cell>
          <cell r="B443" t="str">
            <v>Carga e descarga rodo frota</v>
          </cell>
          <cell r="C443">
            <v>72931.570000000007</v>
          </cell>
        </row>
        <row r="444">
          <cell r="A444" t="str">
            <v>Coleta e Entrega</v>
          </cell>
          <cell r="C444">
            <v>150749.65</v>
          </cell>
        </row>
        <row r="445">
          <cell r="A445" t="str">
            <v>Custos de Logística Variáveis</v>
          </cell>
          <cell r="C445">
            <v>1110701.8400000001</v>
          </cell>
        </row>
        <row r="446">
          <cell r="A446" t="str">
            <v>outros</v>
          </cell>
          <cell r="C446">
            <v>4772314.62</v>
          </cell>
        </row>
        <row r="447">
          <cell r="A447" t="str">
            <v>Custos Rodoviários Variáveis</v>
          </cell>
          <cell r="C447">
            <v>34826026.939999998</v>
          </cell>
        </row>
        <row r="448">
          <cell r="A448" t="str">
            <v>Custos dos Serviços Prestados Variáveis</v>
          </cell>
          <cell r="C448">
            <v>34725415.579999998</v>
          </cell>
        </row>
        <row r="449">
          <cell r="A449" t="str">
            <v>Margem de Contribuição</v>
          </cell>
          <cell r="C449">
            <v>668064.75</v>
          </cell>
        </row>
        <row r="450">
          <cell r="A450">
            <v>3014101</v>
          </cell>
          <cell r="B450" t="str">
            <v>Salários Temp.</v>
          </cell>
          <cell r="C450">
            <v>4640.47</v>
          </cell>
        </row>
        <row r="451">
          <cell r="A451">
            <v>3014301</v>
          </cell>
          <cell r="B451" t="str">
            <v>INSS Temp.</v>
          </cell>
          <cell r="C451">
            <v>30331.24</v>
          </cell>
        </row>
        <row r="452">
          <cell r="A452">
            <v>3014802</v>
          </cell>
          <cell r="B452" t="str">
            <v>Vale Transporte Temp.</v>
          </cell>
          <cell r="C452">
            <v>272</v>
          </cell>
        </row>
        <row r="453">
          <cell r="A453">
            <v>3014806</v>
          </cell>
          <cell r="B453" t="str">
            <v>Outros Temp.</v>
          </cell>
          <cell r="C453">
            <v>7056.55</v>
          </cell>
        </row>
        <row r="454">
          <cell r="A454">
            <v>4011101</v>
          </cell>
          <cell r="B454" t="str">
            <v>Salários Vendas</v>
          </cell>
          <cell r="C454">
            <v>20155.509999999998</v>
          </cell>
        </row>
        <row r="455">
          <cell r="A455">
            <v>4011201</v>
          </cell>
          <cell r="B455" t="str">
            <v>Adic.de Salários Vendas</v>
          </cell>
          <cell r="C455">
            <v>73.47</v>
          </cell>
        </row>
        <row r="456">
          <cell r="A456">
            <v>4011301</v>
          </cell>
          <cell r="B456" t="str">
            <v>INSS Vendas</v>
          </cell>
          <cell r="C456">
            <v>5528.97</v>
          </cell>
        </row>
        <row r="457">
          <cell r="A457">
            <v>4011302</v>
          </cell>
          <cell r="B457" t="str">
            <v>FGTS Vendas</v>
          </cell>
          <cell r="C457">
            <v>1631.77</v>
          </cell>
        </row>
        <row r="458">
          <cell r="A458">
            <v>4011701</v>
          </cell>
          <cell r="B458" t="str">
            <v>Férias Vendas</v>
          </cell>
          <cell r="C458">
            <v>4014.32</v>
          </cell>
        </row>
        <row r="459">
          <cell r="A459">
            <v>4011702</v>
          </cell>
          <cell r="B459" t="str">
            <v>13º Salário Vendas</v>
          </cell>
          <cell r="C459">
            <v>2540.79</v>
          </cell>
        </row>
        <row r="460">
          <cell r="A460">
            <v>4011801</v>
          </cell>
          <cell r="B460" t="str">
            <v>Ticket Alimentação Vendas</v>
          </cell>
          <cell r="C460">
            <v>3505.53</v>
          </cell>
        </row>
        <row r="461">
          <cell r="A461">
            <v>4011802</v>
          </cell>
          <cell r="B461" t="str">
            <v>Vale Transporte Vendas</v>
          </cell>
          <cell r="C461">
            <v>1346.4</v>
          </cell>
        </row>
        <row r="462">
          <cell r="A462">
            <v>4011803</v>
          </cell>
          <cell r="B462" t="str">
            <v>Ass.Méd.-UNI./PLANS.Vendas</v>
          </cell>
          <cell r="C462">
            <v>1524.87</v>
          </cell>
        </row>
        <row r="463">
          <cell r="A463">
            <v>4011804</v>
          </cell>
          <cell r="B463" t="str">
            <v>Seguro de Vida Vendas</v>
          </cell>
          <cell r="C463">
            <v>89.36</v>
          </cell>
        </row>
        <row r="464">
          <cell r="A464">
            <v>4011901</v>
          </cell>
          <cell r="B464" t="str">
            <v>Contrat./Transf.Vendas</v>
          </cell>
          <cell r="C464">
            <v>-11300</v>
          </cell>
        </row>
        <row r="465">
          <cell r="A465">
            <v>4012301</v>
          </cell>
          <cell r="B465" t="str">
            <v>INSS Adm.</v>
          </cell>
          <cell r="C465">
            <v>30064.799999999999</v>
          </cell>
        </row>
        <row r="466">
          <cell r="A466">
            <v>4012302</v>
          </cell>
          <cell r="B466" t="str">
            <v>FGTS Adm.</v>
          </cell>
          <cell r="C466">
            <v>12777.54</v>
          </cell>
        </row>
        <row r="467">
          <cell r="A467">
            <v>4012305</v>
          </cell>
          <cell r="B467" t="str">
            <v>Contribuição Patronal Adm.</v>
          </cell>
          <cell r="C467">
            <v>3032.62</v>
          </cell>
        </row>
        <row r="468">
          <cell r="A468">
            <v>4012601</v>
          </cell>
          <cell r="B468" t="str">
            <v>Honorários Diretoria Adm.</v>
          </cell>
          <cell r="C468">
            <v>150324</v>
          </cell>
        </row>
        <row r="469">
          <cell r="A469">
            <v>4012801</v>
          </cell>
          <cell r="B469" t="str">
            <v>Ticket Alimentação Adm.</v>
          </cell>
          <cell r="C469">
            <v>20.69</v>
          </cell>
        </row>
        <row r="470">
          <cell r="A470">
            <v>4012802</v>
          </cell>
          <cell r="B470" t="str">
            <v>Vale Transporte Adm.</v>
          </cell>
          <cell r="C470">
            <v>1127.1099999999999</v>
          </cell>
        </row>
        <row r="471">
          <cell r="A471">
            <v>4012804</v>
          </cell>
          <cell r="B471" t="str">
            <v>Seguro de Vida Adm.</v>
          </cell>
          <cell r="C471">
            <v>3228.1</v>
          </cell>
        </row>
        <row r="472">
          <cell r="A472">
            <v>4013101</v>
          </cell>
          <cell r="B472" t="str">
            <v>Salários Terc.</v>
          </cell>
          <cell r="C472">
            <v>5423.59</v>
          </cell>
        </row>
        <row r="473">
          <cell r="A473" t="str">
            <v>Pessoal</v>
          </cell>
          <cell r="C473">
            <v>277409.7</v>
          </cell>
        </row>
        <row r="474">
          <cell r="A474">
            <v>3012101</v>
          </cell>
          <cell r="B474" t="str">
            <v>Salários Operacional</v>
          </cell>
          <cell r="C474">
            <v>353720.98</v>
          </cell>
        </row>
        <row r="475">
          <cell r="A475">
            <v>3012201</v>
          </cell>
          <cell r="B475" t="str">
            <v>Adic.Salários Operacional</v>
          </cell>
          <cell r="C475">
            <v>4688.1400000000003</v>
          </cell>
        </row>
        <row r="476">
          <cell r="A476">
            <v>3012204</v>
          </cell>
          <cell r="B476" t="str">
            <v>Adicional noturno - Operacional</v>
          </cell>
          <cell r="C476">
            <v>72</v>
          </cell>
        </row>
        <row r="477">
          <cell r="A477">
            <v>3012301</v>
          </cell>
          <cell r="B477" t="str">
            <v>INSS Operacional</v>
          </cell>
          <cell r="C477">
            <v>96087.57</v>
          </cell>
        </row>
        <row r="478">
          <cell r="A478">
            <v>3012302</v>
          </cell>
          <cell r="B478" t="str">
            <v>FGTS Operacional</v>
          </cell>
          <cell r="C478">
            <v>25235.07</v>
          </cell>
        </row>
        <row r="479">
          <cell r="A479">
            <v>3012304</v>
          </cell>
          <cell r="B479" t="str">
            <v>SENAI Operacional</v>
          </cell>
          <cell r="C479">
            <v>-155</v>
          </cell>
        </row>
        <row r="480">
          <cell r="A480">
            <v>3012401</v>
          </cell>
          <cell r="B480" t="str">
            <v>Horas Extras Operacional</v>
          </cell>
          <cell r="C480">
            <v>13598.89</v>
          </cell>
        </row>
        <row r="481">
          <cell r="A481">
            <v>3012501</v>
          </cell>
          <cell r="B481" t="str">
            <v>Av.Prev.Resc.Contr.Operac.</v>
          </cell>
          <cell r="C481">
            <v>36642.410000000003</v>
          </cell>
        </row>
        <row r="482">
          <cell r="A482">
            <v>3012701</v>
          </cell>
          <cell r="B482" t="str">
            <v>Férias Operacional</v>
          </cell>
          <cell r="C482">
            <v>47392.57</v>
          </cell>
        </row>
        <row r="483">
          <cell r="A483">
            <v>3012702</v>
          </cell>
          <cell r="B483" t="str">
            <v>13 Salário Operacional</v>
          </cell>
          <cell r="C483">
            <v>43966.48</v>
          </cell>
        </row>
        <row r="484">
          <cell r="A484">
            <v>3012801</v>
          </cell>
          <cell r="B484" t="str">
            <v>Ticket Alimentação Operacional</v>
          </cell>
          <cell r="C484">
            <v>79953.34</v>
          </cell>
        </row>
        <row r="485">
          <cell r="A485">
            <v>3012802</v>
          </cell>
          <cell r="B485" t="str">
            <v>Vale Transporte Operacional</v>
          </cell>
          <cell r="C485">
            <v>36392.42</v>
          </cell>
        </row>
        <row r="486">
          <cell r="A486">
            <v>3012803</v>
          </cell>
          <cell r="B486" t="str">
            <v>Ass.Méd.-UNI./PLANS.Operac.</v>
          </cell>
          <cell r="C486">
            <v>46769.1</v>
          </cell>
        </row>
        <row r="487">
          <cell r="A487">
            <v>3012804</v>
          </cell>
          <cell r="B487" t="str">
            <v>Seguro de Vida Operacional</v>
          </cell>
          <cell r="C487">
            <v>997.8</v>
          </cell>
        </row>
        <row r="488">
          <cell r="A488">
            <v>3012806</v>
          </cell>
          <cell r="B488" t="str">
            <v>Outros Operacional</v>
          </cell>
          <cell r="C488">
            <v>-382.99</v>
          </cell>
        </row>
        <row r="489">
          <cell r="A489">
            <v>3012901</v>
          </cell>
          <cell r="B489" t="str">
            <v>Contr./Transf.Operacional</v>
          </cell>
          <cell r="C489">
            <v>2947.63</v>
          </cell>
        </row>
        <row r="490">
          <cell r="A490" t="str">
            <v>Maquinistas/Pátio e Colab. Operacional</v>
          </cell>
          <cell r="C490">
            <v>787926.41</v>
          </cell>
        </row>
        <row r="491">
          <cell r="C491">
            <v>1065336.1100000001</v>
          </cell>
        </row>
        <row r="492">
          <cell r="A492">
            <v>3031101</v>
          </cell>
          <cell r="B492" t="str">
            <v>Peças/Compon.p/Locomotivas</v>
          </cell>
          <cell r="C492">
            <v>0.3</v>
          </cell>
        </row>
        <row r="493">
          <cell r="A493" t="str">
            <v>Manutenção Mecânica</v>
          </cell>
          <cell r="C493">
            <v>0.3</v>
          </cell>
        </row>
        <row r="494">
          <cell r="A494">
            <v>3036101</v>
          </cell>
          <cell r="B494" t="str">
            <v>Ferram.Mat.Auxil.Manut.</v>
          </cell>
          <cell r="C494">
            <v>39467.269999999997</v>
          </cell>
        </row>
        <row r="495">
          <cell r="A495">
            <v>3036102</v>
          </cell>
          <cell r="B495" t="str">
            <v>Frete Ferram.Mat.Auxil.</v>
          </cell>
          <cell r="C495">
            <v>158</v>
          </cell>
        </row>
        <row r="496">
          <cell r="A496" t="str">
            <v>Ferramentas</v>
          </cell>
          <cell r="C496">
            <v>39625.269999999997</v>
          </cell>
        </row>
        <row r="497">
          <cell r="A497">
            <v>3031001</v>
          </cell>
          <cell r="B497" t="str">
            <v>Manut.Máquinas e equipamentos</v>
          </cell>
          <cell r="C497">
            <v>4359.3599999999997</v>
          </cell>
        </row>
        <row r="498">
          <cell r="A498">
            <v>3037101</v>
          </cell>
          <cell r="B498" t="str">
            <v>Manutenção de veiculos rodoviários leve</v>
          </cell>
          <cell r="C498">
            <v>722</v>
          </cell>
        </row>
        <row r="499">
          <cell r="A499">
            <v>3037106</v>
          </cell>
          <cell r="B499" t="str">
            <v>Serv. Manut. Road Raillers</v>
          </cell>
          <cell r="C499">
            <v>53918.58</v>
          </cell>
        </row>
        <row r="500">
          <cell r="A500">
            <v>3039101</v>
          </cell>
          <cell r="B500" t="str">
            <v>Manut.Equipam.Informática</v>
          </cell>
          <cell r="C500">
            <v>7916.54</v>
          </cell>
        </row>
        <row r="501">
          <cell r="A501">
            <v>3039102</v>
          </cell>
          <cell r="B501" t="str">
            <v>Frete Man.Equip.Informática</v>
          </cell>
          <cell r="C501">
            <v>90</v>
          </cell>
        </row>
        <row r="502">
          <cell r="A502" t="str">
            <v>Manutenção de Maquinário</v>
          </cell>
          <cell r="C502">
            <v>67006.48</v>
          </cell>
        </row>
        <row r="503">
          <cell r="A503">
            <v>3031401</v>
          </cell>
          <cell r="B503" t="str">
            <v>Imagem - Gastos com Materias</v>
          </cell>
          <cell r="C503">
            <v>42873.2</v>
          </cell>
        </row>
        <row r="504">
          <cell r="A504">
            <v>3031402</v>
          </cell>
          <cell r="B504" t="str">
            <v>Imagem - Gastos c/ Serviços</v>
          </cell>
          <cell r="C504">
            <v>5262.33</v>
          </cell>
        </row>
        <row r="505">
          <cell r="A505" t="str">
            <v>Imagem</v>
          </cell>
          <cell r="C505">
            <v>48135.53</v>
          </cell>
        </row>
        <row r="506">
          <cell r="A506">
            <v>3035101</v>
          </cell>
          <cell r="B506" t="str">
            <v>Obras Civis</v>
          </cell>
          <cell r="C506">
            <v>14227.02</v>
          </cell>
        </row>
        <row r="507">
          <cell r="A507">
            <v>3035102</v>
          </cell>
          <cell r="B507" t="str">
            <v>Pequenas Instalações</v>
          </cell>
          <cell r="C507">
            <v>2154.2600000000002</v>
          </cell>
        </row>
        <row r="508">
          <cell r="A508">
            <v>3035103</v>
          </cell>
          <cell r="B508" t="str">
            <v>Manutenção Instalações</v>
          </cell>
          <cell r="C508">
            <v>22949.63</v>
          </cell>
        </row>
        <row r="509">
          <cell r="A509">
            <v>3081105</v>
          </cell>
          <cell r="B509" t="str">
            <v>Limpeza</v>
          </cell>
          <cell r="C509">
            <v>16380.05</v>
          </cell>
        </row>
        <row r="510">
          <cell r="A510" t="str">
            <v>Manutenção Instalações</v>
          </cell>
          <cell r="C510">
            <v>55710.96</v>
          </cell>
        </row>
        <row r="511">
          <cell r="A511">
            <v>3034101</v>
          </cell>
          <cell r="B511" t="str">
            <v>Pç.Componentes p/Sistemas</v>
          </cell>
          <cell r="C511">
            <v>393</v>
          </cell>
        </row>
        <row r="512">
          <cell r="A512">
            <v>3034102</v>
          </cell>
          <cell r="B512" t="str">
            <v>Serv.Manut.p/Sistemas</v>
          </cell>
          <cell r="C512">
            <v>807.19</v>
          </cell>
        </row>
        <row r="513">
          <cell r="A513">
            <v>3039103</v>
          </cell>
          <cell r="B513" t="str">
            <v>Manut. Sistemas Informática</v>
          </cell>
          <cell r="C513">
            <v>366.23</v>
          </cell>
        </row>
        <row r="514">
          <cell r="A514" t="str">
            <v>Manutenção de Sistemas</v>
          </cell>
          <cell r="C514">
            <v>1566.42</v>
          </cell>
        </row>
        <row r="515">
          <cell r="A515">
            <v>3033101</v>
          </cell>
          <cell r="B515" t="str">
            <v>Peças e componentes de telecomunicações</v>
          </cell>
          <cell r="C515">
            <v>199.96</v>
          </cell>
        </row>
        <row r="516">
          <cell r="A516">
            <v>3033102</v>
          </cell>
          <cell r="B516" t="str">
            <v>Serv.Manut.Telecom.</v>
          </cell>
          <cell r="C516">
            <v>1909.96</v>
          </cell>
        </row>
        <row r="517">
          <cell r="A517">
            <v>3034103</v>
          </cell>
          <cell r="B517" t="str">
            <v>Fretes Sistemas</v>
          </cell>
          <cell r="C517">
            <v>45</v>
          </cell>
        </row>
        <row r="518">
          <cell r="A518" t="str">
            <v>Manutenção Telecom</v>
          </cell>
          <cell r="C518">
            <v>2154.92</v>
          </cell>
        </row>
        <row r="519">
          <cell r="C519">
            <v>214199.88</v>
          </cell>
        </row>
        <row r="520">
          <cell r="A520">
            <v>3061102</v>
          </cell>
          <cell r="B520" t="str">
            <v>Alug.Equipam.Informática</v>
          </cell>
          <cell r="C520">
            <v>3867.86</v>
          </cell>
        </row>
        <row r="521">
          <cell r="A521">
            <v>3061103</v>
          </cell>
          <cell r="B521" t="str">
            <v>Aluguel Máquinas</v>
          </cell>
          <cell r="C521">
            <v>-4003.16</v>
          </cell>
        </row>
        <row r="522">
          <cell r="A522">
            <v>3061104</v>
          </cell>
          <cell r="B522" t="str">
            <v>Aluguel Imóveis</v>
          </cell>
          <cell r="C522">
            <v>210894.47</v>
          </cell>
        </row>
        <row r="523">
          <cell r="A523">
            <v>3061110</v>
          </cell>
          <cell r="B523" t="str">
            <v>Locação de maquinas e equipamentos - Te</v>
          </cell>
          <cell r="C523">
            <v>98451.73</v>
          </cell>
        </row>
        <row r="524">
          <cell r="A524">
            <v>3061113</v>
          </cell>
          <cell r="B524" t="str">
            <v>Locação de Veiculos Leves</v>
          </cell>
          <cell r="C524">
            <v>111891.65</v>
          </cell>
        </row>
        <row r="525">
          <cell r="A525">
            <v>4071101</v>
          </cell>
          <cell r="B525" t="str">
            <v>Sistemas aplicativos</v>
          </cell>
          <cell r="C525">
            <v>19815.080000000002</v>
          </cell>
        </row>
        <row r="526">
          <cell r="A526" t="str">
            <v>Aluguéis e Leasing</v>
          </cell>
          <cell r="C526">
            <v>440917.63</v>
          </cell>
        </row>
        <row r="527">
          <cell r="A527">
            <v>3081102</v>
          </cell>
          <cell r="B527" t="str">
            <v>Material de Expediente</v>
          </cell>
          <cell r="C527">
            <v>53182.68</v>
          </cell>
        </row>
        <row r="528">
          <cell r="A528">
            <v>3081103</v>
          </cell>
          <cell r="B528" t="str">
            <v>Consultoria</v>
          </cell>
          <cell r="C528">
            <v>14021.38</v>
          </cell>
        </row>
        <row r="529">
          <cell r="A529">
            <v>3081104</v>
          </cell>
          <cell r="B529" t="str">
            <v>Cursos/Congressos/Palestras</v>
          </cell>
          <cell r="C529">
            <v>472.4</v>
          </cell>
        </row>
        <row r="530">
          <cell r="A530">
            <v>3081106</v>
          </cell>
          <cell r="B530" t="str">
            <v>Segurança Patrimonial</v>
          </cell>
          <cell r="C530">
            <v>56508.69</v>
          </cell>
        </row>
        <row r="531">
          <cell r="A531">
            <v>3081107</v>
          </cell>
          <cell r="B531" t="str">
            <v>Serviços com terceiros</v>
          </cell>
          <cell r="C531">
            <v>137152.19</v>
          </cell>
        </row>
        <row r="532">
          <cell r="A532">
            <v>3081108</v>
          </cell>
          <cell r="B532" t="str">
            <v>Periódicos/Livros/Inform.</v>
          </cell>
          <cell r="C532">
            <v>12.8</v>
          </cell>
        </row>
        <row r="533">
          <cell r="A533">
            <v>3081111</v>
          </cell>
          <cell r="B533" t="str">
            <v>Bens de pequeno Valor</v>
          </cell>
          <cell r="C533">
            <v>4462.4799999999996</v>
          </cell>
        </row>
        <row r="534">
          <cell r="A534">
            <v>3081113</v>
          </cell>
          <cell r="B534" t="str">
            <v>Brindes</v>
          </cell>
          <cell r="C534">
            <v>1404.9</v>
          </cell>
        </row>
        <row r="535">
          <cell r="A535">
            <v>3081209</v>
          </cell>
          <cell r="B535" t="str">
            <v>Publicidade e divulgação</v>
          </cell>
          <cell r="C535">
            <v>3115.62</v>
          </cell>
        </row>
        <row r="536">
          <cell r="A536">
            <v>4041101</v>
          </cell>
          <cell r="B536" t="str">
            <v>Manut.Equip.Informática</v>
          </cell>
          <cell r="C536">
            <v>1583.92</v>
          </cell>
        </row>
        <row r="537">
          <cell r="A537">
            <v>4081101</v>
          </cell>
          <cell r="B537" t="str">
            <v>Unif./materiais segurança</v>
          </cell>
          <cell r="C537">
            <v>294</v>
          </cell>
        </row>
        <row r="538">
          <cell r="A538">
            <v>4081103</v>
          </cell>
          <cell r="B538" t="str">
            <v>Consultoria</v>
          </cell>
          <cell r="C538">
            <v>46570.77</v>
          </cell>
        </row>
        <row r="539">
          <cell r="A539">
            <v>4081105</v>
          </cell>
          <cell r="B539" t="str">
            <v>Publicidade e divulgação</v>
          </cell>
          <cell r="C539">
            <v>5065</v>
          </cell>
        </row>
        <row r="540">
          <cell r="A540">
            <v>4081109</v>
          </cell>
          <cell r="B540" t="str">
            <v>Serviços com terceiros</v>
          </cell>
          <cell r="C540">
            <v>80457.19</v>
          </cell>
        </row>
        <row r="541">
          <cell r="A541">
            <v>4081113</v>
          </cell>
          <cell r="B541" t="str">
            <v>Brindes</v>
          </cell>
          <cell r="C541">
            <v>4551.8</v>
          </cell>
        </row>
        <row r="542">
          <cell r="A542">
            <v>4081114</v>
          </cell>
          <cell r="B542" t="str">
            <v>Multas rodoviárias</v>
          </cell>
          <cell r="C542">
            <v>3453.94</v>
          </cell>
        </row>
        <row r="543">
          <cell r="A543">
            <v>4081131</v>
          </cell>
          <cell r="B543" t="str">
            <v>Bens de Pequeno Valor</v>
          </cell>
          <cell r="C543">
            <v>3.8</v>
          </cell>
        </row>
        <row r="544">
          <cell r="A544" t="str">
            <v>Despesas Administrativas</v>
          </cell>
          <cell r="C544">
            <v>412313.56</v>
          </cell>
        </row>
        <row r="545">
          <cell r="A545">
            <v>3101201</v>
          </cell>
          <cell r="B545" t="str">
            <v>Taxas</v>
          </cell>
          <cell r="C545">
            <v>10958.19</v>
          </cell>
        </row>
        <row r="546">
          <cell r="A546">
            <v>3101208</v>
          </cell>
          <cell r="B546" t="str">
            <v>IPTU</v>
          </cell>
          <cell r="C546">
            <v>29734.01</v>
          </cell>
        </row>
        <row r="547">
          <cell r="A547">
            <v>3101226</v>
          </cell>
          <cell r="B547" t="str">
            <v>Àlvara de Licenciamento</v>
          </cell>
          <cell r="C547">
            <v>886.03</v>
          </cell>
        </row>
        <row r="548">
          <cell r="A548">
            <v>4101101</v>
          </cell>
          <cell r="B548" t="str">
            <v>Taxas</v>
          </cell>
          <cell r="C548">
            <v>8343.75</v>
          </cell>
        </row>
        <row r="549">
          <cell r="A549">
            <v>4101207</v>
          </cell>
          <cell r="B549" t="str">
            <v>ICMS não operacional</v>
          </cell>
          <cell r="C549">
            <v>496.4</v>
          </cell>
        </row>
        <row r="550">
          <cell r="A550" t="str">
            <v>Tributos</v>
          </cell>
          <cell r="C550">
            <v>50418.38</v>
          </cell>
        </row>
        <row r="551">
          <cell r="A551">
            <v>4081104</v>
          </cell>
          <cell r="B551" t="str">
            <v>Advogados externos</v>
          </cell>
          <cell r="C551">
            <v>55268.68</v>
          </cell>
        </row>
        <row r="552">
          <cell r="A552">
            <v>4081110</v>
          </cell>
          <cell r="B552" t="str">
            <v>Custas Judiciais</v>
          </cell>
          <cell r="C552">
            <v>3014.12</v>
          </cell>
        </row>
        <row r="553">
          <cell r="A553">
            <v>4081120</v>
          </cell>
          <cell r="B553" t="str">
            <v>Desp. Processos Juridicos</v>
          </cell>
          <cell r="C553">
            <v>1202.8599999999999</v>
          </cell>
        </row>
        <row r="554">
          <cell r="A554" t="str">
            <v>Judiciais</v>
          </cell>
          <cell r="C554">
            <v>59485.66</v>
          </cell>
        </row>
        <row r="555">
          <cell r="A555">
            <v>3021202</v>
          </cell>
          <cell r="B555" t="str">
            <v>Combust.Equip.Operacionais</v>
          </cell>
          <cell r="C555">
            <v>-18.3</v>
          </cell>
        </row>
        <row r="556">
          <cell r="A556">
            <v>3041101</v>
          </cell>
          <cell r="B556" t="str">
            <v>Viagens e Estadias</v>
          </cell>
          <cell r="C556">
            <v>196417.6</v>
          </cell>
        </row>
        <row r="557">
          <cell r="A557">
            <v>3041102</v>
          </cell>
          <cell r="B557" t="str">
            <v>Diárias Operacionais</v>
          </cell>
          <cell r="C557">
            <v>671.7</v>
          </cell>
        </row>
        <row r="558">
          <cell r="A558">
            <v>3041103</v>
          </cell>
          <cell r="B558" t="str">
            <v>Condução Aluguéis Carros</v>
          </cell>
          <cell r="C558">
            <v>7468.7</v>
          </cell>
        </row>
        <row r="559">
          <cell r="A559">
            <v>3041104</v>
          </cell>
          <cell r="B559" t="str">
            <v>Despesas de Representação</v>
          </cell>
          <cell r="C559">
            <v>2902.12</v>
          </cell>
        </row>
        <row r="560">
          <cell r="A560">
            <v>3041106</v>
          </cell>
          <cell r="B560" t="str">
            <v>Gastos com Alimentação</v>
          </cell>
          <cell r="C560">
            <v>12941.73</v>
          </cell>
        </row>
        <row r="561">
          <cell r="A561">
            <v>3041107</v>
          </cell>
          <cell r="B561" t="str">
            <v>Estadias</v>
          </cell>
          <cell r="C561">
            <v>1950.01</v>
          </cell>
        </row>
        <row r="562">
          <cell r="A562">
            <v>4051101</v>
          </cell>
          <cell r="B562" t="str">
            <v>Viagens e Estadias</v>
          </cell>
          <cell r="C562">
            <v>15219.25</v>
          </cell>
        </row>
        <row r="563">
          <cell r="A563">
            <v>4051103</v>
          </cell>
          <cell r="B563" t="str">
            <v>Condução/Aluguéis carros</v>
          </cell>
          <cell r="C563">
            <v>532.89</v>
          </cell>
        </row>
        <row r="564">
          <cell r="A564">
            <v>4051105</v>
          </cell>
          <cell r="B564" t="str">
            <v>Comb.p/veíc.rodoviários</v>
          </cell>
          <cell r="C564">
            <v>326</v>
          </cell>
        </row>
        <row r="565">
          <cell r="A565" t="str">
            <v>Locomoção e Estadias</v>
          </cell>
          <cell r="C565">
            <v>238411.7</v>
          </cell>
        </row>
        <row r="566">
          <cell r="A566">
            <v>3051101</v>
          </cell>
          <cell r="B566" t="str">
            <v>Água</v>
          </cell>
          <cell r="C566">
            <v>10252.709999999999</v>
          </cell>
        </row>
        <row r="567">
          <cell r="A567">
            <v>3051102</v>
          </cell>
          <cell r="B567" t="str">
            <v>Energia Elétrica</v>
          </cell>
          <cell r="C567">
            <v>23718.59</v>
          </cell>
        </row>
        <row r="568">
          <cell r="A568">
            <v>3051103</v>
          </cell>
          <cell r="B568" t="str">
            <v>Gás</v>
          </cell>
          <cell r="C568">
            <v>515.42999999999995</v>
          </cell>
        </row>
        <row r="569">
          <cell r="A569">
            <v>3051104</v>
          </cell>
          <cell r="B569" t="str">
            <v>Telefone Fixo</v>
          </cell>
          <cell r="C569">
            <v>183058.29</v>
          </cell>
        </row>
        <row r="570">
          <cell r="A570">
            <v>3051105</v>
          </cell>
          <cell r="B570" t="str">
            <v>Telefone Móvel</v>
          </cell>
          <cell r="C570">
            <v>19835.62</v>
          </cell>
        </row>
        <row r="571">
          <cell r="A571">
            <v>3051107</v>
          </cell>
          <cell r="B571" t="str">
            <v>Correios / Courier</v>
          </cell>
          <cell r="C571">
            <v>14847.24</v>
          </cell>
        </row>
        <row r="572">
          <cell r="A572">
            <v>4061104</v>
          </cell>
          <cell r="B572" t="str">
            <v>Telefone fixo</v>
          </cell>
          <cell r="C572">
            <v>4688.12</v>
          </cell>
        </row>
        <row r="573">
          <cell r="A573">
            <v>4061105</v>
          </cell>
          <cell r="B573" t="str">
            <v>Telefone móvel</v>
          </cell>
          <cell r="C573">
            <v>4324.0600000000004</v>
          </cell>
        </row>
        <row r="574">
          <cell r="A574">
            <v>4061106</v>
          </cell>
          <cell r="B574" t="str">
            <v>Canais de voz e dados</v>
          </cell>
          <cell r="C574">
            <v>193576.41</v>
          </cell>
        </row>
        <row r="575">
          <cell r="A575">
            <v>4061107</v>
          </cell>
          <cell r="B575" t="str">
            <v>Correios/Courier</v>
          </cell>
          <cell r="C575">
            <v>15464.47</v>
          </cell>
        </row>
        <row r="576">
          <cell r="A576" t="str">
            <v>Utilities</v>
          </cell>
          <cell r="C576">
            <v>470280.94</v>
          </cell>
        </row>
        <row r="577">
          <cell r="A577">
            <v>3051108</v>
          </cell>
          <cell r="B577" t="str">
            <v>Rastreamento de Caminhões</v>
          </cell>
          <cell r="C577">
            <v>65200.78</v>
          </cell>
        </row>
        <row r="578">
          <cell r="A578" t="str">
            <v>Rastreamento</v>
          </cell>
          <cell r="C578">
            <v>65200.78</v>
          </cell>
        </row>
        <row r="579">
          <cell r="A579">
            <v>3051106</v>
          </cell>
          <cell r="B579" t="str">
            <v>Canais de Voz e Dados</v>
          </cell>
          <cell r="C579">
            <v>6975.69</v>
          </cell>
        </row>
        <row r="580">
          <cell r="A580" t="str">
            <v>Canal de Voz e Dados</v>
          </cell>
          <cell r="C580">
            <v>6975.69</v>
          </cell>
        </row>
        <row r="581">
          <cell r="C581">
            <v>542457.41</v>
          </cell>
        </row>
        <row r="582">
          <cell r="A582">
            <v>3091204</v>
          </cell>
          <cell r="B582" t="str">
            <v>Carga Prêmio AG</v>
          </cell>
          <cell r="C582">
            <v>160607.57999999999</v>
          </cell>
        </row>
        <row r="583">
          <cell r="A583">
            <v>3091205</v>
          </cell>
          <cell r="B583" t="str">
            <v>Carga Prêmio FP</v>
          </cell>
          <cell r="C583">
            <v>256065.05</v>
          </cell>
        </row>
        <row r="584">
          <cell r="A584" t="str">
            <v>Seguro operacional</v>
          </cell>
          <cell r="C584">
            <v>416672.63</v>
          </cell>
        </row>
        <row r="585">
          <cell r="C585">
            <v>416672.63</v>
          </cell>
        </row>
        <row r="586">
          <cell r="A586">
            <v>3081101</v>
          </cell>
          <cell r="B586" t="str">
            <v>Uniformes Mat.Segurança</v>
          </cell>
          <cell r="C586">
            <v>6811.4</v>
          </cell>
        </row>
        <row r="587">
          <cell r="A587" t="str">
            <v>Uniformes de Segurança</v>
          </cell>
          <cell r="C587">
            <v>6811.4</v>
          </cell>
        </row>
        <row r="588">
          <cell r="A588">
            <v>3021201</v>
          </cell>
          <cell r="B588" t="str">
            <v>Combust.Veíc.Rodoviários Leves</v>
          </cell>
          <cell r="C588">
            <v>47644.7</v>
          </cell>
        </row>
        <row r="589">
          <cell r="A589">
            <v>3094102</v>
          </cell>
          <cell r="B589" t="str">
            <v>Multas Rodoviárias</v>
          </cell>
          <cell r="C589">
            <v>723.63</v>
          </cell>
        </row>
        <row r="590">
          <cell r="A590">
            <v>3111102</v>
          </cell>
          <cell r="B590" t="str">
            <v>Ajustes de Inventário Outros</v>
          </cell>
          <cell r="C590">
            <v>-0.12</v>
          </cell>
        </row>
        <row r="591">
          <cell r="A591" t="str">
            <v>Outros</v>
          </cell>
          <cell r="C591">
            <v>48368.21</v>
          </cell>
        </row>
        <row r="592">
          <cell r="A592" t="str">
            <v>Outros</v>
          </cell>
          <cell r="C592">
            <v>55179.61</v>
          </cell>
        </row>
        <row r="593">
          <cell r="A593">
            <v>3061101</v>
          </cell>
          <cell r="B593" t="str">
            <v>Alug.Sistemas Aplicativos</v>
          </cell>
          <cell r="C593">
            <v>1929.3</v>
          </cell>
        </row>
        <row r="594">
          <cell r="A594">
            <v>3121101</v>
          </cell>
          <cell r="B594" t="str">
            <v>Depreciação</v>
          </cell>
          <cell r="C594">
            <v>540510</v>
          </cell>
        </row>
        <row r="595">
          <cell r="A595" t="str">
            <v>Depreciação/Amortização</v>
          </cell>
          <cell r="C595">
            <v>542439.30000000005</v>
          </cell>
        </row>
        <row r="596">
          <cell r="A596">
            <v>3071105</v>
          </cell>
          <cell r="B596" t="str">
            <v>Arrendamento Delara</v>
          </cell>
          <cell r="C596">
            <v>423023</v>
          </cell>
        </row>
        <row r="597">
          <cell r="A597">
            <v>3071106</v>
          </cell>
          <cell r="B597" t="str">
            <v>Arrendamento/Operacional Delara</v>
          </cell>
          <cell r="C597">
            <v>117510</v>
          </cell>
        </row>
        <row r="598">
          <cell r="A598">
            <v>4071106</v>
          </cell>
          <cell r="B598" t="str">
            <v>Arrendamento Operacional Delara</v>
          </cell>
          <cell r="C598">
            <v>1999985.38</v>
          </cell>
        </row>
        <row r="599">
          <cell r="A599" t="str">
            <v>Arrendamento/Concessão</v>
          </cell>
          <cell r="C599">
            <v>2540518.38</v>
          </cell>
        </row>
        <row r="600">
          <cell r="A600" t="str">
            <v>Depreciação e amortização</v>
          </cell>
          <cell r="C600">
            <v>3082957.68</v>
          </cell>
        </row>
        <row r="601">
          <cell r="A601" t="str">
            <v>Custos dos Serviços Prestados Fixos</v>
          </cell>
          <cell r="C601">
            <v>6578350.25</v>
          </cell>
        </row>
        <row r="602">
          <cell r="A602" t="str">
            <v>Lucro Bruto</v>
          </cell>
          <cell r="C602">
            <v>7246415</v>
          </cell>
        </row>
        <row r="603">
          <cell r="A603" t="str">
            <v>Lucro/(prejuízo) Operacional</v>
          </cell>
          <cell r="C603">
            <v>7246415</v>
          </cell>
        </row>
        <row r="605">
          <cell r="A605">
            <v>4141101</v>
          </cell>
          <cell r="B605" t="str">
            <v>Depreciação</v>
          </cell>
          <cell r="C605">
            <v>20182</v>
          </cell>
        </row>
        <row r="606">
          <cell r="A606">
            <v>4141102</v>
          </cell>
          <cell r="B606" t="str">
            <v>Amortização</v>
          </cell>
          <cell r="C606">
            <v>11237.23</v>
          </cell>
        </row>
        <row r="607">
          <cell r="A607" t="str">
            <v>Depreciação e Amortização-ADM</v>
          </cell>
          <cell r="C607">
            <v>31419.23</v>
          </cell>
        </row>
        <row r="609">
          <cell r="A609">
            <v>3101101</v>
          </cell>
          <cell r="B609" t="str">
            <v>Indenizações de Cargas</v>
          </cell>
          <cell r="C609">
            <v>156132.85999999999</v>
          </cell>
        </row>
        <row r="610">
          <cell r="A610">
            <v>3101102</v>
          </cell>
          <cell r="B610" t="str">
            <v>Fretes Complementares</v>
          </cell>
          <cell r="C610">
            <v>100</v>
          </cell>
        </row>
        <row r="611">
          <cell r="A611">
            <v>3101103</v>
          </cell>
          <cell r="B611" t="str">
            <v>Indenizações a Terceiros</v>
          </cell>
          <cell r="C611">
            <v>612.91</v>
          </cell>
        </row>
        <row r="612">
          <cell r="A612">
            <v>3101104</v>
          </cell>
          <cell r="B612" t="str">
            <v>Gastos Inden.Perdas</v>
          </cell>
          <cell r="C612">
            <v>273027.20000000001</v>
          </cell>
        </row>
        <row r="613">
          <cell r="A613">
            <v>3101105</v>
          </cell>
          <cell r="B613" t="str">
            <v>Sinistros Avarias</v>
          </cell>
          <cell r="C613">
            <v>300236.09000000003</v>
          </cell>
        </row>
        <row r="614">
          <cell r="A614" t="str">
            <v>Proviões</v>
          </cell>
          <cell r="C614">
            <v>730109.06</v>
          </cell>
        </row>
        <row r="616">
          <cell r="A616">
            <v>5211101</v>
          </cell>
          <cell r="B616" t="str">
            <v>Rec.Aplicação Financeira</v>
          </cell>
          <cell r="C616">
            <v>-270.82</v>
          </cell>
        </row>
        <row r="617">
          <cell r="A617">
            <v>5211102</v>
          </cell>
          <cell r="B617" t="str">
            <v>Juros de Clientes</v>
          </cell>
          <cell r="C617">
            <v>-4422.79</v>
          </cell>
        </row>
        <row r="618">
          <cell r="A618">
            <v>5211106</v>
          </cell>
          <cell r="B618" t="str">
            <v>Tributos</v>
          </cell>
          <cell r="C618">
            <v>-271926.71000000002</v>
          </cell>
        </row>
        <row r="619">
          <cell r="A619">
            <v>5213101</v>
          </cell>
          <cell r="B619" t="str">
            <v>Variação Cambial Ativa</v>
          </cell>
          <cell r="C619">
            <v>-3502.31</v>
          </cell>
        </row>
        <row r="620">
          <cell r="A620" t="str">
            <v>Receita Financeira</v>
          </cell>
          <cell r="C620">
            <v>-280122.63</v>
          </cell>
        </row>
        <row r="621">
          <cell r="A621">
            <v>4091102</v>
          </cell>
          <cell r="B621" t="str">
            <v>Juros Financ.moeda estr.</v>
          </cell>
          <cell r="C621">
            <v>68.819999999999993</v>
          </cell>
        </row>
        <row r="622">
          <cell r="A622">
            <v>4091103</v>
          </cell>
          <cell r="B622" t="str">
            <v>Juros Fornecedores</v>
          </cell>
          <cell r="C622">
            <v>72446.19</v>
          </cell>
        </row>
        <row r="623">
          <cell r="A623">
            <v>4091106</v>
          </cell>
          <cell r="B623" t="str">
            <v>Juros Overseas</v>
          </cell>
          <cell r="C623">
            <v>55.98</v>
          </cell>
        </row>
        <row r="624">
          <cell r="A624">
            <v>4091108</v>
          </cell>
          <cell r="B624" t="str">
            <v>Juros BNDES</v>
          </cell>
          <cell r="C624">
            <v>641198.68999999994</v>
          </cell>
        </row>
        <row r="625">
          <cell r="A625">
            <v>4091116</v>
          </cell>
          <cell r="B625" t="str">
            <v>Juros s/ tributos</v>
          </cell>
          <cell r="C625">
            <v>22.51</v>
          </cell>
        </row>
        <row r="626">
          <cell r="A626">
            <v>4091120</v>
          </cell>
          <cell r="B626" t="str">
            <v>Juros Arrendamento delara</v>
          </cell>
          <cell r="C626">
            <v>1272742.92</v>
          </cell>
        </row>
        <row r="627">
          <cell r="A627">
            <v>4092108</v>
          </cell>
          <cell r="B627" t="str">
            <v>Var.Cambial Clientes</v>
          </cell>
          <cell r="C627">
            <v>9629.81</v>
          </cell>
        </row>
        <row r="628">
          <cell r="A628">
            <v>4093101</v>
          </cell>
          <cell r="B628" t="str">
            <v>Taxas bancárias</v>
          </cell>
          <cell r="C628">
            <v>62759.59</v>
          </cell>
        </row>
        <row r="629">
          <cell r="A629">
            <v>4093102</v>
          </cell>
          <cell r="B629" t="str">
            <v>CPMF e IOF</v>
          </cell>
          <cell r="C629">
            <v>218828.79999999999</v>
          </cell>
        </row>
        <row r="630">
          <cell r="A630">
            <v>4093103</v>
          </cell>
          <cell r="B630" t="str">
            <v>Juros bancários</v>
          </cell>
          <cell r="C630">
            <v>1348.85</v>
          </cell>
        </row>
        <row r="631">
          <cell r="A631">
            <v>4094101</v>
          </cell>
          <cell r="B631" t="str">
            <v>Multas</v>
          </cell>
          <cell r="C631">
            <v>10177.33</v>
          </cell>
        </row>
        <row r="632">
          <cell r="A632">
            <v>4097103</v>
          </cell>
          <cell r="B632" t="str">
            <v>Descon.Financ.Obtidos</v>
          </cell>
          <cell r="C632">
            <v>-70.61</v>
          </cell>
        </row>
        <row r="633">
          <cell r="A633">
            <v>4101209</v>
          </cell>
          <cell r="B633" t="str">
            <v>PIS s/receitas financeiras</v>
          </cell>
          <cell r="C633">
            <v>6506.83</v>
          </cell>
        </row>
        <row r="634">
          <cell r="A634">
            <v>4101210</v>
          </cell>
          <cell r="B634" t="str">
            <v>COFINS s/rec.financeiras</v>
          </cell>
          <cell r="C634">
            <v>11830.62</v>
          </cell>
        </row>
        <row r="635">
          <cell r="A635">
            <v>4101233</v>
          </cell>
          <cell r="B635" t="str">
            <v>Crédito PIS - Financeiro</v>
          </cell>
          <cell r="C635">
            <v>-6929.37</v>
          </cell>
        </row>
        <row r="636">
          <cell r="A636" t="str">
            <v>Despesa Financeira</v>
          </cell>
          <cell r="C636">
            <v>2300616.96</v>
          </cell>
        </row>
        <row r="637">
          <cell r="A637" t="str">
            <v>Resultado Financeiro</v>
          </cell>
          <cell r="C637">
            <v>2020494.33</v>
          </cell>
        </row>
        <row r="639">
          <cell r="A639">
            <v>5311101</v>
          </cell>
          <cell r="B639" t="str">
            <v>Venda Imobil. -Veículos</v>
          </cell>
          <cell r="C639">
            <v>-3915075.23</v>
          </cell>
        </row>
        <row r="640">
          <cell r="A640" t="str">
            <v>Resultado não Operacional</v>
          </cell>
          <cell r="C640">
            <v>-3915075.23</v>
          </cell>
        </row>
        <row r="642">
          <cell r="A642" t="str">
            <v>Lucro/(prejuízo) antes de IR e CSL</v>
          </cell>
          <cell r="C642">
            <v>6113362.3899999997</v>
          </cell>
        </row>
        <row r="644">
          <cell r="A644" t="str">
            <v>Lucro/(prejuízo) Líquido</v>
          </cell>
          <cell r="C644">
            <v>6113362.3899999997</v>
          </cell>
        </row>
        <row r="653">
          <cell r="A653" t="str">
            <v>Texto.............................................</v>
          </cell>
        </row>
        <row r="654">
          <cell r="A654" t="str">
            <v>..................................................</v>
          </cell>
        </row>
        <row r="656">
          <cell r="C656">
            <v>6201808.0899999999</v>
          </cell>
        </row>
        <row r="663">
          <cell r="A663" t="str">
            <v>Texto.............................................</v>
          </cell>
        </row>
        <row r="664">
          <cell r="A664" t="str">
            <v>..................................................</v>
          </cell>
        </row>
        <row r="666">
          <cell r="C666">
            <v>-6113362.3899999997</v>
          </cell>
        </row>
        <row r="673">
          <cell r="A673" t="str">
            <v>Texto.............................................</v>
          </cell>
        </row>
        <row r="674">
          <cell r="A674" t="str">
            <v>..................................................</v>
          </cell>
        </row>
        <row r="676">
          <cell r="A676">
            <v>1110693</v>
          </cell>
          <cell r="B676" t="str">
            <v>Bradesco - c.c.210546-2 Ag 0049 Transit</v>
          </cell>
          <cell r="C676">
            <v>26613.89</v>
          </cell>
        </row>
        <row r="677">
          <cell r="A677">
            <v>3021401</v>
          </cell>
          <cell r="B677" t="str">
            <v>Combustiveis e equipamentos para termin</v>
          </cell>
          <cell r="C677">
            <v>1522.7</v>
          </cell>
        </row>
        <row r="678">
          <cell r="A678">
            <v>3036114</v>
          </cell>
          <cell r="B678" t="str">
            <v>Peças manut. maq. terminais - Rodo</v>
          </cell>
          <cell r="C678">
            <v>3980.16</v>
          </cell>
        </row>
        <row r="679">
          <cell r="A679">
            <v>3061114</v>
          </cell>
          <cell r="B679" t="str">
            <v>Locação de Maq.Equip. Terminais - Rodo</v>
          </cell>
          <cell r="C679">
            <v>4704.5</v>
          </cell>
        </row>
        <row r="680">
          <cell r="A680">
            <v>3061115</v>
          </cell>
          <cell r="B680" t="str">
            <v>Locação de Armazens - Rodo</v>
          </cell>
          <cell r="C680">
            <v>45245</v>
          </cell>
        </row>
        <row r="681">
          <cell r="A681">
            <v>3131151</v>
          </cell>
          <cell r="B681" t="str">
            <v>Serviço de Desembaraço - Rodo</v>
          </cell>
          <cell r="C681">
            <v>10213.780000000001</v>
          </cell>
        </row>
        <row r="682">
          <cell r="A682">
            <v>5411184</v>
          </cell>
          <cell r="B682" t="str">
            <v>ISS Movim./Armaz.Rodo</v>
          </cell>
          <cell r="C682">
            <v>-1986.7</v>
          </cell>
        </row>
        <row r="683">
          <cell r="A683">
            <v>5411185</v>
          </cell>
          <cell r="B683" t="str">
            <v>PIS Movim./Armaz.Rodo</v>
          </cell>
          <cell r="C683">
            <v>-1589.36</v>
          </cell>
        </row>
        <row r="684">
          <cell r="A684">
            <v>5411186</v>
          </cell>
          <cell r="B684" t="str">
            <v>COFINS- Movim./Armaz.Rodo</v>
          </cell>
          <cell r="C684">
            <v>-258.27</v>
          </cell>
        </row>
        <row r="685">
          <cell r="C685">
            <v>88445.7</v>
          </cell>
        </row>
      </sheetData>
      <sheetData sheetId="17" refreshError="1">
        <row r="1">
          <cell r="C1">
            <v>37712</v>
          </cell>
        </row>
        <row r="2">
          <cell r="A2">
            <v>1110101</v>
          </cell>
          <cell r="B2" t="str">
            <v>Caixa</v>
          </cell>
          <cell r="C2">
            <v>19598.03</v>
          </cell>
        </row>
        <row r="3">
          <cell r="A3">
            <v>1110104</v>
          </cell>
          <cell r="B3" t="str">
            <v>Caixa Pequeno</v>
          </cell>
          <cell r="C3">
            <v>231143.88</v>
          </cell>
        </row>
        <row r="4">
          <cell r="A4">
            <v>1110202</v>
          </cell>
          <cell r="B4" t="str">
            <v>B.Real Conta Cobrança</v>
          </cell>
          <cell r="C4">
            <v>848349.69</v>
          </cell>
        </row>
        <row r="5">
          <cell r="A5">
            <v>1110206</v>
          </cell>
          <cell r="B5" t="str">
            <v>Cx.Econ.Fed. Ag.1000 CC 93-0</v>
          </cell>
          <cell r="C5">
            <v>3966.32</v>
          </cell>
        </row>
        <row r="6">
          <cell r="A6">
            <v>1110207</v>
          </cell>
          <cell r="B6" t="str">
            <v>Bradesco Ag049-3 CC184845-3</v>
          </cell>
          <cell r="C6">
            <v>46150.94</v>
          </cell>
        </row>
        <row r="7">
          <cell r="A7">
            <v>1110211</v>
          </cell>
          <cell r="B7" t="str">
            <v>Unibanco Ag.0616 CC 820272-6</v>
          </cell>
          <cell r="C7">
            <v>-3748.07</v>
          </cell>
        </row>
        <row r="8">
          <cell r="A8">
            <v>1110217</v>
          </cell>
          <cell r="B8" t="str">
            <v>B.Safra CC 0009-8/118349-9 Ctba</v>
          </cell>
          <cell r="C8">
            <v>76042.100000000006</v>
          </cell>
        </row>
        <row r="9">
          <cell r="A9">
            <v>1110250</v>
          </cell>
          <cell r="B9" t="str">
            <v>Banco Triangulo S.A - C/C 01-9/ 6733-4</v>
          </cell>
          <cell r="C9">
            <v>39159.980000000003</v>
          </cell>
        </row>
        <row r="10">
          <cell r="A10">
            <v>1110253</v>
          </cell>
          <cell r="B10" t="str">
            <v>Banco Real - C/C 1.000.988-6 - Contagem</v>
          </cell>
          <cell r="C10">
            <v>-750</v>
          </cell>
        </row>
        <row r="11">
          <cell r="A11">
            <v>1110263</v>
          </cell>
          <cell r="B11" t="str">
            <v>Banco Real - C/C 6.000.980-3 - São Paul</v>
          </cell>
          <cell r="C11">
            <v>0</v>
          </cell>
        </row>
        <row r="12">
          <cell r="A12">
            <v>1110272</v>
          </cell>
          <cell r="B12" t="str">
            <v>Banco HSBC - C/C 28555-18 -</v>
          </cell>
          <cell r="C12">
            <v>70064.25</v>
          </cell>
        </row>
        <row r="13">
          <cell r="A13">
            <v>1110274</v>
          </cell>
          <cell r="B13" t="str">
            <v>BANCO DO BRASIL - MOVIMENTO</v>
          </cell>
          <cell r="C13">
            <v>10980.38</v>
          </cell>
        </row>
        <row r="14">
          <cell r="A14">
            <v>1110276</v>
          </cell>
          <cell r="B14" t="str">
            <v>UNIBANCO - MOVIMENTO</v>
          </cell>
          <cell r="C14">
            <v>569271.5</v>
          </cell>
        </row>
        <row r="15">
          <cell r="A15">
            <v>1110278</v>
          </cell>
          <cell r="B15" t="str">
            <v>Banco Bilbao Vizcaia S.A.</v>
          </cell>
          <cell r="C15">
            <v>41319.120000000003</v>
          </cell>
        </row>
        <row r="16">
          <cell r="A16">
            <v>1110293</v>
          </cell>
          <cell r="B16" t="str">
            <v>Bradesco - c.c.210546-2 AG. 0049</v>
          </cell>
          <cell r="C16">
            <v>4859.21</v>
          </cell>
        </row>
        <row r="17">
          <cell r="A17">
            <v>1110402</v>
          </cell>
          <cell r="B17" t="str">
            <v>Numerario em Transito</v>
          </cell>
          <cell r="C17">
            <v>15131.03</v>
          </cell>
        </row>
        <row r="18">
          <cell r="A18">
            <v>1110602</v>
          </cell>
          <cell r="B18" t="str">
            <v>B.Real Transit.C.Cobrança 1710120-2</v>
          </cell>
          <cell r="C18">
            <v>-537189.41</v>
          </cell>
        </row>
        <row r="19">
          <cell r="A19">
            <v>1110603</v>
          </cell>
          <cell r="B19" t="str">
            <v>B.Brasil Transitória Ag.12440 CC 230006</v>
          </cell>
          <cell r="C19">
            <v>9675.8799999999992</v>
          </cell>
        </row>
        <row r="20">
          <cell r="A20">
            <v>1110607</v>
          </cell>
          <cell r="B20" t="str">
            <v>Bradesco Trans.Ag.0493 CC 184845-30</v>
          </cell>
          <cell r="C20">
            <v>-39271.089999999997</v>
          </cell>
        </row>
        <row r="21">
          <cell r="A21">
            <v>1110611</v>
          </cell>
          <cell r="B21" t="str">
            <v>Unibanco Transitória  Ag.0525 CC 100361</v>
          </cell>
          <cell r="C21">
            <v>-150</v>
          </cell>
        </row>
        <row r="22">
          <cell r="A22">
            <v>1110617</v>
          </cell>
          <cell r="B22" t="str">
            <v>B.Safra Transitória CC 0009-8/118349-9/</v>
          </cell>
          <cell r="C22">
            <v>25797.82</v>
          </cell>
        </row>
        <row r="23">
          <cell r="A23">
            <v>1110649</v>
          </cell>
          <cell r="B23" t="str">
            <v>Banco Real - C/C Genérico</v>
          </cell>
          <cell r="C23">
            <v>147147.76999999999</v>
          </cell>
        </row>
        <row r="24">
          <cell r="A24">
            <v>1110650</v>
          </cell>
          <cell r="B24" t="str">
            <v>Banco Triângulo - C/C 01-9/6733-4</v>
          </cell>
          <cell r="C24">
            <v>-49118.71</v>
          </cell>
        </row>
        <row r="25">
          <cell r="A25">
            <v>1110651</v>
          </cell>
          <cell r="B25" t="str">
            <v>Banco Real - C/C 3.000.990-1 - Viana</v>
          </cell>
          <cell r="C25">
            <v>1506.28</v>
          </cell>
        </row>
        <row r="26">
          <cell r="A26">
            <v>1110653</v>
          </cell>
          <cell r="B26" t="str">
            <v>Banco Real - C/C 1.000.988-6 - Contagem</v>
          </cell>
          <cell r="C26">
            <v>-2332.08</v>
          </cell>
        </row>
        <row r="27">
          <cell r="A27">
            <v>1110654</v>
          </cell>
          <cell r="B27" t="str">
            <v>Banco Real - C/C 2.000.996-5 - Rio de J</v>
          </cell>
          <cell r="C27">
            <v>7002.41</v>
          </cell>
        </row>
        <row r="28">
          <cell r="A28">
            <v>1110657</v>
          </cell>
          <cell r="B28" t="str">
            <v>Banco Real - C/C 1.000.983-9 - Canoas</v>
          </cell>
          <cell r="C28">
            <v>5360.55</v>
          </cell>
        </row>
        <row r="29">
          <cell r="A29">
            <v>1110659</v>
          </cell>
          <cell r="B29" t="str">
            <v>Banco Real - C/C 2.000.979-8 - PDV RJ</v>
          </cell>
          <cell r="C29">
            <v>-2400</v>
          </cell>
        </row>
        <row r="30">
          <cell r="A30">
            <v>1110660</v>
          </cell>
          <cell r="B30" t="str">
            <v>Banco Real - C/C 1.000.997-2 - São Borj</v>
          </cell>
          <cell r="C30">
            <v>125920.53</v>
          </cell>
        </row>
        <row r="31">
          <cell r="A31">
            <v>1110661</v>
          </cell>
          <cell r="B31" t="str">
            <v>Banco Real - C/C 6.000.994-7 - Mogi Gua</v>
          </cell>
          <cell r="C31">
            <v>549.79999999999995</v>
          </cell>
        </row>
        <row r="32">
          <cell r="A32">
            <v>1110662</v>
          </cell>
          <cell r="B32" t="str">
            <v>Banco Real - C/C 8.000.993-8 - Lages</v>
          </cell>
          <cell r="C32">
            <v>1462.9</v>
          </cell>
        </row>
        <row r="33">
          <cell r="A33">
            <v>1110663</v>
          </cell>
          <cell r="B33" t="str">
            <v>Banco Real - C/C 6.000.980-3 - São Paul</v>
          </cell>
          <cell r="C33">
            <v>104374.94</v>
          </cell>
        </row>
        <row r="34">
          <cell r="A34">
            <v>1110671</v>
          </cell>
          <cell r="B34" t="str">
            <v>Banco Real - C/C 0.000.992-7</v>
          </cell>
          <cell r="C34">
            <v>5195.3999999999996</v>
          </cell>
        </row>
        <row r="35">
          <cell r="A35">
            <v>1110672</v>
          </cell>
          <cell r="B35" t="str">
            <v>Banco HSBC - C/C 28555-18</v>
          </cell>
          <cell r="C35">
            <v>5480.45</v>
          </cell>
        </row>
        <row r="36">
          <cell r="A36">
            <v>1110674</v>
          </cell>
          <cell r="B36" t="str">
            <v>BANCO DO BRASIL - MOVIMENTO</v>
          </cell>
          <cell r="C36">
            <v>-106.95</v>
          </cell>
        </row>
        <row r="37">
          <cell r="A37">
            <v>1110676</v>
          </cell>
          <cell r="B37" t="str">
            <v>UNIBANCO - MOVIMENTO</v>
          </cell>
          <cell r="C37">
            <v>-7074.77</v>
          </cell>
        </row>
        <row r="38">
          <cell r="A38">
            <v>1110677</v>
          </cell>
          <cell r="B38" t="str">
            <v>UNIBANCO - CAUÇÃO</v>
          </cell>
          <cell r="C38">
            <v>-13995.97</v>
          </cell>
        </row>
        <row r="39">
          <cell r="A39">
            <v>1110678</v>
          </cell>
          <cell r="B39" t="str">
            <v>Banco Bilbao Vizcaia S.A.</v>
          </cell>
          <cell r="C39">
            <v>0</v>
          </cell>
        </row>
        <row r="40">
          <cell r="A40" t="str">
            <v>DISPONIBILIDADES</v>
          </cell>
          <cell r="B40" t="str">
            <v>B.Real Transit.C.Cobrança 1710120-2</v>
          </cell>
          <cell r="C40">
            <v>1759374.11</v>
          </cell>
        </row>
        <row r="41">
          <cell r="A41">
            <v>1110603</v>
          </cell>
          <cell r="B41" t="str">
            <v>B.Brasil Transitória Ag.12440 CC 230006</v>
          </cell>
          <cell r="C41">
            <v>-56620.59</v>
          </cell>
        </row>
        <row r="42">
          <cell r="A42">
            <v>1120101</v>
          </cell>
          <cell r="B42" t="str">
            <v>C.Receber-Cliente Nacional</v>
          </cell>
          <cell r="C42">
            <v>11748482.74</v>
          </cell>
        </row>
        <row r="43">
          <cell r="A43">
            <v>1120102</v>
          </cell>
          <cell r="B43" t="str">
            <v>C.Receber-Cliente Exterior</v>
          </cell>
          <cell r="C43">
            <v>276140.78999999998</v>
          </cell>
        </row>
        <row r="44">
          <cell r="A44">
            <v>1120107</v>
          </cell>
          <cell r="B44" t="str">
            <v>Antecipação de Faturamento</v>
          </cell>
          <cell r="C44">
            <v>5022295.5999999996</v>
          </cell>
        </row>
        <row r="45">
          <cell r="A45">
            <v>1120110</v>
          </cell>
          <cell r="B45" t="str">
            <v>Provisão de Faturamento</v>
          </cell>
          <cell r="C45">
            <v>2559944.25</v>
          </cell>
        </row>
        <row r="46">
          <cell r="A46">
            <v>1120211</v>
          </cell>
          <cell r="B46" t="str">
            <v>Cta.Rec.Mesopotâmico/BAP</v>
          </cell>
          <cell r="C46">
            <v>10864779.74</v>
          </cell>
        </row>
        <row r="47">
          <cell r="A47">
            <v>1120301</v>
          </cell>
          <cell r="B47" t="str">
            <v>Clientes Nac. Serviços</v>
          </cell>
          <cell r="C47">
            <v>-28407.89</v>
          </cell>
        </row>
        <row r="48">
          <cell r="A48">
            <v>1120503</v>
          </cell>
          <cell r="B48" t="str">
            <v>Creditos Atwood</v>
          </cell>
          <cell r="C48">
            <v>81796.37</v>
          </cell>
        </row>
        <row r="49">
          <cell r="A49">
            <v>1120601</v>
          </cell>
          <cell r="B49" t="str">
            <v>Recebimentos (D+1)</v>
          </cell>
          <cell r="C49">
            <v>-15131.03</v>
          </cell>
        </row>
        <row r="50">
          <cell r="A50" t="str">
            <v>Clientes</v>
          </cell>
          <cell r="B50" t="str">
            <v>Banco Indl Coml S/A-BIC-TRANSITORIA</v>
          </cell>
          <cell r="C50">
            <v>30509900.57</v>
          </cell>
        </row>
        <row r="51">
          <cell r="A51">
            <v>1110640</v>
          </cell>
          <cell r="B51" t="str">
            <v>Banco Itau S/A ag 0548 cc 677574-TRANSI</v>
          </cell>
          <cell r="C51">
            <v>37878.120000000003</v>
          </cell>
        </row>
        <row r="52">
          <cell r="A52">
            <v>1150101</v>
          </cell>
          <cell r="B52" t="str">
            <v>Estoques</v>
          </cell>
          <cell r="C52">
            <v>4314443.32</v>
          </cell>
        </row>
        <row r="53">
          <cell r="A53">
            <v>1150195</v>
          </cell>
          <cell r="B53" t="str">
            <v>Carga Adto.Fornec.</v>
          </cell>
          <cell r="C53">
            <v>1224775.52</v>
          </cell>
        </row>
        <row r="54">
          <cell r="A54">
            <v>1150197</v>
          </cell>
          <cell r="B54" t="str">
            <v>Carga Estoque Delara</v>
          </cell>
          <cell r="C54">
            <v>48665.08</v>
          </cell>
        </row>
        <row r="55">
          <cell r="A55">
            <v>1150199</v>
          </cell>
          <cell r="B55" t="str">
            <v>EM/EF Geral</v>
          </cell>
          <cell r="C55">
            <v>-50591.28</v>
          </cell>
        </row>
        <row r="56">
          <cell r="A56" t="str">
            <v>Almoxarifado</v>
          </cell>
          <cell r="B56" t="str">
            <v>C.Receber-Cliente Exterior</v>
          </cell>
          <cell r="C56">
            <v>5537292.6399999997</v>
          </cell>
        </row>
        <row r="57">
          <cell r="A57">
            <v>1120103</v>
          </cell>
          <cell r="B57" t="str">
            <v>C.Receber-Cliente Sucata</v>
          </cell>
          <cell r="C57">
            <v>2541097.96</v>
          </cell>
        </row>
        <row r="58">
          <cell r="A58">
            <v>1160101</v>
          </cell>
          <cell r="B58" t="str">
            <v>Imposto de Renda a Recuperar</v>
          </cell>
          <cell r="C58">
            <v>2026.57</v>
          </cell>
        </row>
        <row r="59">
          <cell r="A59">
            <v>1160104</v>
          </cell>
          <cell r="B59" t="str">
            <v>PIS a Recuperar</v>
          </cell>
          <cell r="C59">
            <v>-1000</v>
          </cell>
        </row>
        <row r="60">
          <cell r="A60">
            <v>1160106</v>
          </cell>
          <cell r="B60" t="str">
            <v>INSS - RETENÇÃO SOBRE FATURAMENTO</v>
          </cell>
          <cell r="C60">
            <v>1726400.81</v>
          </cell>
        </row>
        <row r="61">
          <cell r="A61">
            <v>1160108</v>
          </cell>
          <cell r="B61" t="str">
            <v>FGTS antecipado s/13º salário</v>
          </cell>
          <cell r="C61">
            <v>1628.09</v>
          </cell>
        </row>
        <row r="62">
          <cell r="A62">
            <v>1160109</v>
          </cell>
          <cell r="B62" t="str">
            <v>Imposto de Renda antecipado</v>
          </cell>
          <cell r="C62">
            <v>36.22</v>
          </cell>
        </row>
        <row r="63">
          <cell r="A63">
            <v>1160112</v>
          </cell>
          <cell r="B63" t="str">
            <v>Imposto de Renda diferido</v>
          </cell>
          <cell r="C63">
            <v>1781300</v>
          </cell>
        </row>
        <row r="64">
          <cell r="A64">
            <v>1160113</v>
          </cell>
          <cell r="B64" t="str">
            <v>Contr. Social Diferida</v>
          </cell>
          <cell r="C64">
            <v>641268</v>
          </cell>
        </row>
        <row r="65">
          <cell r="A65">
            <v>1160207</v>
          </cell>
          <cell r="B65" t="str">
            <v>ICMS a Recuperar - Geral</v>
          </cell>
          <cell r="C65">
            <v>4362319.74</v>
          </cell>
        </row>
        <row r="66">
          <cell r="A66">
            <v>1160208</v>
          </cell>
          <cell r="B66" t="str">
            <v>ICMS a Recuperar-Ativo Imobilizado PR</v>
          </cell>
          <cell r="C66">
            <v>454168.75</v>
          </cell>
        </row>
        <row r="67">
          <cell r="A67">
            <v>1160253</v>
          </cell>
          <cell r="B67" t="str">
            <v>IPI a Compensar</v>
          </cell>
          <cell r="C67">
            <v>804197.43</v>
          </cell>
        </row>
        <row r="68">
          <cell r="A68" t="str">
            <v>Tributos a recuperar</v>
          </cell>
          <cell r="C68">
            <v>9772345.6099999994</v>
          </cell>
        </row>
        <row r="70">
          <cell r="A70">
            <v>1140101</v>
          </cell>
          <cell r="B70" t="str">
            <v>Adiantamento a maquinistas</v>
          </cell>
          <cell r="C70">
            <v>-297818.07</v>
          </cell>
        </row>
        <row r="71">
          <cell r="A71">
            <v>1140102</v>
          </cell>
          <cell r="B71" t="str">
            <v>Adiantamento de Férias</v>
          </cell>
          <cell r="C71">
            <v>-46942.55</v>
          </cell>
        </row>
        <row r="72">
          <cell r="A72">
            <v>1140103</v>
          </cell>
          <cell r="B72" t="str">
            <v>Adiantamento De 13º Salário</v>
          </cell>
          <cell r="C72">
            <v>11638.73</v>
          </cell>
        </row>
        <row r="73">
          <cell r="A73">
            <v>1140104</v>
          </cell>
          <cell r="B73" t="str">
            <v>Empréstimo A Funcionários</v>
          </cell>
          <cell r="C73">
            <v>-3938.37</v>
          </cell>
        </row>
        <row r="74">
          <cell r="A74">
            <v>1140105</v>
          </cell>
          <cell r="B74" t="str">
            <v>Adiantamento de Salários</v>
          </cell>
          <cell r="C74">
            <v>347566.98</v>
          </cell>
        </row>
        <row r="75">
          <cell r="A75">
            <v>1140106</v>
          </cell>
          <cell r="B75" t="str">
            <v>Insuficiência De Saldos</v>
          </cell>
          <cell r="C75">
            <v>257340.67</v>
          </cell>
        </row>
        <row r="76">
          <cell r="A76">
            <v>1140108</v>
          </cell>
          <cell r="B76" t="str">
            <v>Fornecimento De Camisas</v>
          </cell>
          <cell r="C76">
            <v>-5806.35</v>
          </cell>
        </row>
        <row r="77">
          <cell r="A77">
            <v>1140109</v>
          </cell>
          <cell r="B77" t="str">
            <v>Adto a Motoristas</v>
          </cell>
          <cell r="C77">
            <v>55528.55</v>
          </cell>
        </row>
        <row r="78">
          <cell r="A78">
            <v>1140201</v>
          </cell>
          <cell r="B78" t="str">
            <v>Adto.de Viagens Nacionais</v>
          </cell>
          <cell r="C78">
            <v>719.42</v>
          </cell>
        </row>
        <row r="79">
          <cell r="A79">
            <v>1140203</v>
          </cell>
          <cell r="B79" t="str">
            <v>Adiant. de Viagem</v>
          </cell>
          <cell r="C79">
            <v>30494.97</v>
          </cell>
        </row>
        <row r="80">
          <cell r="A80">
            <v>1140409</v>
          </cell>
          <cell r="B80" t="str">
            <v>Adiant. a Fornecedores</v>
          </cell>
          <cell r="C80">
            <v>6190503.1900000004</v>
          </cell>
        </row>
        <row r="81">
          <cell r="A81" t="str">
            <v>Antecipações diversas</v>
          </cell>
          <cell r="B81" t="str">
            <v>Mat.Terc.em Poder da FSA</v>
          </cell>
          <cell r="C81">
            <v>6539287.1699999999</v>
          </cell>
        </row>
        <row r="82">
          <cell r="A82">
            <v>1150190</v>
          </cell>
          <cell r="B82" t="str">
            <v>Carga Estoque</v>
          </cell>
          <cell r="C82">
            <v>-68819.649999999994</v>
          </cell>
        </row>
        <row r="83">
          <cell r="A83">
            <v>1170103</v>
          </cell>
          <cell r="B83" t="str">
            <v>Arrendamento Delara</v>
          </cell>
          <cell r="C83">
            <v>4794015.42</v>
          </cell>
        </row>
        <row r="84">
          <cell r="A84">
            <v>1170201</v>
          </cell>
          <cell r="B84" t="str">
            <v>Prêmio De Seguro a Apropriar</v>
          </cell>
          <cell r="C84">
            <v>391842.31</v>
          </cell>
        </row>
        <row r="85">
          <cell r="A85">
            <v>1170324</v>
          </cell>
          <cell r="B85" t="str">
            <v>Despesas antecipadas IPTU</v>
          </cell>
          <cell r="C85">
            <v>2781.71</v>
          </cell>
        </row>
        <row r="86">
          <cell r="A86">
            <v>1170325</v>
          </cell>
          <cell r="B86" t="str">
            <v>Despesas antecipadas IPVA/LICENCIAMENTO</v>
          </cell>
          <cell r="C86">
            <v>92013.97</v>
          </cell>
        </row>
        <row r="87">
          <cell r="A87">
            <v>1170330</v>
          </cell>
          <cell r="B87" t="str">
            <v>Despesas antecipadas Alugueis</v>
          </cell>
          <cell r="C87">
            <v>9000</v>
          </cell>
        </row>
        <row r="88">
          <cell r="A88">
            <v>1173224</v>
          </cell>
          <cell r="B88" t="str">
            <v>Desp antecip aquisição de vale alimenta</v>
          </cell>
          <cell r="C88">
            <v>91470.32</v>
          </cell>
        </row>
        <row r="89">
          <cell r="A89">
            <v>1173225</v>
          </cell>
          <cell r="B89" t="str">
            <v>Desp antecip assintência médica</v>
          </cell>
          <cell r="C89">
            <v>60603.77</v>
          </cell>
        </row>
        <row r="90">
          <cell r="A90">
            <v>1173227</v>
          </cell>
          <cell r="B90" t="str">
            <v>Desp antecip vale transporte</v>
          </cell>
          <cell r="C90">
            <v>251827.32</v>
          </cell>
        </row>
        <row r="91">
          <cell r="A91">
            <v>1173228</v>
          </cell>
          <cell r="B91" t="str">
            <v>Desp antecip farmácia</v>
          </cell>
          <cell r="C91">
            <v>9307.52</v>
          </cell>
        </row>
        <row r="92">
          <cell r="A92" t="str">
            <v>Despesas Pagas antecipadamente</v>
          </cell>
          <cell r="B92" t="str">
            <v>Adiant. Siscomex</v>
          </cell>
          <cell r="C92">
            <v>5702862.3399999999</v>
          </cell>
        </row>
        <row r="93">
          <cell r="A93" t="str">
            <v>Importação em andamento</v>
          </cell>
          <cell r="C93">
            <v>578254.19999999995</v>
          </cell>
        </row>
        <row r="94">
          <cell r="A94">
            <v>1139901</v>
          </cell>
          <cell r="B94" t="str">
            <v>Seguros a Receber</v>
          </cell>
          <cell r="C94">
            <v>30415</v>
          </cell>
        </row>
        <row r="95">
          <cell r="A95">
            <v>1139912</v>
          </cell>
          <cell r="B95" t="str">
            <v>Cheques em cobrança - Chile</v>
          </cell>
          <cell r="C95">
            <v>224564.3</v>
          </cell>
        </row>
        <row r="96">
          <cell r="A96" t="str">
            <v>Outros</v>
          </cell>
          <cell r="B96" t="str">
            <v>Contrib.Social a Recup.</v>
          </cell>
          <cell r="C96">
            <v>254979.3</v>
          </cell>
        </row>
        <row r="97">
          <cell r="A97">
            <v>1160105</v>
          </cell>
          <cell r="B97" t="str">
            <v>COFINS a Recuperar</v>
          </cell>
          <cell r="C97">
            <v>1136.7</v>
          </cell>
        </row>
        <row r="98">
          <cell r="A98" t="str">
            <v>Circulante</v>
          </cell>
          <cell r="B98" t="str">
            <v>INSS - RETENÇÃO SOBRE FATURAMENTO</v>
          </cell>
          <cell r="C98">
            <v>60076041.740000002</v>
          </cell>
        </row>
        <row r="99">
          <cell r="A99">
            <v>1160108</v>
          </cell>
          <cell r="B99" t="str">
            <v>FGTS antecipado s/13º salário</v>
          </cell>
          <cell r="C99">
            <v>0</v>
          </cell>
        </row>
        <row r="100">
          <cell r="A100">
            <v>1240402</v>
          </cell>
          <cell r="B100" t="str">
            <v>ICMS a recuperar-Paraná</v>
          </cell>
          <cell r="C100">
            <v>781780.68</v>
          </cell>
        </row>
        <row r="101">
          <cell r="A101" t="str">
            <v>Impostos longo prazo</v>
          </cell>
          <cell r="B101" t="str">
            <v>Imposto de Renda diferido</v>
          </cell>
          <cell r="C101">
            <v>781780.68</v>
          </cell>
        </row>
        <row r="102">
          <cell r="A102">
            <v>1160113</v>
          </cell>
          <cell r="B102" t="str">
            <v>Contr. Social Diferida</v>
          </cell>
          <cell r="C102">
            <v>2772468.56</v>
          </cell>
        </row>
        <row r="103">
          <cell r="A103">
            <v>1250205</v>
          </cell>
          <cell r="B103" t="str">
            <v>Mutúo ALL Armazéns Gerais Ltda</v>
          </cell>
          <cell r="C103">
            <v>658296.09</v>
          </cell>
        </row>
        <row r="104">
          <cell r="A104" t="str">
            <v>Mútuo controladores</v>
          </cell>
          <cell r="B104" t="str">
            <v>ICMS A Recuperar - Paraná</v>
          </cell>
          <cell r="C104">
            <v>658296.09</v>
          </cell>
        </row>
        <row r="105">
          <cell r="A105">
            <v>1160202</v>
          </cell>
          <cell r="B105" t="str">
            <v>ICMS A Recuperar - Santa Catarina</v>
          </cell>
          <cell r="C105">
            <v>688461.72</v>
          </cell>
        </row>
        <row r="106">
          <cell r="A106">
            <v>1240104</v>
          </cell>
          <cell r="B106" t="str">
            <v>Arrendamento Delara RLP</v>
          </cell>
          <cell r="C106">
            <v>34130792.950000003</v>
          </cell>
        </row>
        <row r="107">
          <cell r="A107" t="str">
            <v>Despesas pagas antecipadamente</v>
          </cell>
          <cell r="B107" t="str">
            <v>ICMS a Recuperar-Ativo Imobilizado RS</v>
          </cell>
          <cell r="C107">
            <v>34130792.950000003</v>
          </cell>
        </row>
        <row r="108">
          <cell r="A108">
            <v>1160211</v>
          </cell>
          <cell r="B108" t="str">
            <v>ICMS a Recuperar-Ativo Imobilizado SP</v>
          </cell>
          <cell r="C108">
            <v>36847.06</v>
          </cell>
        </row>
        <row r="109">
          <cell r="A109">
            <v>1210101</v>
          </cell>
          <cell r="B109" t="str">
            <v>Dep.Judic.Ações Trabal.LP</v>
          </cell>
          <cell r="C109">
            <v>241478.16</v>
          </cell>
        </row>
        <row r="110">
          <cell r="A110">
            <v>1210109</v>
          </cell>
          <cell r="B110" t="str">
            <v>Penhora Judicial</v>
          </cell>
          <cell r="C110">
            <v>37500</v>
          </cell>
        </row>
        <row r="111">
          <cell r="A111" t="str">
            <v>Depósitos judiciais</v>
          </cell>
          <cell r="C111">
            <v>278978.15999999997</v>
          </cell>
        </row>
        <row r="112">
          <cell r="A112">
            <v>1130401</v>
          </cell>
          <cell r="B112" t="str">
            <v>Caução Liber.Cargas Terc.</v>
          </cell>
          <cell r="C112">
            <v>10700</v>
          </cell>
        </row>
        <row r="113">
          <cell r="A113">
            <v>1220201</v>
          </cell>
          <cell r="B113" t="str">
            <v>Valores a Receber-Ressarcimento</v>
          </cell>
          <cell r="C113">
            <v>395881.6</v>
          </cell>
        </row>
        <row r="114">
          <cell r="A114" t="str">
            <v>Outros</v>
          </cell>
          <cell r="B114" t="str">
            <v>Adiantamento de Férias</v>
          </cell>
          <cell r="C114">
            <v>395881.6</v>
          </cell>
        </row>
        <row r="115">
          <cell r="A115">
            <v>1140103</v>
          </cell>
          <cell r="B115" t="str">
            <v>Adiantamento De 13º Salário</v>
          </cell>
          <cell r="C115">
            <v>0</v>
          </cell>
        </row>
        <row r="116">
          <cell r="A116" t="str">
            <v>Realizável a longo prazo</v>
          </cell>
          <cell r="B116" t="str">
            <v>Empréstimo A Funcionários</v>
          </cell>
          <cell r="C116">
            <v>36245729.479999997</v>
          </cell>
        </row>
        <row r="117">
          <cell r="A117">
            <v>1140105</v>
          </cell>
          <cell r="B117" t="str">
            <v>Adiantamento de Salários</v>
          </cell>
          <cell r="C117">
            <v>24984.98</v>
          </cell>
        </row>
        <row r="118">
          <cell r="A118">
            <v>1310204</v>
          </cell>
          <cell r="B118" t="str">
            <v>Part.Coligada Terlogs Terminais Marítim</v>
          </cell>
          <cell r="C118">
            <v>9580000</v>
          </cell>
        </row>
        <row r="119">
          <cell r="A119">
            <v>1310302</v>
          </cell>
          <cell r="B119" t="str">
            <v>Participação ALL Armazéns Gerais Ltda</v>
          </cell>
          <cell r="C119">
            <v>21440.78</v>
          </cell>
        </row>
        <row r="120">
          <cell r="A120" t="str">
            <v>Controladas e coligadas</v>
          </cell>
          <cell r="B120" t="str">
            <v>Adto.de Viagens Nacionais</v>
          </cell>
          <cell r="C120">
            <v>9601440.7799999993</v>
          </cell>
        </row>
        <row r="121">
          <cell r="A121">
            <v>1140203</v>
          </cell>
          <cell r="B121" t="str">
            <v>Adiant. de Viagem</v>
          </cell>
          <cell r="C121">
            <v>9601440.7799999993</v>
          </cell>
        </row>
        <row r="122">
          <cell r="A122">
            <v>1322101</v>
          </cell>
          <cell r="B122" t="str">
            <v>Projetos em Andamento</v>
          </cell>
          <cell r="C122">
            <v>339523</v>
          </cell>
        </row>
        <row r="123">
          <cell r="A123">
            <v>1324108</v>
          </cell>
          <cell r="B123" t="str">
            <v>Equip.Processamento Dados</v>
          </cell>
          <cell r="C123">
            <v>896536.79</v>
          </cell>
        </row>
        <row r="124">
          <cell r="A124">
            <v>1324128</v>
          </cell>
          <cell r="B124" t="str">
            <v>Deprec.Eq.Processam.Dados</v>
          </cell>
          <cell r="C124">
            <v>-34857.230000000003</v>
          </cell>
        </row>
        <row r="125">
          <cell r="A125">
            <v>1325102</v>
          </cell>
          <cell r="B125" t="str">
            <v>Móveis e Utensílios</v>
          </cell>
          <cell r="C125">
            <v>7233.6</v>
          </cell>
        </row>
        <row r="126">
          <cell r="A126">
            <v>1325104</v>
          </cell>
          <cell r="B126" t="str">
            <v>Veículos Rodoviários</v>
          </cell>
          <cell r="C126">
            <v>13018525.57</v>
          </cell>
        </row>
        <row r="127">
          <cell r="A127">
            <v>1325122</v>
          </cell>
          <cell r="B127" t="str">
            <v>Deprec.Móveis e Utensílios</v>
          </cell>
          <cell r="C127">
            <v>-1009.6</v>
          </cell>
        </row>
        <row r="128">
          <cell r="A128">
            <v>1325124</v>
          </cell>
          <cell r="B128" t="str">
            <v>Deprec.Veíc.Rodoviários</v>
          </cell>
          <cell r="C128">
            <v>-2564549</v>
          </cell>
        </row>
        <row r="129">
          <cell r="A129">
            <v>1326202</v>
          </cell>
          <cell r="B129" t="str">
            <v>Sistemas Aplicat.-Software</v>
          </cell>
          <cell r="C129">
            <v>224744.6</v>
          </cell>
        </row>
        <row r="130">
          <cell r="A130">
            <v>1326212</v>
          </cell>
          <cell r="B130" t="str">
            <v>Amort.Sistemas Aplicativos</v>
          </cell>
          <cell r="C130">
            <v>-61560.12</v>
          </cell>
        </row>
        <row r="131">
          <cell r="A131">
            <v>1329999</v>
          </cell>
          <cell r="B131" t="str">
            <v>Carga Imobilizado</v>
          </cell>
          <cell r="C131">
            <v>193160.9</v>
          </cell>
        </row>
        <row r="132">
          <cell r="A132" t="str">
            <v>Bens de uso construção e reforma</v>
          </cell>
          <cell r="B132" t="str">
            <v>Despesa Captação BNDES</v>
          </cell>
          <cell r="C132">
            <v>12017748.51</v>
          </cell>
        </row>
        <row r="133">
          <cell r="A133" t="str">
            <v>Imobilizado</v>
          </cell>
          <cell r="B133" t="str">
            <v>Pagamento antecipado de direito de pass</v>
          </cell>
          <cell r="C133">
            <v>12017748.51</v>
          </cell>
        </row>
        <row r="134">
          <cell r="A134">
            <v>1170311</v>
          </cell>
          <cell r="B134" t="str">
            <v>Pagamento antecipado aluguéis RFFSA</v>
          </cell>
          <cell r="C134">
            <v>61865.65</v>
          </cell>
        </row>
        <row r="135">
          <cell r="A135" t="str">
            <v>Permanente</v>
          </cell>
          <cell r="B135" t="str">
            <v>Despesas antecipadas S A P</v>
          </cell>
          <cell r="C135">
            <v>21619189.289999999</v>
          </cell>
        </row>
        <row r="136">
          <cell r="A136">
            <v>1170314</v>
          </cell>
          <cell r="B136" t="str">
            <v>Despesas antecipadas debêntures</v>
          </cell>
          <cell r="C136">
            <v>333889.08</v>
          </cell>
        </row>
        <row r="137">
          <cell r="A137" t="str">
            <v>ATIVO</v>
          </cell>
          <cell r="B137" t="str">
            <v>Despesas antecipadas emissão de debentu</v>
          </cell>
          <cell r="C137">
            <v>117940960.51000001</v>
          </cell>
        </row>
        <row r="138">
          <cell r="A138">
            <v>1170324</v>
          </cell>
          <cell r="B138" t="str">
            <v>Despesas antecipadas IPTU</v>
          </cell>
          <cell r="C138">
            <v>-0.04</v>
          </cell>
        </row>
        <row r="139">
          <cell r="A139" t="str">
            <v>Despesas Pagas antecipadamente</v>
          </cell>
          <cell r="C139">
            <v>6373234.0499999998</v>
          </cell>
        </row>
        <row r="141">
          <cell r="A141">
            <v>1139901</v>
          </cell>
          <cell r="B141" t="str">
            <v>Seguros a Receber</v>
          </cell>
          <cell r="C141">
            <v>175006.46</v>
          </cell>
        </row>
        <row r="142">
          <cell r="A142">
            <v>1139902</v>
          </cell>
          <cell r="B142" t="str">
            <v>Valores A Classificar</v>
          </cell>
          <cell r="C142">
            <v>-24689.200000000001</v>
          </cell>
        </row>
        <row r="143">
          <cell r="A143">
            <v>1139905</v>
          </cell>
          <cell r="B143" t="str">
            <v>Outros Valores A Receber</v>
          </cell>
          <cell r="C143">
            <v>157106.88</v>
          </cell>
        </row>
        <row r="144">
          <cell r="A144">
            <v>1139908</v>
          </cell>
          <cell r="B144" t="str">
            <v>HEDGE</v>
          </cell>
          <cell r="C144">
            <v>1480106.7</v>
          </cell>
        </row>
        <row r="145">
          <cell r="A145" t="str">
            <v>Outros</v>
          </cell>
          <cell r="C145">
            <v>1787530.84</v>
          </cell>
        </row>
        <row r="146">
          <cell r="A146" t="str">
            <v>Texto.............................................</v>
          </cell>
        </row>
        <row r="147">
          <cell r="A147" t="str">
            <v>..................................................</v>
          </cell>
          <cell r="C147">
            <v>211278708.81999999</v>
          </cell>
        </row>
        <row r="149">
          <cell r="A149">
            <v>2111101</v>
          </cell>
          <cell r="B149" t="str">
            <v>Fornecedor Materiais Nac.</v>
          </cell>
          <cell r="C149">
            <v>-1240368.21</v>
          </cell>
        </row>
        <row r="150">
          <cell r="A150">
            <v>2111103</v>
          </cell>
          <cell r="B150" t="str">
            <v>Fornecedor Serviços Nac.</v>
          </cell>
          <cell r="C150">
            <v>-7962833.1200000001</v>
          </cell>
        </row>
        <row r="151">
          <cell r="A151">
            <v>2111105</v>
          </cell>
          <cell r="B151" t="str">
            <v>Provisão de N.F. Serviço</v>
          </cell>
          <cell r="C151">
            <v>-1031499.65</v>
          </cell>
        </row>
        <row r="152">
          <cell r="A152">
            <v>2111106</v>
          </cell>
          <cell r="B152" t="str">
            <v>Funcionários</v>
          </cell>
          <cell r="C152">
            <v>-85478.62</v>
          </cell>
        </row>
        <row r="153">
          <cell r="A153">
            <v>2111108</v>
          </cell>
          <cell r="B153" t="str">
            <v>Fornecedor Utilities</v>
          </cell>
          <cell r="C153">
            <v>-16492.080000000002</v>
          </cell>
        </row>
        <row r="154">
          <cell r="A154">
            <v>2111109</v>
          </cell>
          <cell r="B154" t="str">
            <v>Fornecedor de Combustíveis</v>
          </cell>
          <cell r="C154">
            <v>-1595257.07</v>
          </cell>
        </row>
        <row r="155">
          <cell r="A155">
            <v>2111110</v>
          </cell>
          <cell r="B155" t="str">
            <v>Fornecedor Impostos</v>
          </cell>
          <cell r="C155">
            <v>-349161.32</v>
          </cell>
        </row>
        <row r="156">
          <cell r="A156">
            <v>2111111</v>
          </cell>
          <cell r="B156" t="str">
            <v>Bancos</v>
          </cell>
          <cell r="C156">
            <v>-1483.68</v>
          </cell>
        </row>
        <row r="157">
          <cell r="A157">
            <v>2111113</v>
          </cell>
          <cell r="B157" t="str">
            <v>Tit. Caixa. Peq. UPs</v>
          </cell>
          <cell r="C157">
            <v>-73507.22</v>
          </cell>
        </row>
        <row r="158">
          <cell r="A158">
            <v>2111114</v>
          </cell>
          <cell r="B158" t="str">
            <v>Forn.Ressarc.Avarias</v>
          </cell>
          <cell r="C158">
            <v>-60869.279999999999</v>
          </cell>
        </row>
        <row r="159">
          <cell r="A159">
            <v>2111116</v>
          </cell>
          <cell r="B159" t="str">
            <v>Fornecedores Caminhoneiros</v>
          </cell>
          <cell r="C159">
            <v>-2104385.86</v>
          </cell>
        </row>
        <row r="160">
          <cell r="A160">
            <v>2111189</v>
          </cell>
          <cell r="B160" t="str">
            <v>Transitoria Agregado</v>
          </cell>
          <cell r="C160">
            <v>22989.09</v>
          </cell>
        </row>
        <row r="161">
          <cell r="A161">
            <v>2111190</v>
          </cell>
          <cell r="B161" t="str">
            <v>Carga Forn.Mat.</v>
          </cell>
          <cell r="C161">
            <v>2343007.2000000002</v>
          </cell>
        </row>
        <row r="162">
          <cell r="A162">
            <v>2111191</v>
          </cell>
          <cell r="B162" t="str">
            <v>Carga Forn.Serviço</v>
          </cell>
          <cell r="C162">
            <v>-293961.53999999998</v>
          </cell>
        </row>
        <row r="163">
          <cell r="A163">
            <v>2111193</v>
          </cell>
          <cell r="B163" t="str">
            <v>Outros valores a pagar</v>
          </cell>
          <cell r="C163">
            <v>678926.62</v>
          </cell>
        </row>
        <row r="164">
          <cell r="A164">
            <v>2111202</v>
          </cell>
          <cell r="B164" t="str">
            <v>Fornecedor Serviços Ext.</v>
          </cell>
          <cell r="C164">
            <v>-1923421.44</v>
          </cell>
        </row>
        <row r="165">
          <cell r="A165" t="str">
            <v>Fornecedores</v>
          </cell>
          <cell r="B165" t="str">
            <v>Pgto.Antec.Direito Pass.LP</v>
          </cell>
          <cell r="C165">
            <v>-13693796.18</v>
          </cell>
        </row>
        <row r="166">
          <cell r="A166">
            <v>1240314</v>
          </cell>
          <cell r="B166" t="str">
            <v>Despesas antecipadas debêntures 1ª emis</v>
          </cell>
          <cell r="C166">
            <v>397223.97</v>
          </cell>
        </row>
        <row r="167">
          <cell r="A167">
            <v>2121301</v>
          </cell>
          <cell r="B167" t="str">
            <v>Empréstimo BNDES</v>
          </cell>
          <cell r="C167">
            <v>-6180767.71</v>
          </cell>
        </row>
        <row r="168">
          <cell r="A168" t="str">
            <v>BNDES</v>
          </cell>
          <cell r="C168">
            <v>-6180767.71</v>
          </cell>
        </row>
        <row r="170">
          <cell r="A170">
            <v>2131106</v>
          </cell>
          <cell r="B170" t="str">
            <v>Arrendamento Delara</v>
          </cell>
          <cell r="C170">
            <v>-24752196.59</v>
          </cell>
        </row>
        <row r="171">
          <cell r="A171" t="str">
            <v>Arrendamento a pagar</v>
          </cell>
          <cell r="B171" t="str">
            <v>Dep.Jud.PIS/COFINS LP</v>
          </cell>
          <cell r="C171">
            <v>-24752196.59</v>
          </cell>
        </row>
        <row r="172">
          <cell r="A172">
            <v>1210106</v>
          </cell>
          <cell r="B172" t="str">
            <v>Dep.Judic. INSS</v>
          </cell>
          <cell r="C172">
            <v>3953613.95</v>
          </cell>
        </row>
        <row r="173">
          <cell r="A173">
            <v>2161101</v>
          </cell>
          <cell r="B173" t="str">
            <v>Salários a Pagar</v>
          </cell>
          <cell r="C173">
            <v>144821.17000000001</v>
          </cell>
        </row>
        <row r="174">
          <cell r="A174">
            <v>2161102</v>
          </cell>
          <cell r="B174" t="str">
            <v>Banco de horas a pagar</v>
          </cell>
          <cell r="C174">
            <v>-24395.84</v>
          </cell>
        </row>
        <row r="175">
          <cell r="A175">
            <v>2162101</v>
          </cell>
          <cell r="B175" t="str">
            <v>INSS</v>
          </cell>
          <cell r="C175">
            <v>-489541.52</v>
          </cell>
        </row>
        <row r="176">
          <cell r="A176">
            <v>2162103</v>
          </cell>
          <cell r="B176" t="str">
            <v>Salario Educação</v>
          </cell>
          <cell r="C176">
            <v>-36777.199999999997</v>
          </cell>
        </row>
        <row r="177">
          <cell r="A177">
            <v>2162104</v>
          </cell>
          <cell r="B177" t="str">
            <v>FGTS a Recolher</v>
          </cell>
          <cell r="C177">
            <v>-146120.76</v>
          </cell>
        </row>
        <row r="178">
          <cell r="A178">
            <v>2163101</v>
          </cell>
          <cell r="B178" t="str">
            <v>Cta.Pg. Plansfer</v>
          </cell>
          <cell r="C178">
            <v>80</v>
          </cell>
        </row>
        <row r="179">
          <cell r="A179">
            <v>2163102</v>
          </cell>
          <cell r="B179" t="str">
            <v>Contrib. Sindical</v>
          </cell>
          <cell r="C179">
            <v>-5215.7700000000004</v>
          </cell>
        </row>
        <row r="180">
          <cell r="A180">
            <v>2163104</v>
          </cell>
          <cell r="B180" t="str">
            <v>Pensão Alimentícia</v>
          </cell>
          <cell r="C180">
            <v>4294.18</v>
          </cell>
        </row>
        <row r="181">
          <cell r="A181">
            <v>2163105</v>
          </cell>
          <cell r="B181" t="str">
            <v>Sindifer</v>
          </cell>
          <cell r="C181">
            <v>-252.06</v>
          </cell>
        </row>
        <row r="182">
          <cell r="A182">
            <v>2163106</v>
          </cell>
          <cell r="B182" t="str">
            <v>Assistência Odontológica</v>
          </cell>
          <cell r="C182">
            <v>-15182.77</v>
          </cell>
        </row>
        <row r="183">
          <cell r="A183" t="str">
            <v>Salários e encargos sociais</v>
          </cell>
          <cell r="B183" t="str">
            <v>Super Estrutura Benfeitorias</v>
          </cell>
          <cell r="C183">
            <v>-568290.56999999995</v>
          </cell>
        </row>
        <row r="184">
          <cell r="A184">
            <v>1321204</v>
          </cell>
          <cell r="B184" t="str">
            <v>Obras de Arte Benfeitorias</v>
          </cell>
          <cell r="C184">
            <v>592854.34</v>
          </cell>
        </row>
        <row r="185">
          <cell r="A185">
            <v>2171101</v>
          </cell>
          <cell r="B185" t="str">
            <v>IRRF - Empregados</v>
          </cell>
          <cell r="C185">
            <v>-49384.28</v>
          </cell>
        </row>
        <row r="186">
          <cell r="A186">
            <v>2171102</v>
          </cell>
          <cell r="B186" t="str">
            <v>IRRF - Terceiros</v>
          </cell>
          <cell r="C186">
            <v>2015.55</v>
          </cell>
        </row>
        <row r="187">
          <cell r="A187">
            <v>2171201</v>
          </cell>
          <cell r="B187" t="str">
            <v>PIS-Prog.Int.Social</v>
          </cell>
          <cell r="C187">
            <v>-188228.21</v>
          </cell>
        </row>
        <row r="188">
          <cell r="A188">
            <v>2171202</v>
          </cell>
          <cell r="B188" t="str">
            <v>Cofins</v>
          </cell>
          <cell r="C188">
            <v>-291157.59999999998</v>
          </cell>
        </row>
        <row r="189">
          <cell r="A189">
            <v>2171203</v>
          </cell>
          <cell r="B189" t="str">
            <v>Imposto S/Serviço</v>
          </cell>
          <cell r="C189">
            <v>28570.63</v>
          </cell>
        </row>
        <row r="190">
          <cell r="A190">
            <v>2171210</v>
          </cell>
          <cell r="B190" t="str">
            <v>Ganhos c/ tributos a realizar</v>
          </cell>
          <cell r="C190">
            <v>-485519.87</v>
          </cell>
        </row>
        <row r="191">
          <cell r="A191">
            <v>2171211</v>
          </cell>
          <cell r="B191" t="str">
            <v>Juros c/ Tributos a realizar</v>
          </cell>
          <cell r="C191">
            <v>27304.13</v>
          </cell>
        </row>
        <row r="192">
          <cell r="A192">
            <v>2171301</v>
          </cell>
          <cell r="B192" t="str">
            <v>ICMS - Parana</v>
          </cell>
          <cell r="C192">
            <v>-3479352.13</v>
          </cell>
        </row>
        <row r="193">
          <cell r="A193">
            <v>2171309</v>
          </cell>
          <cell r="B193" t="str">
            <v>ICMS a pagar - Geral</v>
          </cell>
          <cell r="C193">
            <v>16992.98</v>
          </cell>
        </row>
        <row r="194">
          <cell r="A194">
            <v>2171501</v>
          </cell>
          <cell r="B194" t="str">
            <v>IPTU</v>
          </cell>
          <cell r="C194">
            <v>2972.07</v>
          </cell>
        </row>
        <row r="195">
          <cell r="A195">
            <v>2171504</v>
          </cell>
          <cell r="B195" t="str">
            <v>ISS - RETENÇAÕ TERCEIROS</v>
          </cell>
          <cell r="C195">
            <v>-600.47</v>
          </cell>
        </row>
        <row r="196">
          <cell r="A196">
            <v>2171505</v>
          </cell>
          <cell r="B196" t="str">
            <v>INSS</v>
          </cell>
          <cell r="C196">
            <v>-186884.49</v>
          </cell>
        </row>
        <row r="197">
          <cell r="A197">
            <v>2171507</v>
          </cell>
          <cell r="B197" t="str">
            <v>INSS - retenção s/ cooperativas</v>
          </cell>
          <cell r="C197">
            <v>-88084.6</v>
          </cell>
        </row>
        <row r="198">
          <cell r="A198">
            <v>2171508</v>
          </cell>
          <cell r="B198" t="str">
            <v>SEST/SENAT - Retido caminhoneiros</v>
          </cell>
          <cell r="C198">
            <v>-17928.86</v>
          </cell>
        </row>
        <row r="199">
          <cell r="A199" t="str">
            <v>Impostos</v>
          </cell>
          <cell r="B199" t="str">
            <v>Vagões Próprio</v>
          </cell>
          <cell r="C199">
            <v>-4709285.1500000004</v>
          </cell>
        </row>
        <row r="200">
          <cell r="A200">
            <v>1323121</v>
          </cell>
          <cell r="B200" t="str">
            <v>Deprec.Locomotivas Próp.</v>
          </cell>
          <cell r="C200">
            <v>-13755772.25</v>
          </cell>
        </row>
        <row r="201">
          <cell r="A201">
            <v>2164101</v>
          </cell>
          <cell r="B201" t="str">
            <v>13 Salario</v>
          </cell>
          <cell r="C201">
            <v>-355672.04</v>
          </cell>
        </row>
        <row r="202">
          <cell r="A202">
            <v>2164102</v>
          </cell>
          <cell r="B202" t="str">
            <v>Ferias</v>
          </cell>
          <cell r="C202">
            <v>-1410424.77</v>
          </cell>
        </row>
        <row r="203">
          <cell r="A203" t="str">
            <v>Provisões de férias e 13º salário</v>
          </cell>
          <cell r="B203" t="str">
            <v>Deprec.Infra Estrut.Próp.</v>
          </cell>
          <cell r="C203">
            <v>-1766096.81</v>
          </cell>
        </row>
        <row r="204">
          <cell r="A204">
            <v>1323227</v>
          </cell>
          <cell r="B204" t="str">
            <v>Deprec.Edif.Depend.Próprio</v>
          </cell>
          <cell r="C204">
            <v>-171177.33</v>
          </cell>
        </row>
        <row r="205">
          <cell r="A205">
            <v>2183602</v>
          </cell>
          <cell r="B205" t="str">
            <v>Prov.p/Remun. Variavel</v>
          </cell>
          <cell r="C205">
            <v>155076.18</v>
          </cell>
        </row>
        <row r="206">
          <cell r="A206" t="str">
            <v>Provisão para remuneração variável</v>
          </cell>
          <cell r="B206" t="str">
            <v>Equip.Ferram.Manut.Via Permanente</v>
          </cell>
          <cell r="C206">
            <v>155076.18</v>
          </cell>
        </row>
        <row r="207">
          <cell r="A207">
            <v>1324103</v>
          </cell>
          <cell r="B207" t="str">
            <v>Equip.Movim.Carga Materiais</v>
          </cell>
          <cell r="C207">
            <v>1093603.92</v>
          </cell>
        </row>
        <row r="208">
          <cell r="A208">
            <v>2151109</v>
          </cell>
          <cell r="B208" t="str">
            <v>Part.Pg.Mesopotâmico/BAP</v>
          </cell>
          <cell r="C208">
            <v>-2972275.3</v>
          </cell>
        </row>
        <row r="209">
          <cell r="A209">
            <v>2181150</v>
          </cell>
          <cell r="B209" t="str">
            <v>Adiantamento de Clientes - Recon</v>
          </cell>
          <cell r="C209">
            <v>-54849.65</v>
          </cell>
        </row>
        <row r="210">
          <cell r="A210">
            <v>2182101</v>
          </cell>
          <cell r="B210" t="str">
            <v>Seguros a pagar</v>
          </cell>
          <cell r="C210">
            <v>-104318.99</v>
          </cell>
        </row>
        <row r="211">
          <cell r="A211">
            <v>2182102</v>
          </cell>
          <cell r="B211" t="str">
            <v>Bonif.vagões clientes a Pg</v>
          </cell>
          <cell r="C211">
            <v>44.93</v>
          </cell>
        </row>
        <row r="212">
          <cell r="A212">
            <v>2182103</v>
          </cell>
          <cell r="B212" t="str">
            <v>Reemb Impostos Delara</v>
          </cell>
          <cell r="C212">
            <v>173665.76</v>
          </cell>
        </row>
        <row r="213">
          <cell r="A213" t="str">
            <v>Outros</v>
          </cell>
          <cell r="B213" t="str">
            <v>Deprec.Equip.Ferram.Ofic.</v>
          </cell>
          <cell r="C213">
            <v>-2957733.25</v>
          </cell>
        </row>
        <row r="214">
          <cell r="A214">
            <v>1324122</v>
          </cell>
          <cell r="B214" t="str">
            <v>Dep.Eq.Ferr.Man.Via Perm.</v>
          </cell>
          <cell r="C214">
            <v>-1292582.32</v>
          </cell>
        </row>
        <row r="215">
          <cell r="A215" t="str">
            <v>Circulante</v>
          </cell>
          <cell r="B215" t="str">
            <v>Deprec.Eq.Movim.Carga Mat.</v>
          </cell>
          <cell r="C215">
            <v>-54473090.079999998</v>
          </cell>
        </row>
        <row r="216">
          <cell r="A216">
            <v>1324124</v>
          </cell>
          <cell r="B216" t="str">
            <v>Deprec.Eq.Apar.Telecomun.</v>
          </cell>
          <cell r="C216">
            <v>-2008520.79</v>
          </cell>
        </row>
        <row r="217">
          <cell r="A217">
            <v>2211202</v>
          </cell>
          <cell r="B217" t="str">
            <v>Fornec.Serviços Ext. LP</v>
          </cell>
          <cell r="C217">
            <v>16000.02</v>
          </cell>
        </row>
        <row r="218">
          <cell r="A218" t="str">
            <v>Fornecedores</v>
          </cell>
          <cell r="B218" t="str">
            <v>Deprec.Equip.Téc.Científ.</v>
          </cell>
          <cell r="C218">
            <v>16000.02</v>
          </cell>
        </row>
        <row r="219">
          <cell r="A219">
            <v>1324127</v>
          </cell>
          <cell r="B219" t="str">
            <v>Deprec.Equip.Rodantes Aux.</v>
          </cell>
          <cell r="C219">
            <v>-37433.839999999997</v>
          </cell>
        </row>
        <row r="220">
          <cell r="A220">
            <v>2221301</v>
          </cell>
          <cell r="B220" t="str">
            <v>Emprést.BNDES  LP</v>
          </cell>
          <cell r="C220">
            <v>-11069618.85</v>
          </cell>
        </row>
        <row r="221">
          <cell r="A221" t="str">
            <v>BNDES</v>
          </cell>
          <cell r="B221" t="str">
            <v>Terrenos</v>
          </cell>
          <cell r="C221">
            <v>-11069618.85</v>
          </cell>
        </row>
        <row r="222">
          <cell r="A222">
            <v>1325102</v>
          </cell>
          <cell r="B222" t="str">
            <v>Móveis e Utensílios</v>
          </cell>
          <cell r="C222">
            <v>2787848.2</v>
          </cell>
        </row>
        <row r="223">
          <cell r="A223">
            <v>2251101</v>
          </cell>
          <cell r="B223" t="str">
            <v>Provisões Ações Trabal.LP</v>
          </cell>
          <cell r="C223">
            <v>-1622746.86</v>
          </cell>
        </row>
        <row r="224">
          <cell r="A224" t="str">
            <v>Provisão para contingencias trabalhistas</v>
          </cell>
          <cell r="B224" t="str">
            <v>Veículos Rodoviários</v>
          </cell>
          <cell r="C224">
            <v>-1622746.86</v>
          </cell>
        </row>
        <row r="225">
          <cell r="A225">
            <v>1325107</v>
          </cell>
          <cell r="B225" t="str">
            <v>Aeronave - própria</v>
          </cell>
          <cell r="C225">
            <v>1673469.31</v>
          </cell>
        </row>
        <row r="226">
          <cell r="A226">
            <v>2221606</v>
          </cell>
          <cell r="B226" t="str">
            <v>Mutúo ALL do Brasil S.A. LP</v>
          </cell>
          <cell r="C226">
            <v>-14309926.529999999</v>
          </cell>
        </row>
        <row r="227">
          <cell r="A227">
            <v>2281102</v>
          </cell>
          <cell r="B227" t="str">
            <v>Reembolso impostos Delara</v>
          </cell>
          <cell r="C227">
            <v>-1960079.05</v>
          </cell>
        </row>
        <row r="228">
          <cell r="A228" t="str">
            <v>Outros valores a pagar</v>
          </cell>
          <cell r="B228" t="str">
            <v>Deprec.Veíc.Rodoviários</v>
          </cell>
          <cell r="C228">
            <v>-16270005.58</v>
          </cell>
        </row>
        <row r="229">
          <cell r="A229">
            <v>1325127</v>
          </cell>
          <cell r="B229" t="str">
            <v>Deprec. Aeronave - própria</v>
          </cell>
          <cell r="C229">
            <v>-209183.66</v>
          </cell>
        </row>
        <row r="230">
          <cell r="A230" t="str">
            <v>Exigível a longo prazo</v>
          </cell>
          <cell r="B230" t="str">
            <v>Direito de Uso Telefone</v>
          </cell>
          <cell r="C230">
            <v>-28946371.27</v>
          </cell>
        </row>
        <row r="231">
          <cell r="A231">
            <v>1326202</v>
          </cell>
          <cell r="B231" t="str">
            <v>Sistemas Aplicat.-Software</v>
          </cell>
          <cell r="C231">
            <v>7294566.6900000004</v>
          </cell>
        </row>
        <row r="232">
          <cell r="A232">
            <v>2311104</v>
          </cell>
          <cell r="B232" t="str">
            <v>Cessão Diretio de Uso</v>
          </cell>
          <cell r="C232">
            <v>-9088717.9199999999</v>
          </cell>
        </row>
        <row r="233">
          <cell r="A233">
            <v>1326212</v>
          </cell>
          <cell r="B233" t="str">
            <v>Amort.Sistemas Aplicativos</v>
          </cell>
          <cell r="C233">
            <v>-9088717.9199999999</v>
          </cell>
        </row>
        <row r="234">
          <cell r="A234">
            <v>2411101</v>
          </cell>
          <cell r="B234" t="str">
            <v>Capital Social Subscrito</v>
          </cell>
          <cell r="C234">
            <v>-46929261.920000002</v>
          </cell>
        </row>
        <row r="235">
          <cell r="A235">
            <v>2421102</v>
          </cell>
          <cell r="B235" t="str">
            <v>Adto.p/Futuro Aum.Capital</v>
          </cell>
          <cell r="C235">
            <v>-1572971.04</v>
          </cell>
        </row>
        <row r="236">
          <cell r="A236" t="str">
            <v>Capital social</v>
          </cell>
          <cell r="B236" t="str">
            <v>Super Estr.Benf.Ferroban</v>
          </cell>
          <cell r="C236">
            <v>-48502232.960000001</v>
          </cell>
        </row>
        <row r="237">
          <cell r="A237">
            <v>1329303</v>
          </cell>
          <cell r="B237" t="str">
            <v>Sinal.Telec.Benf.Ferroban</v>
          </cell>
          <cell r="C237">
            <v>18515.18</v>
          </cell>
        </row>
        <row r="238">
          <cell r="A238">
            <v>2431101</v>
          </cell>
          <cell r="B238" t="str">
            <v>Lucro/Prej.Exerc.Anteriores</v>
          </cell>
          <cell r="C238">
            <v>14671027.84</v>
          </cell>
        </row>
        <row r="239">
          <cell r="A239" t="str">
            <v>Prejuízo acumulado</v>
          </cell>
          <cell r="B239" t="str">
            <v>Dep.Sin.Tele.Benf.Ferroban</v>
          </cell>
          <cell r="C239">
            <v>14671027.84</v>
          </cell>
        </row>
        <row r="240">
          <cell r="A240" t="str">
            <v>Bens de uso construção e reforma</v>
          </cell>
          <cell r="C240">
            <v>343633426.44999999</v>
          </cell>
        </row>
        <row r="241">
          <cell r="A241" t="str">
            <v>Patrimônio líquido</v>
          </cell>
          <cell r="B241" t="str">
            <v>Almoxarif.Inversão Fixa</v>
          </cell>
          <cell r="C241">
            <v>-33831205.119999997</v>
          </cell>
        </row>
        <row r="242">
          <cell r="A242">
            <v>1327199</v>
          </cell>
          <cell r="B242" t="str">
            <v>EM/EF Investimentos</v>
          </cell>
          <cell r="C242">
            <v>-191892.56</v>
          </cell>
        </row>
        <row r="243">
          <cell r="A243" t="str">
            <v>Passivo</v>
          </cell>
          <cell r="C243">
            <v>-126339384.39</v>
          </cell>
        </row>
        <row r="244">
          <cell r="A244" t="str">
            <v>Imobilizado</v>
          </cell>
          <cell r="C244">
            <v>355355092.66000003</v>
          </cell>
        </row>
        <row r="246">
          <cell r="A246">
            <v>1331101</v>
          </cell>
          <cell r="B246" t="str">
            <v>Despesas de Transição</v>
          </cell>
          <cell r="C246">
            <v>1764986.45</v>
          </cell>
        </row>
        <row r="247">
          <cell r="A247">
            <v>1331102</v>
          </cell>
          <cell r="B247" t="str">
            <v>Sistema de Orçamento</v>
          </cell>
          <cell r="C247">
            <v>474152.02</v>
          </cell>
        </row>
        <row r="248">
          <cell r="A248">
            <v>1331105</v>
          </cell>
          <cell r="B248" t="str">
            <v>Arrendendamento a Diferir</v>
          </cell>
          <cell r="C248">
            <v>23496372.620000001</v>
          </cell>
        </row>
        <row r="249">
          <cell r="A249">
            <v>1331106</v>
          </cell>
          <cell r="B249" t="str">
            <v>Concessão a Diferir</v>
          </cell>
          <cell r="C249">
            <v>1240386.19</v>
          </cell>
        </row>
        <row r="250">
          <cell r="A250">
            <v>1331110</v>
          </cell>
          <cell r="B250" t="str">
            <v>Amort.Despesas Transição</v>
          </cell>
          <cell r="C250">
            <v>-1764986.45</v>
          </cell>
        </row>
        <row r="251">
          <cell r="A251">
            <v>1331111</v>
          </cell>
          <cell r="B251" t="str">
            <v>Amort.Sistema de Orçamento</v>
          </cell>
          <cell r="C251">
            <v>-418159.74</v>
          </cell>
        </row>
        <row r="252">
          <cell r="A252" t="str">
            <v>Texto.............................................</v>
          </cell>
          <cell r="B252" t="str">
            <v>Amortização Arrendamento</v>
          </cell>
          <cell r="C252">
            <v>-933630.72</v>
          </cell>
        </row>
        <row r="253">
          <cell r="A253" t="str">
            <v>..................................................</v>
          </cell>
          <cell r="B253" t="str">
            <v>Amortização Concessão</v>
          </cell>
          <cell r="C253">
            <v>-49286.879999999997</v>
          </cell>
        </row>
        <row r="254">
          <cell r="A254">
            <v>1332101</v>
          </cell>
          <cell r="B254" t="str">
            <v>Gastos c/Estudos e Proj.</v>
          </cell>
          <cell r="C254">
            <v>5408881.25</v>
          </cell>
        </row>
        <row r="255">
          <cell r="A255">
            <v>5111101</v>
          </cell>
          <cell r="B255" t="str">
            <v>Receita Transporte Ferrov.</v>
          </cell>
          <cell r="C255">
            <v>-8000</v>
          </cell>
        </row>
        <row r="256">
          <cell r="A256">
            <v>5114101</v>
          </cell>
          <cell r="B256" t="str">
            <v>Desconto de Frete</v>
          </cell>
          <cell r="C256">
            <v>48.36</v>
          </cell>
        </row>
        <row r="257">
          <cell r="A257" t="str">
            <v>Receita Ferroviária</v>
          </cell>
          <cell r="B257" t="str">
            <v>Amortização TEVECON</v>
          </cell>
          <cell r="C257">
            <v>-7951.64</v>
          </cell>
        </row>
        <row r="258">
          <cell r="A258">
            <v>5114301</v>
          </cell>
          <cell r="B258" t="str">
            <v>Desconto de Frete - Agregados</v>
          </cell>
          <cell r="C258">
            <v>32728.27</v>
          </cell>
        </row>
        <row r="259">
          <cell r="A259">
            <v>5114304</v>
          </cell>
          <cell r="B259" t="str">
            <v>Desconto de Frete - Terceiros</v>
          </cell>
          <cell r="C259">
            <v>568930.48</v>
          </cell>
        </row>
        <row r="260">
          <cell r="A260">
            <v>5114305</v>
          </cell>
          <cell r="B260" t="str">
            <v>Cancelamento de Frete - Terceiros</v>
          </cell>
          <cell r="C260">
            <v>9</v>
          </cell>
        </row>
        <row r="261">
          <cell r="A261">
            <v>5114307</v>
          </cell>
          <cell r="B261" t="str">
            <v>Desconto de Frete - Frota</v>
          </cell>
          <cell r="C261">
            <v>86265.71</v>
          </cell>
        </row>
        <row r="262">
          <cell r="A262">
            <v>5114308</v>
          </cell>
          <cell r="B262" t="str">
            <v>Cancelamento de Frete - Frota</v>
          </cell>
          <cell r="C262">
            <v>860725.83</v>
          </cell>
        </row>
        <row r="263">
          <cell r="A263">
            <v>5118101</v>
          </cell>
          <cell r="B263" t="str">
            <v>Transporte Rodoviário - Terceiros</v>
          </cell>
          <cell r="C263">
            <v>-25344424.609999999</v>
          </cell>
        </row>
        <row r="264">
          <cell r="A264">
            <v>5118102</v>
          </cell>
          <cell r="B264" t="str">
            <v>Transport. Rod. Frota</v>
          </cell>
          <cell r="C264">
            <v>-24512972.210000001</v>
          </cell>
        </row>
        <row r="265">
          <cell r="A265">
            <v>5118103</v>
          </cell>
          <cell r="B265" t="str">
            <v>Transp. Rod. Agregados</v>
          </cell>
          <cell r="C265">
            <v>-8005748.8600000003</v>
          </cell>
        </row>
        <row r="266">
          <cell r="A266">
            <v>5118105</v>
          </cell>
          <cell r="B266" t="str">
            <v>Rec.Movim./Armaz.Rodo</v>
          </cell>
          <cell r="C266">
            <v>-239892.48000000001</v>
          </cell>
        </row>
        <row r="267">
          <cell r="A267" t="str">
            <v>Receita Rodoviária</v>
          </cell>
          <cell r="C267">
            <v>-56554378.869999997</v>
          </cell>
        </row>
        <row r="268">
          <cell r="A268">
            <v>5117105</v>
          </cell>
          <cell r="B268" t="str">
            <v>Transbordo</v>
          </cell>
          <cell r="C268">
            <v>-39734</v>
          </cell>
        </row>
        <row r="269">
          <cell r="A269">
            <v>5117109</v>
          </cell>
          <cell r="B269" t="str">
            <v>Custo adm.+marg Intermodal</v>
          </cell>
          <cell r="C269">
            <v>229483.86</v>
          </cell>
        </row>
        <row r="270">
          <cell r="A270">
            <v>5124112</v>
          </cell>
          <cell r="B270" t="str">
            <v>Comissão Seguros Rodoviário - Agregados</v>
          </cell>
          <cell r="C270">
            <v>-322406.3</v>
          </cell>
        </row>
        <row r="271">
          <cell r="A271">
            <v>5124113</v>
          </cell>
          <cell r="B271" t="str">
            <v>Comissão Seguros Rodoviário - Terceiros</v>
          </cell>
          <cell r="C271">
            <v>-539222.77</v>
          </cell>
        </row>
        <row r="272">
          <cell r="A272">
            <v>5124120</v>
          </cell>
          <cell r="B272" t="str">
            <v>Comissão Seguros Rodoviário - Frota</v>
          </cell>
          <cell r="C272">
            <v>-360906.01</v>
          </cell>
        </row>
        <row r="273">
          <cell r="A273" t="str">
            <v>Receita de Logística</v>
          </cell>
          <cell r="C273">
            <v>-1032785.22</v>
          </cell>
        </row>
        <row r="274">
          <cell r="A274">
            <v>4145102</v>
          </cell>
          <cell r="B274" t="str">
            <v>Custo Imobilizado Baixado</v>
          </cell>
          <cell r="C274">
            <v>3331856.8</v>
          </cell>
        </row>
        <row r="275">
          <cell r="A275">
            <v>5117130</v>
          </cell>
          <cell r="B275" t="str">
            <v>Receita Realizada TERLOGS</v>
          </cell>
          <cell r="C275">
            <v>-122820.52</v>
          </cell>
        </row>
        <row r="276">
          <cell r="A276">
            <v>5124104</v>
          </cell>
          <cell r="B276" t="str">
            <v>Receitas a Classificar</v>
          </cell>
          <cell r="C276">
            <v>29917.72</v>
          </cell>
        </row>
        <row r="277">
          <cell r="A277" t="str">
            <v>Outras Receitas</v>
          </cell>
          <cell r="B277" t="str">
            <v>Funcionários</v>
          </cell>
          <cell r="C277">
            <v>3238954</v>
          </cell>
        </row>
        <row r="278">
          <cell r="A278" t="str">
            <v>Receita Bruta Total</v>
          </cell>
          <cell r="B278" t="str">
            <v>Fornecedor Utilities</v>
          </cell>
          <cell r="C278">
            <v>-54356161.729999997</v>
          </cell>
        </row>
        <row r="279">
          <cell r="A279">
            <v>5411102</v>
          </cell>
          <cell r="B279" t="str">
            <v>PIS</v>
          </cell>
          <cell r="C279">
            <v>64.900000000000006</v>
          </cell>
        </row>
        <row r="280">
          <cell r="A280">
            <v>5411103</v>
          </cell>
          <cell r="B280" t="str">
            <v>COFINS</v>
          </cell>
          <cell r="C280">
            <v>117.99</v>
          </cell>
        </row>
        <row r="281">
          <cell r="A281">
            <v>5411104</v>
          </cell>
          <cell r="B281" t="str">
            <v>Imposto s/ serviço</v>
          </cell>
          <cell r="C281">
            <v>196.66</v>
          </cell>
        </row>
        <row r="282">
          <cell r="A282">
            <v>5411145</v>
          </cell>
          <cell r="B282" t="str">
            <v>PIS Rodoviário - Agregados</v>
          </cell>
          <cell r="C282">
            <v>128973.65</v>
          </cell>
        </row>
        <row r="283">
          <cell r="A283">
            <v>5411146</v>
          </cell>
          <cell r="B283" t="str">
            <v>PIS Rodoviário - Terceiros</v>
          </cell>
          <cell r="C283">
            <v>371262.38</v>
          </cell>
        </row>
        <row r="284">
          <cell r="A284">
            <v>5411147</v>
          </cell>
          <cell r="B284" t="str">
            <v>PIS Rodoviário - Frota</v>
          </cell>
          <cell r="C284">
            <v>355244.01</v>
          </cell>
        </row>
        <row r="285">
          <cell r="A285">
            <v>5411148</v>
          </cell>
          <cell r="B285" t="str">
            <v>Cofins Rodoviário - Agregados</v>
          </cell>
          <cell r="C285">
            <v>234641.43</v>
          </cell>
        </row>
        <row r="286">
          <cell r="A286">
            <v>5411149</v>
          </cell>
          <cell r="B286" t="str">
            <v>Cofins Rodoviário - Terceiros</v>
          </cell>
          <cell r="C286">
            <v>668565.99</v>
          </cell>
        </row>
        <row r="287">
          <cell r="A287">
            <v>5411150</v>
          </cell>
          <cell r="B287" t="str">
            <v>Cofins Rodoviário - Frota</v>
          </cell>
          <cell r="C287">
            <v>611246.81999999995</v>
          </cell>
        </row>
        <row r="288">
          <cell r="A288">
            <v>5411151</v>
          </cell>
          <cell r="B288" t="str">
            <v>ISS Rodoviário - Agregados</v>
          </cell>
          <cell r="C288">
            <v>14538.36</v>
          </cell>
        </row>
        <row r="289">
          <cell r="A289">
            <v>5411152</v>
          </cell>
          <cell r="B289" t="str">
            <v>ISS Rodoviário - Terceiros</v>
          </cell>
          <cell r="C289">
            <v>28420.11</v>
          </cell>
        </row>
        <row r="290">
          <cell r="A290">
            <v>5411153</v>
          </cell>
          <cell r="B290" t="str">
            <v>ISS Rodoviário - Frota</v>
          </cell>
          <cell r="C290">
            <v>9122.1200000000008</v>
          </cell>
        </row>
        <row r="291">
          <cell r="A291">
            <v>5411160</v>
          </cell>
          <cell r="B291" t="str">
            <v>ISS s/ Seguros</v>
          </cell>
          <cell r="C291">
            <v>1888.8</v>
          </cell>
        </row>
        <row r="292">
          <cell r="A292" t="str">
            <v>PIS/COFINS/ISS/INSS</v>
          </cell>
          <cell r="C292">
            <v>2424283.2200000002</v>
          </cell>
        </row>
        <row r="293">
          <cell r="A293">
            <v>5411142</v>
          </cell>
          <cell r="B293" t="str">
            <v>ICMS Rodoviário - Agregados</v>
          </cell>
          <cell r="C293">
            <v>2180067.9700000002</v>
          </cell>
        </row>
        <row r="294">
          <cell r="A294">
            <v>5411143</v>
          </cell>
          <cell r="B294" t="str">
            <v>ICMS Rodoviário - Terceiros</v>
          </cell>
          <cell r="C294">
            <v>1774792.96</v>
          </cell>
        </row>
        <row r="295">
          <cell r="A295">
            <v>5411144</v>
          </cell>
          <cell r="B295" t="str">
            <v>ICMS Rodoviário - Frota</v>
          </cell>
          <cell r="C295">
            <v>1655106.54</v>
          </cell>
        </row>
        <row r="296">
          <cell r="A296">
            <v>5411156</v>
          </cell>
          <cell r="B296" t="str">
            <v>ICMS Seg rod - Agregados</v>
          </cell>
          <cell r="C296">
            <v>22075.56</v>
          </cell>
        </row>
        <row r="297">
          <cell r="A297">
            <v>5411157</v>
          </cell>
          <cell r="B297" t="str">
            <v>ICMS Seg rod - Terceiros</v>
          </cell>
          <cell r="C297">
            <v>33033.94</v>
          </cell>
        </row>
        <row r="298">
          <cell r="A298">
            <v>5411158</v>
          </cell>
          <cell r="B298" t="str">
            <v>ICMS Seg rod - Frota</v>
          </cell>
          <cell r="C298">
            <v>14151.27</v>
          </cell>
        </row>
        <row r="299">
          <cell r="A299" t="str">
            <v>ICMS</v>
          </cell>
          <cell r="C299">
            <v>5679228.2400000002</v>
          </cell>
        </row>
        <row r="300">
          <cell r="A300" t="str">
            <v>Impostos s/ Vendas</v>
          </cell>
          <cell r="C300">
            <v>8103511.46</v>
          </cell>
        </row>
        <row r="301">
          <cell r="A301" t="str">
            <v>Receita operacional líquida</v>
          </cell>
          <cell r="B301" t="str">
            <v>Financ.Capital Giro Nac.</v>
          </cell>
          <cell r="C301">
            <v>-46252650.270000003</v>
          </cell>
        </row>
        <row r="302">
          <cell r="A302">
            <v>3131106</v>
          </cell>
          <cell r="B302" t="str">
            <v>Limpeza de vagões</v>
          </cell>
          <cell r="C302">
            <v>0</v>
          </cell>
        </row>
        <row r="303">
          <cell r="A303">
            <v>4131130</v>
          </cell>
          <cell r="B303" t="str">
            <v>Carga e descarga</v>
          </cell>
          <cell r="C303">
            <v>2740.09</v>
          </cell>
        </row>
        <row r="304">
          <cell r="A304" t="str">
            <v>Enlonamento/Pesagem</v>
          </cell>
          <cell r="B304" t="str">
            <v>CG - Banco do Brasil S.A</v>
          </cell>
          <cell r="C304">
            <v>2740.09</v>
          </cell>
        </row>
        <row r="305">
          <cell r="A305">
            <v>3061108</v>
          </cell>
          <cell r="B305" t="str">
            <v>Aluguel Container</v>
          </cell>
          <cell r="C305">
            <v>399</v>
          </cell>
        </row>
        <row r="306">
          <cell r="A306" t="str">
            <v>Aluguel de Material Rodante</v>
          </cell>
          <cell r="B306" t="str">
            <v>Mútuo - Shell S/A</v>
          </cell>
          <cell r="C306">
            <v>399</v>
          </cell>
        </row>
        <row r="307">
          <cell r="A307">
            <v>4180101</v>
          </cell>
          <cell r="B307" t="str">
            <v>Crédito Pis - Custo</v>
          </cell>
          <cell r="C307">
            <v>-103750.45</v>
          </cell>
        </row>
        <row r="308">
          <cell r="A308" t="str">
            <v>Crédito PIS</v>
          </cell>
          <cell r="C308">
            <v>-103750.45</v>
          </cell>
        </row>
        <row r="309">
          <cell r="A309" t="str">
            <v>Custos Ferroviários variáveis</v>
          </cell>
          <cell r="B309" t="str">
            <v>Financiamentos a Importação</v>
          </cell>
          <cell r="C309">
            <v>-100611.36</v>
          </cell>
        </row>
        <row r="310">
          <cell r="A310">
            <v>3015101</v>
          </cell>
          <cell r="B310" t="str">
            <v>Salários - Motoristas/Ajudantes</v>
          </cell>
          <cell r="C310">
            <v>1441567.52</v>
          </cell>
        </row>
        <row r="311">
          <cell r="A311">
            <v>3015201</v>
          </cell>
          <cell r="B311" t="str">
            <v>Adic. Sal. Mot. Ajudantes</v>
          </cell>
          <cell r="C311">
            <v>924596.7</v>
          </cell>
        </row>
        <row r="312">
          <cell r="A312">
            <v>3015301</v>
          </cell>
          <cell r="B312" t="str">
            <v>INSS Mot/Ajudantes</v>
          </cell>
          <cell r="C312">
            <v>757061.27</v>
          </cell>
        </row>
        <row r="313">
          <cell r="A313">
            <v>3015302</v>
          </cell>
          <cell r="B313" t="str">
            <v>FGTS Motoristas/Ajud</v>
          </cell>
          <cell r="C313">
            <v>218218.4</v>
          </cell>
        </row>
        <row r="314">
          <cell r="A314">
            <v>3015305</v>
          </cell>
          <cell r="B314" t="str">
            <v>Cont. Patronal Motoristas/Ajudantes</v>
          </cell>
          <cell r="C314">
            <v>1160</v>
          </cell>
        </row>
        <row r="315">
          <cell r="A315">
            <v>3015401</v>
          </cell>
          <cell r="B315" t="str">
            <v>HE Motoristas/Ajudanres</v>
          </cell>
          <cell r="C315">
            <v>408830.18</v>
          </cell>
        </row>
        <row r="316">
          <cell r="A316">
            <v>3015402</v>
          </cell>
          <cell r="B316" t="str">
            <v>Adicional Noturno - Motoristas</v>
          </cell>
          <cell r="C316">
            <v>16747.37</v>
          </cell>
        </row>
        <row r="317">
          <cell r="A317">
            <v>3015501</v>
          </cell>
          <cell r="B317" t="str">
            <v>Aviso Previo Recisão CTR Motoristas</v>
          </cell>
          <cell r="C317">
            <v>160615.22</v>
          </cell>
        </row>
        <row r="318">
          <cell r="A318">
            <v>3015701</v>
          </cell>
          <cell r="B318" t="str">
            <v>Férias Motoristas/Ajudantes</v>
          </cell>
          <cell r="C318">
            <v>405895.33</v>
          </cell>
        </row>
        <row r="319">
          <cell r="A319">
            <v>3015702</v>
          </cell>
          <cell r="B319" t="str">
            <v>13º Salário Motoristas/Ajudantes</v>
          </cell>
          <cell r="C319">
            <v>330794.49</v>
          </cell>
        </row>
        <row r="320">
          <cell r="A320">
            <v>3015801</v>
          </cell>
          <cell r="B320" t="str">
            <v>Ticket Alim. Motoristas/Ajudantes</v>
          </cell>
          <cell r="C320">
            <v>490183.59</v>
          </cell>
        </row>
        <row r="321">
          <cell r="A321">
            <v>3015802</v>
          </cell>
          <cell r="B321" t="str">
            <v>Vale Transp. Motoristas/Ajudantes</v>
          </cell>
          <cell r="C321">
            <v>189480.97</v>
          </cell>
        </row>
        <row r="322">
          <cell r="A322">
            <v>3015803</v>
          </cell>
          <cell r="B322" t="str">
            <v>Ass. Médica Motoristas/Ajudantes</v>
          </cell>
          <cell r="C322">
            <v>360656.24</v>
          </cell>
        </row>
        <row r="323">
          <cell r="A323">
            <v>3015804</v>
          </cell>
          <cell r="B323" t="str">
            <v>Seguro de Vida Motoristas/Ajudantes</v>
          </cell>
          <cell r="C323">
            <v>4911.47</v>
          </cell>
        </row>
        <row r="324">
          <cell r="A324">
            <v>3015805</v>
          </cell>
          <cell r="B324" t="str">
            <v>Brindes Motoristas/Ajudantes</v>
          </cell>
          <cell r="C324">
            <v>2246</v>
          </cell>
        </row>
        <row r="325">
          <cell r="A325">
            <v>3015806</v>
          </cell>
          <cell r="B325" t="str">
            <v>Outros Motoristas/Ajudantes</v>
          </cell>
          <cell r="C325">
            <v>1537.87</v>
          </cell>
        </row>
        <row r="326">
          <cell r="A326">
            <v>3015901</v>
          </cell>
          <cell r="B326" t="str">
            <v>Contrato Motoristas/Ajudantes</v>
          </cell>
          <cell r="C326">
            <v>23263.97</v>
          </cell>
        </row>
        <row r="327">
          <cell r="A327" t="str">
            <v>Motoristas e Ajudantes</v>
          </cell>
          <cell r="B327" t="str">
            <v>Liminar FGTS</v>
          </cell>
          <cell r="C327">
            <v>5737766.5899999999</v>
          </cell>
        </row>
        <row r="328">
          <cell r="A328">
            <v>3021107</v>
          </cell>
          <cell r="B328" t="str">
            <v>Frete Diesel Cam.Internacional</v>
          </cell>
          <cell r="C328">
            <v>10.5</v>
          </cell>
        </row>
        <row r="329">
          <cell r="A329">
            <v>3021108</v>
          </cell>
          <cell r="B329" t="str">
            <v>Diesel Caminhão</v>
          </cell>
          <cell r="C329">
            <v>6963374.71</v>
          </cell>
        </row>
        <row r="330">
          <cell r="A330">
            <v>3021110</v>
          </cell>
          <cell r="B330" t="str">
            <v>Lubrificantes Caminhão</v>
          </cell>
          <cell r="C330">
            <v>38707.71</v>
          </cell>
        </row>
        <row r="331">
          <cell r="A331">
            <v>3021112</v>
          </cell>
          <cell r="B331" t="str">
            <v>Combustível p/ Agregados</v>
          </cell>
          <cell r="C331">
            <v>861067.12</v>
          </cell>
        </row>
        <row r="332">
          <cell r="A332">
            <v>3021113</v>
          </cell>
          <cell r="B332" t="str">
            <v>Combustível para terceiros</v>
          </cell>
          <cell r="C332">
            <v>11788.42</v>
          </cell>
        </row>
        <row r="333">
          <cell r="A333" t="str">
            <v>Combustível e Lubrificantes</v>
          </cell>
          <cell r="B333" t="str">
            <v>Parcelamento INSS/SAT</v>
          </cell>
          <cell r="C333">
            <v>7874948.46</v>
          </cell>
        </row>
        <row r="334">
          <cell r="A334">
            <v>3014307</v>
          </cell>
          <cell r="B334" t="str">
            <v>INSS Serviços de Agregados -Intermodal</v>
          </cell>
          <cell r="C334">
            <v>164639.47</v>
          </cell>
        </row>
        <row r="335">
          <cell r="A335">
            <v>3131136</v>
          </cell>
          <cell r="B335" t="str">
            <v>Fretes agregados</v>
          </cell>
          <cell r="C335">
            <v>4873320.37</v>
          </cell>
        </row>
        <row r="336">
          <cell r="A336">
            <v>3131145</v>
          </cell>
          <cell r="B336" t="str">
            <v>Pedágio agregados</v>
          </cell>
          <cell r="C336">
            <v>372792.29</v>
          </cell>
        </row>
        <row r="337">
          <cell r="A337">
            <v>3131146</v>
          </cell>
          <cell r="B337" t="str">
            <v>Pedágio Reembolso agregados</v>
          </cell>
          <cell r="C337">
            <v>-233932.58</v>
          </cell>
        </row>
        <row r="338">
          <cell r="A338">
            <v>3131148</v>
          </cell>
          <cell r="B338" t="str">
            <v>Carga e descarga rodo agregados</v>
          </cell>
          <cell r="C338">
            <v>46547.83</v>
          </cell>
        </row>
        <row r="339">
          <cell r="A339" t="str">
            <v>Agregados</v>
          </cell>
          <cell r="B339" t="str">
            <v>PIS-Prog.Int.Social</v>
          </cell>
          <cell r="C339">
            <v>5223367.38</v>
          </cell>
        </row>
        <row r="340">
          <cell r="A340">
            <v>3014306</v>
          </cell>
          <cell r="B340" t="str">
            <v>INSS Serviços de terceiros - Intermodal</v>
          </cell>
          <cell r="C340">
            <v>382698.19</v>
          </cell>
        </row>
        <row r="341">
          <cell r="A341">
            <v>3131102</v>
          </cell>
          <cell r="B341" t="str">
            <v>Fretes com Terceiros</v>
          </cell>
          <cell r="C341">
            <v>17259205.129999999</v>
          </cell>
        </row>
        <row r="342">
          <cell r="A342">
            <v>3131107</v>
          </cell>
          <cell r="B342" t="str">
            <v>Fretes com Terceiros - Redespacho</v>
          </cell>
          <cell r="C342">
            <v>184493.89</v>
          </cell>
        </row>
        <row r="343">
          <cell r="A343">
            <v>3131121</v>
          </cell>
          <cell r="B343" t="str">
            <v>Frete Ponta Rodoviaria</v>
          </cell>
          <cell r="C343">
            <v>28679.09</v>
          </cell>
        </row>
        <row r="344">
          <cell r="A344">
            <v>3131142</v>
          </cell>
          <cell r="B344" t="str">
            <v>Transbordo Rodoviario</v>
          </cell>
          <cell r="C344">
            <v>-1624.36</v>
          </cell>
        </row>
        <row r="345">
          <cell r="A345">
            <v>4131102</v>
          </cell>
          <cell r="B345" t="str">
            <v>Frete com terceiros</v>
          </cell>
          <cell r="C345">
            <v>135.78</v>
          </cell>
        </row>
        <row r="346">
          <cell r="A346" t="str">
            <v>Terceiros</v>
          </cell>
          <cell r="B346" t="str">
            <v>ICMS - São Paulo</v>
          </cell>
          <cell r="C346">
            <v>17853587.719999999</v>
          </cell>
        </row>
        <row r="347">
          <cell r="A347">
            <v>3031301</v>
          </cell>
          <cell r="B347" t="str">
            <v>Peças Manut. Ctr Cavalo mecânico</v>
          </cell>
          <cell r="C347">
            <v>647543.48</v>
          </cell>
        </row>
        <row r="348">
          <cell r="A348">
            <v>3031302</v>
          </cell>
          <cell r="B348" t="str">
            <v>Serv. Manut. Cavalo Mecânico</v>
          </cell>
          <cell r="C348">
            <v>471643.96</v>
          </cell>
        </row>
        <row r="349">
          <cell r="A349">
            <v>3031303</v>
          </cell>
          <cell r="B349" t="str">
            <v>Peças Manut. Ctr Semi reboque</v>
          </cell>
          <cell r="C349">
            <v>28733.49</v>
          </cell>
        </row>
        <row r="350">
          <cell r="A350">
            <v>3031304</v>
          </cell>
          <cell r="B350" t="str">
            <v>Serv. Manut. Semi reboque</v>
          </cell>
          <cell r="C350">
            <v>37570.82</v>
          </cell>
        </row>
        <row r="351">
          <cell r="A351">
            <v>3031305</v>
          </cell>
          <cell r="B351" t="str">
            <v>Pç. Manut. Ctr. Caminhões Leves</v>
          </cell>
          <cell r="C351">
            <v>43009.18</v>
          </cell>
        </row>
        <row r="352">
          <cell r="A352">
            <v>3031306</v>
          </cell>
          <cell r="B352" t="str">
            <v>Serv. Manut. Ctr. Caminhões Leves</v>
          </cell>
          <cell r="C352">
            <v>89752.6</v>
          </cell>
        </row>
        <row r="353">
          <cell r="A353" t="str">
            <v>Manutenção Sob-Contrato</v>
          </cell>
          <cell r="B353" t="str">
            <v>INSS</v>
          </cell>
          <cell r="C353">
            <v>1318253.53</v>
          </cell>
        </row>
        <row r="354">
          <cell r="A354">
            <v>3031307</v>
          </cell>
          <cell r="B354" t="str">
            <v>Pc. Manut. Ex. Contrato Cavalo Mecânico</v>
          </cell>
          <cell r="C354">
            <v>384232.06</v>
          </cell>
        </row>
        <row r="355">
          <cell r="A355">
            <v>3031308</v>
          </cell>
          <cell r="B355" t="str">
            <v>Serv. Manut. Ctr. Cavalo mecânico</v>
          </cell>
          <cell r="C355">
            <v>116651.37</v>
          </cell>
        </row>
        <row r="356">
          <cell r="A356">
            <v>3031309</v>
          </cell>
          <cell r="B356" t="str">
            <v>Pç Manut. Ex Contrato Semi reboque</v>
          </cell>
          <cell r="C356">
            <v>305614.12</v>
          </cell>
        </row>
        <row r="357">
          <cell r="A357">
            <v>3031310</v>
          </cell>
          <cell r="B357" t="str">
            <v>Serv. Manut. Ex Contrato Semi Reboque</v>
          </cell>
          <cell r="C357">
            <v>366246.29</v>
          </cell>
        </row>
        <row r="358">
          <cell r="A358">
            <v>3031311</v>
          </cell>
          <cell r="B358" t="str">
            <v>Pç Manut. Ex Contrato Caminhões Leves</v>
          </cell>
          <cell r="C358">
            <v>191321.52</v>
          </cell>
        </row>
        <row r="359">
          <cell r="A359">
            <v>3031312</v>
          </cell>
          <cell r="B359" t="str">
            <v>Serv. Manut. Ex Contrato Caminhões Leve</v>
          </cell>
          <cell r="C359">
            <v>199602.05</v>
          </cell>
        </row>
        <row r="360">
          <cell r="A360">
            <v>3031313</v>
          </cell>
          <cell r="B360" t="str">
            <v>Conserto de Pneus</v>
          </cell>
          <cell r="C360">
            <v>34150.089999999997</v>
          </cell>
        </row>
        <row r="361">
          <cell r="A361">
            <v>3031314</v>
          </cell>
          <cell r="B361" t="str">
            <v>Peças Manut. Ctr Semi reboque - AGREGAD</v>
          </cell>
          <cell r="C361">
            <v>29591.59</v>
          </cell>
        </row>
        <row r="362">
          <cell r="A362">
            <v>3031315</v>
          </cell>
          <cell r="B362" t="str">
            <v>Serv. Manut. Semi reboque - AGREGADOS</v>
          </cell>
          <cell r="C362">
            <v>-300</v>
          </cell>
        </row>
        <row r="363">
          <cell r="A363" t="str">
            <v>Manutenção Ex-Contrato</v>
          </cell>
          <cell r="C363">
            <v>1627109.09</v>
          </cell>
        </row>
        <row r="364">
          <cell r="A364" t="str">
            <v>Manutenção</v>
          </cell>
          <cell r="C364">
            <v>2945362.62</v>
          </cell>
        </row>
        <row r="365">
          <cell r="A365">
            <v>3031316</v>
          </cell>
          <cell r="B365" t="str">
            <v>Manut. de Lonas Rodo</v>
          </cell>
          <cell r="C365">
            <v>679.1</v>
          </cell>
        </row>
        <row r="366">
          <cell r="A366">
            <v>3131105</v>
          </cell>
          <cell r="B366" t="str">
            <v>Enlonamento-Rodoviário</v>
          </cell>
          <cell r="C366">
            <v>167317.47</v>
          </cell>
        </row>
        <row r="367">
          <cell r="A367">
            <v>3131130</v>
          </cell>
          <cell r="B367" t="str">
            <v>Carga e descarga</v>
          </cell>
          <cell r="C367">
            <v>472642.14</v>
          </cell>
        </row>
        <row r="368">
          <cell r="A368">
            <v>3131133</v>
          </cell>
          <cell r="B368" t="str">
            <v>Lavagem de caminhões</v>
          </cell>
          <cell r="C368">
            <v>147556.09</v>
          </cell>
        </row>
        <row r="369">
          <cell r="A369">
            <v>3131149</v>
          </cell>
          <cell r="B369" t="str">
            <v>Enlonamento-Rodoviário frota</v>
          </cell>
          <cell r="C369">
            <v>40296.949999999997</v>
          </cell>
        </row>
        <row r="370">
          <cell r="A370">
            <v>3131150</v>
          </cell>
          <cell r="B370" t="str">
            <v>Enlonamento-Rodoviário agregados</v>
          </cell>
          <cell r="C370">
            <v>11575.71</v>
          </cell>
        </row>
        <row r="371">
          <cell r="A371" t="str">
            <v>Enlonamento de Caminhão</v>
          </cell>
          <cell r="B371" t="str">
            <v>Part.Pg. Ferroban</v>
          </cell>
          <cell r="C371">
            <v>840067.46</v>
          </cell>
        </row>
        <row r="372">
          <cell r="A372">
            <v>3081109</v>
          </cell>
          <cell r="B372" t="str">
            <v>Uniformes Materiais de segurança - rodo</v>
          </cell>
          <cell r="C372">
            <v>55585.65</v>
          </cell>
        </row>
        <row r="373">
          <cell r="A373" t="str">
            <v>Uniformes para Motoristas</v>
          </cell>
          <cell r="B373" t="str">
            <v>Retenção Repom</v>
          </cell>
          <cell r="C373">
            <v>55585.65</v>
          </cell>
        </row>
        <row r="374">
          <cell r="A374">
            <v>3041108</v>
          </cell>
          <cell r="B374" t="str">
            <v>Viagens e estadias Motoristas</v>
          </cell>
          <cell r="C374">
            <v>656390.47</v>
          </cell>
        </row>
        <row r="375">
          <cell r="A375">
            <v>3041109</v>
          </cell>
          <cell r="B375" t="str">
            <v>Diárias de Motoristas</v>
          </cell>
          <cell r="C375">
            <v>10427.81</v>
          </cell>
        </row>
        <row r="376">
          <cell r="A376" t="str">
            <v>Estadias de Motoristas</v>
          </cell>
          <cell r="B376" t="str">
            <v>Seguradoras - Adiantamento</v>
          </cell>
          <cell r="C376">
            <v>666818.28</v>
          </cell>
        </row>
        <row r="377">
          <cell r="A377">
            <v>3081112</v>
          </cell>
          <cell r="B377" t="str">
            <v>Ser. Motoristas e Ajudantes</v>
          </cell>
          <cell r="C377">
            <v>479202.18</v>
          </cell>
        </row>
        <row r="378">
          <cell r="A378">
            <v>2181120</v>
          </cell>
          <cell r="B378" t="str">
            <v>Coinbra S/A - Adiantamento</v>
          </cell>
          <cell r="C378">
            <v>479202.18</v>
          </cell>
        </row>
        <row r="379">
          <cell r="A379">
            <v>3131122</v>
          </cell>
          <cell r="B379" t="str">
            <v>Pedágio Freteiros</v>
          </cell>
          <cell r="C379">
            <v>466924.29</v>
          </cell>
        </row>
        <row r="380">
          <cell r="A380">
            <v>3131126</v>
          </cell>
          <cell r="B380" t="str">
            <v>Pedágio Reembolso</v>
          </cell>
          <cell r="C380">
            <v>-339404.09</v>
          </cell>
        </row>
        <row r="381">
          <cell r="A381">
            <v>3131134</v>
          </cell>
          <cell r="B381" t="str">
            <v>Estacionamento</v>
          </cell>
          <cell r="C381">
            <v>7134.77</v>
          </cell>
        </row>
        <row r="382">
          <cell r="A382">
            <v>3131143</v>
          </cell>
          <cell r="B382" t="str">
            <v>Pedágio frota</v>
          </cell>
          <cell r="C382">
            <v>390137.75</v>
          </cell>
        </row>
        <row r="383">
          <cell r="A383">
            <v>3131144</v>
          </cell>
          <cell r="B383" t="str">
            <v>Pedágio Reembolso frota</v>
          </cell>
          <cell r="C383">
            <v>-409837.74</v>
          </cell>
        </row>
        <row r="384">
          <cell r="A384">
            <v>4131122</v>
          </cell>
          <cell r="B384" t="str">
            <v>Pedágio Freteiros</v>
          </cell>
          <cell r="C384">
            <v>-2759.89</v>
          </cell>
        </row>
        <row r="385">
          <cell r="A385" t="str">
            <v>Estacionamento/pedágio</v>
          </cell>
          <cell r="B385" t="str">
            <v>Adto Petrobras</v>
          </cell>
          <cell r="C385">
            <v>112195.09</v>
          </cell>
        </row>
        <row r="386">
          <cell r="A386">
            <v>3061107</v>
          </cell>
          <cell r="B386" t="str">
            <v>Aluguel Road Railer</v>
          </cell>
          <cell r="C386">
            <v>16.989999999999998</v>
          </cell>
        </row>
        <row r="387">
          <cell r="A387">
            <v>3061111</v>
          </cell>
          <cell r="B387" t="str">
            <v>Locação de Cavalos Mwc</v>
          </cell>
          <cell r="C387">
            <v>254992.35</v>
          </cell>
        </row>
        <row r="388">
          <cell r="A388" t="str">
            <v>Aluguel material rodante</v>
          </cell>
          <cell r="B388" t="str">
            <v>Bonif.vagões clientes a Pg</v>
          </cell>
          <cell r="C388">
            <v>255009.34</v>
          </cell>
        </row>
        <row r="389">
          <cell r="A389">
            <v>3091401</v>
          </cell>
          <cell r="B389" t="str">
            <v>Gerenciamento de riscos</v>
          </cell>
          <cell r="C389">
            <v>743413.7</v>
          </cell>
        </row>
        <row r="390">
          <cell r="A390">
            <v>4131131</v>
          </cell>
          <cell r="B390" t="str">
            <v>Taxa Repon</v>
          </cell>
          <cell r="C390">
            <v>58347.69</v>
          </cell>
        </row>
        <row r="391">
          <cell r="A391" t="str">
            <v>Gerenciamento de riscos</v>
          </cell>
          <cell r="C391">
            <v>801761.39</v>
          </cell>
        </row>
        <row r="392">
          <cell r="A392">
            <v>3040101</v>
          </cell>
          <cell r="B392" t="str">
            <v>Desgate de Pneus</v>
          </cell>
          <cell r="C392">
            <v>877471.47</v>
          </cell>
        </row>
        <row r="393">
          <cell r="A393">
            <v>3040102</v>
          </cell>
          <cell r="B393" t="str">
            <v>Desgate de Pneus - Agregados</v>
          </cell>
          <cell r="C393">
            <v>192224.09</v>
          </cell>
        </row>
        <row r="394">
          <cell r="A394" t="str">
            <v>Desgaste de Pneus</v>
          </cell>
          <cell r="B394" t="str">
            <v>Fornec. Materiais Nac.LP</v>
          </cell>
          <cell r="C394">
            <v>1069695.56</v>
          </cell>
        </row>
        <row r="395">
          <cell r="A395">
            <v>3131113</v>
          </cell>
          <cell r="B395" t="str">
            <v>Estadia</v>
          </cell>
          <cell r="C395">
            <v>5481.23</v>
          </cell>
        </row>
        <row r="396">
          <cell r="A396">
            <v>3131114</v>
          </cell>
          <cell r="B396" t="str">
            <v>Armazenagem</v>
          </cell>
          <cell r="C396">
            <v>3359.92</v>
          </cell>
        </row>
        <row r="397">
          <cell r="A397" t="str">
            <v>Estadia de Caminhões</v>
          </cell>
          <cell r="B397" t="str">
            <v>Emprést.BNDES  LP</v>
          </cell>
          <cell r="C397">
            <v>8841.15</v>
          </cell>
        </row>
        <row r="398">
          <cell r="A398">
            <v>3101121</v>
          </cell>
          <cell r="B398" t="str">
            <v>Taxas Variáveis</v>
          </cell>
          <cell r="C398">
            <v>9657.9500000000007</v>
          </cell>
        </row>
        <row r="399">
          <cell r="A399" t="str">
            <v>Taxa Adm. Arg.</v>
          </cell>
          <cell r="C399">
            <v>9657.9500000000007</v>
          </cell>
        </row>
        <row r="400">
          <cell r="A400">
            <v>3091104</v>
          </cell>
          <cell r="B400" t="str">
            <v>RCF - Seguros com terceiros</v>
          </cell>
          <cell r="C400">
            <v>104849.82</v>
          </cell>
        </row>
        <row r="401">
          <cell r="A401">
            <v>3101231</v>
          </cell>
          <cell r="B401" t="str">
            <v>IPVA  - Caminhões</v>
          </cell>
          <cell r="C401">
            <v>135807.73000000001</v>
          </cell>
        </row>
        <row r="402">
          <cell r="A402">
            <v>3101232</v>
          </cell>
          <cell r="B402" t="str">
            <v>IPVA Semi Reboques/Agregados</v>
          </cell>
          <cell r="C402">
            <v>3001.24</v>
          </cell>
        </row>
        <row r="403">
          <cell r="A403">
            <v>4101231</v>
          </cell>
          <cell r="B403" t="str">
            <v>IPVA Caminhões</v>
          </cell>
          <cell r="C403">
            <v>5930.73</v>
          </cell>
        </row>
        <row r="404">
          <cell r="A404" t="str">
            <v>IPVA Caminhões</v>
          </cell>
          <cell r="B404" t="str">
            <v>Emprest.Cap.Giro Nac. LP</v>
          </cell>
          <cell r="C404">
            <v>249589.52</v>
          </cell>
        </row>
        <row r="405">
          <cell r="A405">
            <v>3131127</v>
          </cell>
          <cell r="B405" t="str">
            <v>Serviço de desembaraço</v>
          </cell>
          <cell r="C405">
            <v>46898.16</v>
          </cell>
        </row>
        <row r="406">
          <cell r="A406" t="str">
            <v>Desembaraço de Mercadorias</v>
          </cell>
          <cell r="C406">
            <v>46898.16</v>
          </cell>
        </row>
        <row r="407">
          <cell r="A407">
            <v>3101106</v>
          </cell>
          <cell r="B407" t="str">
            <v>Refugo Vasilhames</v>
          </cell>
          <cell r="C407">
            <v>83254.63</v>
          </cell>
        </row>
        <row r="408">
          <cell r="A408">
            <v>3101198</v>
          </cell>
          <cell r="B408" t="str">
            <v>Recuperação Refugos/Avarias</v>
          </cell>
          <cell r="C408">
            <v>-1604.12</v>
          </cell>
        </row>
        <row r="409">
          <cell r="A409">
            <v>3111105</v>
          </cell>
          <cell r="B409" t="str">
            <v>Vendas de Salvados - PPO</v>
          </cell>
          <cell r="C409">
            <v>-20431.759999999998</v>
          </cell>
        </row>
        <row r="410">
          <cell r="A410">
            <v>3111201</v>
          </cell>
          <cell r="B410" t="str">
            <v>Vales Financeiros - Prest. Contas</v>
          </cell>
          <cell r="C410">
            <v>47160.5</v>
          </cell>
        </row>
        <row r="411">
          <cell r="A411">
            <v>3111202</v>
          </cell>
          <cell r="B411" t="str">
            <v>Devol. Vales Financeiros - Redutora</v>
          </cell>
          <cell r="C411">
            <v>-37613.68</v>
          </cell>
        </row>
        <row r="412">
          <cell r="A412">
            <v>2232203</v>
          </cell>
          <cell r="B412" t="str">
            <v>Concessão Pagar RFFSA LP</v>
          </cell>
          <cell r="C412">
            <v>70765.570000000007</v>
          </cell>
        </row>
        <row r="413">
          <cell r="A413">
            <v>3091105</v>
          </cell>
          <cell r="B413" t="str">
            <v>RCF-Seguros com terceiros -agregados</v>
          </cell>
          <cell r="C413">
            <v>47513.58</v>
          </cell>
        </row>
        <row r="414">
          <cell r="A414">
            <v>3091106</v>
          </cell>
          <cell r="B414" t="str">
            <v>RCF - Seguros com terceiros internacion</v>
          </cell>
          <cell r="C414">
            <v>65213.31</v>
          </cell>
        </row>
        <row r="415">
          <cell r="C415">
            <v>112726.89</v>
          </cell>
        </row>
        <row r="416">
          <cell r="A416">
            <v>3131117</v>
          </cell>
          <cell r="B416" t="str">
            <v>Agenciamento cargas/comissões - Frota</v>
          </cell>
          <cell r="C416">
            <v>88167.65</v>
          </cell>
        </row>
        <row r="417">
          <cell r="A417" t="str">
            <v>Provisão para contingencias trabalhistas</v>
          </cell>
          <cell r="C417">
            <v>88167.65</v>
          </cell>
        </row>
        <row r="418">
          <cell r="A418">
            <v>3021301</v>
          </cell>
          <cell r="B418" t="str">
            <v>Combustiveis e equipamentos para termin</v>
          </cell>
          <cell r="C418">
            <v>33852.49</v>
          </cell>
        </row>
        <row r="419">
          <cell r="A419">
            <v>3021302</v>
          </cell>
          <cell r="B419" t="str">
            <v>Lubrif. Equip. Terminal</v>
          </cell>
          <cell r="C419">
            <v>1141</v>
          </cell>
        </row>
        <row r="420">
          <cell r="A420" t="str">
            <v>Combustíveis Terminais</v>
          </cell>
          <cell r="C420">
            <v>34993.49</v>
          </cell>
        </row>
        <row r="421">
          <cell r="A421">
            <v>3061109</v>
          </cell>
          <cell r="B421" t="str">
            <v>Locação de Armazéns</v>
          </cell>
          <cell r="C421">
            <v>49438</v>
          </cell>
        </row>
        <row r="422">
          <cell r="A422">
            <v>3131124</v>
          </cell>
          <cell r="B422" t="str">
            <v>Armazenagem no destino</v>
          </cell>
          <cell r="C422">
            <v>-2897.65</v>
          </cell>
        </row>
        <row r="423">
          <cell r="A423" t="str">
            <v>Armazenagem e Aluguéis</v>
          </cell>
          <cell r="B423" t="str">
            <v>Capital Social Subscrito</v>
          </cell>
          <cell r="C423">
            <v>46540.35</v>
          </cell>
        </row>
        <row r="424">
          <cell r="A424">
            <v>3091202</v>
          </cell>
          <cell r="B424" t="str">
            <v>Carga nacional</v>
          </cell>
          <cell r="C424">
            <v>418060.5</v>
          </cell>
        </row>
        <row r="425">
          <cell r="A425">
            <v>3091203</v>
          </cell>
          <cell r="B425" t="str">
            <v>Carga Internacional</v>
          </cell>
          <cell r="C425">
            <v>-0.4</v>
          </cell>
        </row>
        <row r="426">
          <cell r="A426" t="str">
            <v>Seguro de Carga</v>
          </cell>
          <cell r="B426" t="str">
            <v>Lucro/Prej.Exerc.Anteriores</v>
          </cell>
          <cell r="C426">
            <v>418060.1</v>
          </cell>
        </row>
        <row r="427">
          <cell r="A427">
            <v>3131123</v>
          </cell>
          <cell r="B427" t="str">
            <v>ATA - Agente de transporte aduaneiro</v>
          </cell>
          <cell r="C427">
            <v>8378.2999999999993</v>
          </cell>
        </row>
        <row r="428">
          <cell r="A428" t="str">
            <v>Taxas Fundaf</v>
          </cell>
          <cell r="C428">
            <v>8378.2999999999993</v>
          </cell>
        </row>
        <row r="429">
          <cell r="A429">
            <v>3131104</v>
          </cell>
          <cell r="B429" t="str">
            <v>Transbordo ferroviário</v>
          </cell>
          <cell r="C429">
            <v>49544.19</v>
          </cell>
        </row>
        <row r="430">
          <cell r="A430">
            <v>4131112</v>
          </cell>
          <cell r="B430" t="str">
            <v>Agenciam.cargas comissões</v>
          </cell>
          <cell r="C430">
            <v>10.24</v>
          </cell>
        </row>
        <row r="431">
          <cell r="A431" t="str">
            <v>Transbordo</v>
          </cell>
          <cell r="C431">
            <v>49554.43</v>
          </cell>
        </row>
        <row r="432">
          <cell r="A432">
            <v>3036104</v>
          </cell>
          <cell r="B432" t="str">
            <v>Pç Manut. Maquinas e Terminais Logístic</v>
          </cell>
          <cell r="C432">
            <v>20776.32</v>
          </cell>
        </row>
        <row r="433">
          <cell r="A433">
            <v>3036105</v>
          </cell>
          <cell r="B433" t="str">
            <v>Serv. Manut. Maquinas e Terminais Logís</v>
          </cell>
          <cell r="C433">
            <v>2786.7</v>
          </cell>
        </row>
        <row r="434">
          <cell r="A434">
            <v>3036110</v>
          </cell>
          <cell r="B434" t="str">
            <v>Pç Manut. de Lonas</v>
          </cell>
          <cell r="C434">
            <v>1961.87</v>
          </cell>
        </row>
        <row r="435">
          <cell r="A435">
            <v>3036111</v>
          </cell>
          <cell r="B435" t="str">
            <v>Serv. Manut. Lonas</v>
          </cell>
          <cell r="C435">
            <v>1741.5</v>
          </cell>
        </row>
        <row r="436">
          <cell r="A436">
            <v>3037105</v>
          </cell>
          <cell r="B436" t="str">
            <v>Peças Manut. Road Railers</v>
          </cell>
          <cell r="C436">
            <v>23356.42</v>
          </cell>
        </row>
        <row r="437">
          <cell r="A437" t="str">
            <v>Manutenção Máquinas</v>
          </cell>
          <cell r="C437">
            <v>50622.81</v>
          </cell>
        </row>
        <row r="438">
          <cell r="A438">
            <v>3131112</v>
          </cell>
          <cell r="B438" t="str">
            <v>Agenciamento cargas/comissões</v>
          </cell>
          <cell r="C438">
            <v>80050.86</v>
          </cell>
        </row>
        <row r="439">
          <cell r="A439">
            <v>3131141</v>
          </cell>
          <cell r="B439" t="str">
            <v>Fretes agregados - ociosidade</v>
          </cell>
          <cell r="C439">
            <v>579100.69999999995</v>
          </cell>
        </row>
        <row r="440">
          <cell r="A440" t="str">
            <v>Outros Modais</v>
          </cell>
          <cell r="C440">
            <v>659151.56000000006</v>
          </cell>
        </row>
        <row r="441">
          <cell r="A441">
            <v>3131103</v>
          </cell>
          <cell r="B441" t="str">
            <v>Coleta e entrega</v>
          </cell>
          <cell r="C441">
            <v>105867.58</v>
          </cell>
        </row>
        <row r="442">
          <cell r="A442">
            <v>3131147</v>
          </cell>
          <cell r="B442" t="str">
            <v>Carga e descarga rodo frota</v>
          </cell>
          <cell r="C442">
            <v>104361.52</v>
          </cell>
        </row>
        <row r="443">
          <cell r="A443" t="str">
            <v>Coleta e Entrega</v>
          </cell>
          <cell r="C443">
            <v>210229.1</v>
          </cell>
        </row>
        <row r="444">
          <cell r="A444" t="str">
            <v>Custos de Logística Variáveis</v>
          </cell>
          <cell r="C444">
            <v>1477530.14</v>
          </cell>
        </row>
        <row r="445">
          <cell r="A445" t="str">
            <v>outros</v>
          </cell>
          <cell r="C445">
            <v>6344511.9800000004</v>
          </cell>
        </row>
        <row r="446">
          <cell r="A446" t="str">
            <v>Custos Rodoviários Variáveis</v>
          </cell>
          <cell r="C446">
            <v>45979544.75</v>
          </cell>
        </row>
        <row r="447">
          <cell r="A447" t="str">
            <v>Custos dos Serviços Prestados Variáveis</v>
          </cell>
          <cell r="C447">
            <v>45878933.390000001</v>
          </cell>
        </row>
        <row r="448">
          <cell r="A448" t="str">
            <v>Margem de Contribuição</v>
          </cell>
          <cell r="C448">
            <v>-373716.88</v>
          </cell>
        </row>
        <row r="449">
          <cell r="A449">
            <v>3014101</v>
          </cell>
          <cell r="B449" t="str">
            <v>Salários Temp.</v>
          </cell>
          <cell r="C449">
            <v>9670.9500000000007</v>
          </cell>
        </row>
        <row r="450">
          <cell r="A450">
            <v>3014301</v>
          </cell>
          <cell r="B450" t="str">
            <v>INSS Temp.</v>
          </cell>
          <cell r="C450">
            <v>42629.68</v>
          </cell>
        </row>
        <row r="451">
          <cell r="A451">
            <v>3014802</v>
          </cell>
          <cell r="B451" t="str">
            <v>Vale Transporte Temp.</v>
          </cell>
          <cell r="C451">
            <v>272</v>
          </cell>
        </row>
        <row r="452">
          <cell r="A452">
            <v>3014806</v>
          </cell>
          <cell r="B452" t="str">
            <v>Outros Temp.</v>
          </cell>
          <cell r="C452">
            <v>9506.74</v>
          </cell>
        </row>
        <row r="453">
          <cell r="A453">
            <v>4011101</v>
          </cell>
          <cell r="B453" t="str">
            <v>Salários Vendas</v>
          </cell>
          <cell r="C453">
            <v>41774.44</v>
          </cell>
        </row>
        <row r="454">
          <cell r="A454">
            <v>4011201</v>
          </cell>
          <cell r="B454" t="str">
            <v>Adic.de Salários Vendas</v>
          </cell>
          <cell r="C454">
            <v>148.94</v>
          </cell>
        </row>
        <row r="455">
          <cell r="A455">
            <v>4011301</v>
          </cell>
          <cell r="B455" t="str">
            <v>INSS Vendas</v>
          </cell>
          <cell r="C455">
            <v>11553.01</v>
          </cell>
        </row>
        <row r="456">
          <cell r="A456">
            <v>4011302</v>
          </cell>
          <cell r="B456" t="str">
            <v>FGTS Vendas</v>
          </cell>
          <cell r="C456">
            <v>3409.65</v>
          </cell>
        </row>
        <row r="457">
          <cell r="A457">
            <v>4011701</v>
          </cell>
          <cell r="B457" t="str">
            <v>Férias Vendas</v>
          </cell>
          <cell r="C457">
            <v>7368.08</v>
          </cell>
        </row>
        <row r="458">
          <cell r="A458">
            <v>4011702</v>
          </cell>
          <cell r="B458" t="str">
            <v>13º Salário Vendas</v>
          </cell>
          <cell r="C458">
            <v>5244.21</v>
          </cell>
        </row>
        <row r="459">
          <cell r="A459">
            <v>4011801</v>
          </cell>
          <cell r="B459" t="str">
            <v>Ticket Alimentação Vendas</v>
          </cell>
          <cell r="C459">
            <v>6840.29</v>
          </cell>
        </row>
        <row r="460">
          <cell r="A460">
            <v>4011802</v>
          </cell>
          <cell r="B460" t="str">
            <v>Vale Transporte Vendas</v>
          </cell>
          <cell r="C460">
            <v>3337.07</v>
          </cell>
        </row>
        <row r="461">
          <cell r="A461">
            <v>4011803</v>
          </cell>
          <cell r="B461" t="str">
            <v>Ass.Méd.-UNI./PLANS.Vendas</v>
          </cell>
          <cell r="C461">
            <v>3570.6</v>
          </cell>
        </row>
        <row r="462">
          <cell r="A462">
            <v>4011804</v>
          </cell>
          <cell r="B462" t="str">
            <v>Seguro de Vida Vendas</v>
          </cell>
          <cell r="C462">
            <v>178.89</v>
          </cell>
        </row>
        <row r="463">
          <cell r="A463">
            <v>4011806</v>
          </cell>
          <cell r="B463" t="str">
            <v>Outros Vendas</v>
          </cell>
          <cell r="C463">
            <v>-102.15</v>
          </cell>
        </row>
        <row r="464">
          <cell r="A464">
            <v>4011901</v>
          </cell>
          <cell r="B464" t="str">
            <v>Contrat./Transf.Vendas</v>
          </cell>
          <cell r="C464">
            <v>-11300</v>
          </cell>
        </row>
        <row r="465">
          <cell r="A465">
            <v>4012301</v>
          </cell>
          <cell r="B465" t="str">
            <v>INSS Adm.</v>
          </cell>
          <cell r="C465">
            <v>40086.400000000001</v>
          </cell>
        </row>
        <row r="466">
          <cell r="A466">
            <v>4012302</v>
          </cell>
          <cell r="B466" t="str">
            <v>FGTS Adm.</v>
          </cell>
          <cell r="C466">
            <v>17036.72</v>
          </cell>
        </row>
        <row r="467">
          <cell r="A467">
            <v>4012305</v>
          </cell>
          <cell r="B467" t="str">
            <v>Contribuição Patronal Adm.</v>
          </cell>
          <cell r="C467">
            <v>3032.62</v>
          </cell>
        </row>
        <row r="468">
          <cell r="A468">
            <v>4012601</v>
          </cell>
          <cell r="B468" t="str">
            <v>Honorários Diretoria Adm.</v>
          </cell>
          <cell r="C468">
            <v>200432</v>
          </cell>
        </row>
        <row r="469">
          <cell r="A469">
            <v>4012801</v>
          </cell>
          <cell r="B469" t="str">
            <v>Ticket Alimentação Adm.</v>
          </cell>
          <cell r="C469">
            <v>20.69</v>
          </cell>
        </row>
        <row r="470">
          <cell r="A470">
            <v>4012802</v>
          </cell>
          <cell r="B470" t="str">
            <v>Vale Transporte Adm.</v>
          </cell>
          <cell r="C470">
            <v>1127.1099999999999</v>
          </cell>
        </row>
        <row r="471">
          <cell r="A471">
            <v>4012803</v>
          </cell>
          <cell r="B471" t="str">
            <v>Ass.Méd.-UNI./PLANS.Adm.</v>
          </cell>
          <cell r="C471">
            <v>2026.53</v>
          </cell>
        </row>
        <row r="472">
          <cell r="A472">
            <v>4012804</v>
          </cell>
          <cell r="B472" t="str">
            <v>Seguro de Vida Adm.</v>
          </cell>
          <cell r="C472">
            <v>2977.41</v>
          </cell>
        </row>
        <row r="473">
          <cell r="A473">
            <v>4013101</v>
          </cell>
          <cell r="B473" t="str">
            <v>Salários Terc.</v>
          </cell>
          <cell r="C473">
            <v>20588.990000000002</v>
          </cell>
        </row>
        <row r="474">
          <cell r="A474" t="str">
            <v>Pessoal</v>
          </cell>
          <cell r="B474" t="str">
            <v>Rec.Part. a Classif.</v>
          </cell>
          <cell r="C474">
            <v>421430.87</v>
          </cell>
        </row>
        <row r="475">
          <cell r="A475">
            <v>3012101</v>
          </cell>
          <cell r="B475" t="str">
            <v>Salários Operacional</v>
          </cell>
          <cell r="C475">
            <v>469861.04</v>
          </cell>
        </row>
        <row r="476">
          <cell r="A476">
            <v>3012201</v>
          </cell>
          <cell r="B476" t="str">
            <v>Adic.Salários Operacional</v>
          </cell>
          <cell r="C476">
            <v>6497.69</v>
          </cell>
        </row>
        <row r="477">
          <cell r="A477">
            <v>3012204</v>
          </cell>
          <cell r="B477" t="str">
            <v>Adicional noturno - Operacional</v>
          </cell>
          <cell r="C477">
            <v>72</v>
          </cell>
        </row>
        <row r="478">
          <cell r="A478">
            <v>3012301</v>
          </cell>
          <cell r="B478" t="str">
            <v>INSS Operacional</v>
          </cell>
          <cell r="C478">
            <v>131048.12</v>
          </cell>
        </row>
        <row r="479">
          <cell r="A479">
            <v>3012302</v>
          </cell>
          <cell r="B479" t="str">
            <v>FGTS Operacional</v>
          </cell>
          <cell r="C479">
            <v>34197.629999999997</v>
          </cell>
        </row>
        <row r="480">
          <cell r="A480">
            <v>3012304</v>
          </cell>
          <cell r="B480" t="str">
            <v>SENAI Operacional</v>
          </cell>
          <cell r="C480">
            <v>-155</v>
          </cell>
        </row>
        <row r="481">
          <cell r="A481">
            <v>3012401</v>
          </cell>
          <cell r="B481" t="str">
            <v>Horas Extras Operacional</v>
          </cell>
          <cell r="C481">
            <v>24809.25</v>
          </cell>
        </row>
        <row r="482">
          <cell r="A482">
            <v>3012501</v>
          </cell>
          <cell r="B482" t="str">
            <v>Av.Prev.Resc.Contr.Operac.</v>
          </cell>
          <cell r="C482">
            <v>52080.78</v>
          </cell>
        </row>
        <row r="483">
          <cell r="A483">
            <v>3012701</v>
          </cell>
          <cell r="B483" t="str">
            <v>Férias Operacional</v>
          </cell>
          <cell r="C483">
            <v>67938.960000000006</v>
          </cell>
        </row>
        <row r="484">
          <cell r="A484">
            <v>3012702</v>
          </cell>
          <cell r="B484" t="str">
            <v>13 Salário Operacional</v>
          </cell>
          <cell r="C484">
            <v>59474.25</v>
          </cell>
        </row>
        <row r="485">
          <cell r="A485">
            <v>3012801</v>
          </cell>
          <cell r="B485" t="str">
            <v>Ticket Alimentação Operacional</v>
          </cell>
          <cell r="C485">
            <v>103148.61</v>
          </cell>
        </row>
        <row r="486">
          <cell r="A486">
            <v>3012802</v>
          </cell>
          <cell r="B486" t="str">
            <v>Vale Transporte Operacional</v>
          </cell>
          <cell r="C486">
            <v>49933.25</v>
          </cell>
        </row>
        <row r="487">
          <cell r="A487">
            <v>3012803</v>
          </cell>
          <cell r="B487" t="str">
            <v>Ass.Méd.-UNI./PLANS.Operac.</v>
          </cell>
          <cell r="C487">
            <v>58417.43</v>
          </cell>
        </row>
        <row r="488">
          <cell r="A488">
            <v>3012804</v>
          </cell>
          <cell r="B488" t="str">
            <v>Seguro de Vida Operacional</v>
          </cell>
          <cell r="C488">
            <v>1497.75</v>
          </cell>
        </row>
        <row r="489">
          <cell r="A489">
            <v>3012805</v>
          </cell>
          <cell r="B489" t="str">
            <v>Brindes Operacional</v>
          </cell>
          <cell r="C489">
            <v>58.24</v>
          </cell>
        </row>
        <row r="490">
          <cell r="A490">
            <v>3012806</v>
          </cell>
          <cell r="B490" t="str">
            <v>Outros Operacional</v>
          </cell>
          <cell r="C490">
            <v>-454.99</v>
          </cell>
        </row>
        <row r="491">
          <cell r="A491">
            <v>3012901</v>
          </cell>
          <cell r="B491" t="str">
            <v>Contr./Transf.Operacional</v>
          </cell>
          <cell r="C491">
            <v>2947.63</v>
          </cell>
        </row>
        <row r="492">
          <cell r="A492" t="str">
            <v>Maquinistas/Pátio e Colab. Operacional</v>
          </cell>
          <cell r="B492" t="str">
            <v>Operação terminais UNIT - Livramento</v>
          </cell>
          <cell r="C492">
            <v>1061372.6399999999</v>
          </cell>
        </row>
        <row r="493">
          <cell r="A493">
            <v>5117128</v>
          </cell>
          <cell r="B493" t="str">
            <v>Operação terminais UNIT - Uruguaiana</v>
          </cell>
          <cell r="C493">
            <v>1482803.51</v>
          </cell>
        </row>
        <row r="494">
          <cell r="A494">
            <v>3031101</v>
          </cell>
          <cell r="B494" t="str">
            <v>Peças/Compon.p/Locomotivas</v>
          </cell>
          <cell r="C494">
            <v>0.3</v>
          </cell>
        </row>
        <row r="495">
          <cell r="A495" t="str">
            <v>Manutenção Mecânica</v>
          </cell>
          <cell r="B495" t="str">
            <v>Rec. Log. Terminal Maringá</v>
          </cell>
          <cell r="C495">
            <v>0.3</v>
          </cell>
        </row>
        <row r="496">
          <cell r="A496">
            <v>3036101</v>
          </cell>
          <cell r="B496" t="str">
            <v>Ferram.Mat.Auxil.Manut.</v>
          </cell>
          <cell r="C496">
            <v>49586.93</v>
          </cell>
        </row>
        <row r="497">
          <cell r="A497">
            <v>3036102</v>
          </cell>
          <cell r="B497" t="str">
            <v>Frete Ferram.Mat.Auxil.</v>
          </cell>
          <cell r="C497">
            <v>158</v>
          </cell>
        </row>
        <row r="498">
          <cell r="A498" t="str">
            <v>Ferramentas</v>
          </cell>
          <cell r="C498">
            <v>49744.93</v>
          </cell>
        </row>
        <row r="499">
          <cell r="A499">
            <v>3031001</v>
          </cell>
          <cell r="B499" t="str">
            <v>Manut.Máquinas e equipamentos</v>
          </cell>
          <cell r="C499">
            <v>6438.36</v>
          </cell>
        </row>
        <row r="500">
          <cell r="A500">
            <v>3036103</v>
          </cell>
          <cell r="B500" t="str">
            <v>Serv.pç.p/Manut.Máquinas</v>
          </cell>
          <cell r="C500">
            <v>0</v>
          </cell>
        </row>
        <row r="501">
          <cell r="A501">
            <v>3037101</v>
          </cell>
          <cell r="B501" t="str">
            <v>Manutenção de veiculos rodoviários leve</v>
          </cell>
          <cell r="C501">
            <v>900</v>
          </cell>
        </row>
        <row r="502">
          <cell r="A502">
            <v>3037106</v>
          </cell>
          <cell r="B502" t="str">
            <v>Serv. Manut. Road Raillers</v>
          </cell>
          <cell r="C502">
            <v>54778.58</v>
          </cell>
        </row>
        <row r="503">
          <cell r="A503">
            <v>3039101</v>
          </cell>
          <cell r="B503" t="str">
            <v>Manut.Equipam.Informática</v>
          </cell>
          <cell r="C503">
            <v>15465.79</v>
          </cell>
        </row>
        <row r="504">
          <cell r="A504">
            <v>3039102</v>
          </cell>
          <cell r="B504" t="str">
            <v>Frete Man.Equip.Informática</v>
          </cell>
          <cell r="C504">
            <v>510.91</v>
          </cell>
        </row>
        <row r="505">
          <cell r="A505" t="str">
            <v>Manutenção de Maquinário</v>
          </cell>
          <cell r="B505" t="str">
            <v>Alugueis Locomot. Vagões</v>
          </cell>
          <cell r="C505">
            <v>78093.64</v>
          </cell>
        </row>
        <row r="506">
          <cell r="A506">
            <v>3031401</v>
          </cell>
          <cell r="B506" t="str">
            <v>Imagem - Gastos com Materias</v>
          </cell>
          <cell r="C506">
            <v>74247.509999999995</v>
          </cell>
        </row>
        <row r="507">
          <cell r="A507">
            <v>3031402</v>
          </cell>
          <cell r="B507" t="str">
            <v>Imagem - Gastos c/ Serviços</v>
          </cell>
          <cell r="C507">
            <v>7917.33</v>
          </cell>
        </row>
        <row r="508">
          <cell r="A508" t="str">
            <v>Imagem</v>
          </cell>
          <cell r="B508" t="str">
            <v>Venda Inservíveis Sucatas</v>
          </cell>
          <cell r="C508">
            <v>82164.84</v>
          </cell>
        </row>
        <row r="509">
          <cell r="A509">
            <v>3035101</v>
          </cell>
          <cell r="B509" t="str">
            <v>Obras Civis</v>
          </cell>
          <cell r="C509">
            <v>22779.73</v>
          </cell>
        </row>
        <row r="510">
          <cell r="A510">
            <v>3035102</v>
          </cell>
          <cell r="B510" t="str">
            <v>Pequenas Instalações</v>
          </cell>
          <cell r="C510">
            <v>2154.2600000000002</v>
          </cell>
        </row>
        <row r="511">
          <cell r="A511">
            <v>3035103</v>
          </cell>
          <cell r="B511" t="str">
            <v>Manutenção Instalações</v>
          </cell>
          <cell r="C511">
            <v>28970.6</v>
          </cell>
        </row>
        <row r="512">
          <cell r="A512">
            <v>3081105</v>
          </cell>
          <cell r="B512" t="str">
            <v>Limpeza</v>
          </cell>
          <cell r="C512">
            <v>26874.720000000001</v>
          </cell>
        </row>
        <row r="513">
          <cell r="A513" t="str">
            <v>Manutenção Instalações</v>
          </cell>
          <cell r="C513">
            <v>80779.31</v>
          </cell>
        </row>
        <row r="514">
          <cell r="A514">
            <v>3034101</v>
          </cell>
          <cell r="B514" t="str">
            <v>Pç.Componentes p/Sistemas</v>
          </cell>
          <cell r="C514">
            <v>393</v>
          </cell>
        </row>
        <row r="515">
          <cell r="A515">
            <v>3034102</v>
          </cell>
          <cell r="B515" t="str">
            <v>Serv.Manut.p/Sistemas</v>
          </cell>
          <cell r="C515">
            <v>1259.24</v>
          </cell>
        </row>
        <row r="516">
          <cell r="A516">
            <v>3039103</v>
          </cell>
          <cell r="B516" t="str">
            <v>Manut. Sistemas Informática</v>
          </cell>
          <cell r="C516">
            <v>1713.3</v>
          </cell>
        </row>
        <row r="517">
          <cell r="A517" t="str">
            <v>Manutenção de Sistemas</v>
          </cell>
          <cell r="B517" t="str">
            <v>Imposto s/ serviço</v>
          </cell>
          <cell r="C517">
            <v>3365.54</v>
          </cell>
        </row>
        <row r="518">
          <cell r="A518">
            <v>3033101</v>
          </cell>
          <cell r="B518" t="str">
            <v>Peças e componentes de telecomunicações</v>
          </cell>
          <cell r="C518">
            <v>739.94</v>
          </cell>
        </row>
        <row r="519">
          <cell r="A519">
            <v>3033102</v>
          </cell>
          <cell r="B519" t="str">
            <v>Serv.Manut.Telecom.</v>
          </cell>
          <cell r="C519">
            <v>2032.99</v>
          </cell>
        </row>
        <row r="520">
          <cell r="A520">
            <v>3034103</v>
          </cell>
          <cell r="B520" t="str">
            <v>Fretes Sistemas</v>
          </cell>
          <cell r="C520">
            <v>45</v>
          </cell>
        </row>
        <row r="521">
          <cell r="A521" t="str">
            <v>Manutenção Telecom</v>
          </cell>
          <cell r="B521" t="str">
            <v>COFINS s/novos negócios</v>
          </cell>
          <cell r="C521">
            <v>2817.93</v>
          </cell>
        </row>
        <row r="522">
          <cell r="A522">
            <v>5411127</v>
          </cell>
          <cell r="B522" t="str">
            <v>Imposto s/ serviço - Sobre logística</v>
          </cell>
          <cell r="C522">
            <v>296966.49</v>
          </cell>
        </row>
        <row r="523">
          <cell r="A523">
            <v>3061102</v>
          </cell>
          <cell r="B523" t="str">
            <v>Alug.Equipam.Informática</v>
          </cell>
          <cell r="C523">
            <v>7595.66</v>
          </cell>
        </row>
        <row r="524">
          <cell r="A524">
            <v>3061103</v>
          </cell>
          <cell r="B524" t="str">
            <v>Aluguel Máquinas</v>
          </cell>
          <cell r="C524">
            <v>-2080.5300000000002</v>
          </cell>
        </row>
        <row r="525">
          <cell r="A525">
            <v>3061104</v>
          </cell>
          <cell r="B525" t="str">
            <v>Aluguel Imóveis</v>
          </cell>
          <cell r="C525">
            <v>271184.90000000002</v>
          </cell>
        </row>
        <row r="526">
          <cell r="A526">
            <v>3061110</v>
          </cell>
          <cell r="B526" t="str">
            <v>Locação de maquinas e equipamentos - Te</v>
          </cell>
          <cell r="C526">
            <v>184565.04</v>
          </cell>
        </row>
        <row r="527">
          <cell r="A527">
            <v>3061113</v>
          </cell>
          <cell r="B527" t="str">
            <v>Locação de Veiculos Leves</v>
          </cell>
          <cell r="C527">
            <v>149623.43</v>
          </cell>
        </row>
        <row r="528">
          <cell r="A528">
            <v>4061113</v>
          </cell>
          <cell r="B528" t="str">
            <v>Locação de veículos leves</v>
          </cell>
          <cell r="C528">
            <v>638</v>
          </cell>
        </row>
        <row r="529">
          <cell r="A529">
            <v>4071101</v>
          </cell>
          <cell r="B529" t="str">
            <v>Sistemas aplicativos</v>
          </cell>
          <cell r="C529">
            <v>19815.080000000002</v>
          </cell>
        </row>
        <row r="530">
          <cell r="A530" t="str">
            <v>Aluguéis e Leasing</v>
          </cell>
          <cell r="B530" t="str">
            <v>PIS-Araucária</v>
          </cell>
          <cell r="C530">
            <v>631341.57999999996</v>
          </cell>
        </row>
        <row r="531">
          <cell r="A531">
            <v>3081102</v>
          </cell>
          <cell r="B531" t="str">
            <v>Material de Expediente</v>
          </cell>
          <cell r="C531">
            <v>75740.78</v>
          </cell>
        </row>
        <row r="532">
          <cell r="A532">
            <v>3081103</v>
          </cell>
          <cell r="B532" t="str">
            <v>Consultoria</v>
          </cell>
          <cell r="C532">
            <v>26909.91</v>
          </cell>
        </row>
        <row r="533">
          <cell r="A533">
            <v>3081104</v>
          </cell>
          <cell r="B533" t="str">
            <v>Cursos/Congressos/Palestras</v>
          </cell>
          <cell r="C533">
            <v>1216.6400000000001</v>
          </cell>
        </row>
        <row r="534">
          <cell r="A534">
            <v>3081106</v>
          </cell>
          <cell r="B534" t="str">
            <v>Segurança Patrimonial</v>
          </cell>
          <cell r="C534">
            <v>72493.179999999993</v>
          </cell>
        </row>
        <row r="535">
          <cell r="A535">
            <v>3081107</v>
          </cell>
          <cell r="B535" t="str">
            <v>Serviços com terceiros</v>
          </cell>
          <cell r="C535">
            <v>192117.19</v>
          </cell>
        </row>
        <row r="536">
          <cell r="A536">
            <v>3081108</v>
          </cell>
          <cell r="B536" t="str">
            <v>Periódicos/Livros/Inform.</v>
          </cell>
          <cell r="C536">
            <v>180.2</v>
          </cell>
        </row>
        <row r="537">
          <cell r="A537">
            <v>3081111</v>
          </cell>
          <cell r="B537" t="str">
            <v>Bens de pequeno Valor</v>
          </cell>
          <cell r="C537">
            <v>6325.43</v>
          </cell>
        </row>
        <row r="538">
          <cell r="A538">
            <v>3081113</v>
          </cell>
          <cell r="B538" t="str">
            <v>Brindes</v>
          </cell>
          <cell r="C538">
            <v>1417.4</v>
          </cell>
        </row>
        <row r="539">
          <cell r="A539">
            <v>3081209</v>
          </cell>
          <cell r="B539" t="str">
            <v>Publicidade e divulgação</v>
          </cell>
          <cell r="C539">
            <v>3115.62</v>
          </cell>
        </row>
        <row r="540">
          <cell r="A540">
            <v>4041101</v>
          </cell>
          <cell r="B540" t="str">
            <v>Manut.Equip.Informática</v>
          </cell>
          <cell r="C540">
            <v>2129.0700000000002</v>
          </cell>
        </row>
        <row r="541">
          <cell r="A541">
            <v>4081101</v>
          </cell>
          <cell r="B541" t="str">
            <v>Unif./materiais segurança</v>
          </cell>
          <cell r="C541">
            <v>294</v>
          </cell>
        </row>
        <row r="542">
          <cell r="A542">
            <v>4081102</v>
          </cell>
          <cell r="B542" t="str">
            <v>Material de expediente</v>
          </cell>
          <cell r="C542">
            <v>-3069.19</v>
          </cell>
        </row>
        <row r="543">
          <cell r="A543">
            <v>4081103</v>
          </cell>
          <cell r="B543" t="str">
            <v>Consultoria</v>
          </cell>
          <cell r="C543">
            <v>52417.29</v>
          </cell>
        </row>
        <row r="544">
          <cell r="A544">
            <v>4081105</v>
          </cell>
          <cell r="B544" t="str">
            <v>Publicidade e divulgação</v>
          </cell>
          <cell r="C544">
            <v>5065</v>
          </cell>
        </row>
        <row r="545">
          <cell r="A545">
            <v>4081109</v>
          </cell>
          <cell r="B545" t="str">
            <v>Serviços com terceiros</v>
          </cell>
          <cell r="C545">
            <v>89663.35</v>
          </cell>
        </row>
        <row r="546">
          <cell r="A546">
            <v>4081111</v>
          </cell>
          <cell r="B546" t="str">
            <v>Periódicos/Livros/Informações</v>
          </cell>
          <cell r="C546">
            <v>4269.92</v>
          </cell>
        </row>
        <row r="547">
          <cell r="A547">
            <v>4081113</v>
          </cell>
          <cell r="B547" t="str">
            <v>Brindes</v>
          </cell>
          <cell r="C547">
            <v>4551.8</v>
          </cell>
        </row>
        <row r="548">
          <cell r="A548">
            <v>4081114</v>
          </cell>
          <cell r="B548" t="str">
            <v>Multas rodoviárias</v>
          </cell>
          <cell r="C548">
            <v>13896.97</v>
          </cell>
        </row>
        <row r="549">
          <cell r="A549">
            <v>4081131</v>
          </cell>
          <cell r="B549" t="str">
            <v>Bens de Pequeno Valor</v>
          </cell>
          <cell r="C549">
            <v>3.8</v>
          </cell>
        </row>
        <row r="550">
          <cell r="A550" t="str">
            <v>Despesas Administrativas</v>
          </cell>
          <cell r="B550" t="str">
            <v>ICMS s/seguros-Centro-Oeste</v>
          </cell>
          <cell r="C550">
            <v>548738.36</v>
          </cell>
        </row>
        <row r="551">
          <cell r="A551">
            <v>3101201</v>
          </cell>
          <cell r="B551" t="str">
            <v>Taxas</v>
          </cell>
          <cell r="C551">
            <v>16699.28</v>
          </cell>
        </row>
        <row r="552">
          <cell r="A552">
            <v>3101208</v>
          </cell>
          <cell r="B552" t="str">
            <v>IPTU</v>
          </cell>
          <cell r="C552">
            <v>31881.22</v>
          </cell>
        </row>
        <row r="553">
          <cell r="A553">
            <v>3101226</v>
          </cell>
          <cell r="B553" t="str">
            <v>Àlvara de Licenciamento</v>
          </cell>
          <cell r="C553">
            <v>1010.61</v>
          </cell>
        </row>
        <row r="554">
          <cell r="A554">
            <v>3101229</v>
          </cell>
          <cell r="B554" t="str">
            <v>DEPVAT - Licenc. seg. Obrigatório - Cam</v>
          </cell>
          <cell r="C554">
            <v>125.69</v>
          </cell>
        </row>
        <row r="555">
          <cell r="A555">
            <v>4101101</v>
          </cell>
          <cell r="B555" t="str">
            <v>Taxas</v>
          </cell>
          <cell r="C555">
            <v>9603.49</v>
          </cell>
        </row>
        <row r="556">
          <cell r="A556">
            <v>4101207</v>
          </cell>
          <cell r="B556" t="str">
            <v>ICMS não operacional</v>
          </cell>
          <cell r="C556">
            <v>496.4</v>
          </cell>
        </row>
        <row r="557">
          <cell r="A557">
            <v>4101224</v>
          </cell>
          <cell r="B557" t="str">
            <v>ICMS - Utilities</v>
          </cell>
          <cell r="C557">
            <v>79.819999999999993</v>
          </cell>
        </row>
        <row r="558">
          <cell r="A558" t="str">
            <v>Tributos</v>
          </cell>
          <cell r="B558" t="str">
            <v>ICMS-Livramento</v>
          </cell>
          <cell r="C558">
            <v>59896.51</v>
          </cell>
        </row>
        <row r="559">
          <cell r="A559">
            <v>4081104</v>
          </cell>
          <cell r="B559" t="str">
            <v>Advogados externos</v>
          </cell>
          <cell r="C559">
            <v>91698.240000000005</v>
          </cell>
        </row>
        <row r="560">
          <cell r="A560">
            <v>4081110</v>
          </cell>
          <cell r="B560" t="str">
            <v>Custas Judiciais</v>
          </cell>
          <cell r="C560">
            <v>5172.7</v>
          </cell>
        </row>
        <row r="561">
          <cell r="A561">
            <v>4081120</v>
          </cell>
          <cell r="B561" t="str">
            <v>Desp. Processos Juridicos</v>
          </cell>
          <cell r="C561">
            <v>3230.18</v>
          </cell>
        </row>
        <row r="562">
          <cell r="A562" t="str">
            <v>Judiciais</v>
          </cell>
          <cell r="C562">
            <v>100101.12</v>
          </cell>
        </row>
        <row r="563">
          <cell r="A563">
            <v>3021202</v>
          </cell>
          <cell r="B563" t="str">
            <v>Combust.Equip.Operacionais</v>
          </cell>
          <cell r="C563">
            <v>-18.3</v>
          </cell>
        </row>
        <row r="564">
          <cell r="A564">
            <v>3041101</v>
          </cell>
          <cell r="B564" t="str">
            <v>Viagens e Estadias</v>
          </cell>
          <cell r="C564">
            <v>249944.37</v>
          </cell>
        </row>
        <row r="565">
          <cell r="A565">
            <v>3041102</v>
          </cell>
          <cell r="B565" t="str">
            <v>Diárias Operacionais</v>
          </cell>
          <cell r="C565">
            <v>1000.7</v>
          </cell>
        </row>
        <row r="566">
          <cell r="A566">
            <v>3041103</v>
          </cell>
          <cell r="B566" t="str">
            <v>Condução Aluguéis Carros</v>
          </cell>
          <cell r="C566">
            <v>11277.86</v>
          </cell>
        </row>
        <row r="567">
          <cell r="A567">
            <v>3041104</v>
          </cell>
          <cell r="B567" t="str">
            <v>Despesas de Representação</v>
          </cell>
          <cell r="C567">
            <v>3012.67</v>
          </cell>
        </row>
        <row r="568">
          <cell r="A568">
            <v>3041106</v>
          </cell>
          <cell r="B568" t="str">
            <v>Gastos com Alimentação</v>
          </cell>
          <cell r="C568">
            <v>15798.96</v>
          </cell>
        </row>
        <row r="569">
          <cell r="A569">
            <v>3041107</v>
          </cell>
          <cell r="B569" t="str">
            <v>Estadias</v>
          </cell>
          <cell r="C569">
            <v>1990.01</v>
          </cell>
        </row>
        <row r="570">
          <cell r="A570">
            <v>4051101</v>
          </cell>
          <cell r="B570" t="str">
            <v>Viagens e Estadias</v>
          </cell>
          <cell r="C570">
            <v>26836.37</v>
          </cell>
        </row>
        <row r="571">
          <cell r="A571">
            <v>4051103</v>
          </cell>
          <cell r="B571" t="str">
            <v>Condução/Aluguéis carros</v>
          </cell>
          <cell r="C571">
            <v>3128.28</v>
          </cell>
        </row>
        <row r="572">
          <cell r="A572">
            <v>4051105</v>
          </cell>
          <cell r="B572" t="str">
            <v>Comb.p/veíc.rodoviários</v>
          </cell>
          <cell r="C572">
            <v>254</v>
          </cell>
        </row>
        <row r="573">
          <cell r="A573">
            <v>4051106</v>
          </cell>
          <cell r="B573" t="str">
            <v>Gastos com alimentação</v>
          </cell>
          <cell r="C573">
            <v>12003</v>
          </cell>
        </row>
        <row r="574">
          <cell r="A574" t="str">
            <v>Locomoção e Estadias</v>
          </cell>
          <cell r="B574" t="str">
            <v>Carga e descarga Ferroviária</v>
          </cell>
          <cell r="C574">
            <v>325227.92</v>
          </cell>
        </row>
        <row r="575">
          <cell r="A575">
            <v>3051101</v>
          </cell>
          <cell r="B575" t="str">
            <v>Água</v>
          </cell>
          <cell r="C575">
            <v>10036.11</v>
          </cell>
        </row>
        <row r="576">
          <cell r="A576">
            <v>3051102</v>
          </cell>
          <cell r="B576" t="str">
            <v>Energia Elétrica</v>
          </cell>
          <cell r="C576">
            <v>38524.46</v>
          </cell>
        </row>
        <row r="577">
          <cell r="A577">
            <v>3051103</v>
          </cell>
          <cell r="B577" t="str">
            <v>Gás</v>
          </cell>
          <cell r="C577">
            <v>1255.43</v>
          </cell>
        </row>
        <row r="578">
          <cell r="A578">
            <v>3051104</v>
          </cell>
          <cell r="B578" t="str">
            <v>Telefone Fixo</v>
          </cell>
          <cell r="C578">
            <v>244928.02</v>
          </cell>
        </row>
        <row r="579">
          <cell r="A579">
            <v>3051105</v>
          </cell>
          <cell r="B579" t="str">
            <v>Telefone Móvel</v>
          </cell>
          <cell r="C579">
            <v>25482.75</v>
          </cell>
        </row>
        <row r="580">
          <cell r="A580">
            <v>3051107</v>
          </cell>
          <cell r="B580" t="str">
            <v>Correios / Courier</v>
          </cell>
          <cell r="C580">
            <v>19507.96</v>
          </cell>
        </row>
        <row r="581">
          <cell r="A581">
            <v>4061104</v>
          </cell>
          <cell r="B581" t="str">
            <v>Telefone fixo</v>
          </cell>
          <cell r="C581">
            <v>6065.64</v>
          </cell>
        </row>
        <row r="582">
          <cell r="A582">
            <v>4061105</v>
          </cell>
          <cell r="B582" t="str">
            <v>Telefone móvel</v>
          </cell>
          <cell r="C582">
            <v>5644.04</v>
          </cell>
        </row>
        <row r="583">
          <cell r="A583">
            <v>4061106</v>
          </cell>
          <cell r="B583" t="str">
            <v>Canais de voz e dados</v>
          </cell>
          <cell r="C583">
            <v>243627.39</v>
          </cell>
        </row>
        <row r="584">
          <cell r="A584">
            <v>4061107</v>
          </cell>
          <cell r="B584" t="str">
            <v>Correios/Courier</v>
          </cell>
          <cell r="C584">
            <v>20721.36</v>
          </cell>
        </row>
        <row r="585">
          <cell r="A585" t="str">
            <v>Utilities</v>
          </cell>
          <cell r="B585" t="str">
            <v>Aluguel Container</v>
          </cell>
          <cell r="C585">
            <v>615793.16</v>
          </cell>
        </row>
        <row r="586">
          <cell r="A586">
            <v>3051108</v>
          </cell>
          <cell r="B586" t="str">
            <v>Rastreamento de Caminhões</v>
          </cell>
          <cell r="C586">
            <v>91770.47</v>
          </cell>
        </row>
        <row r="587">
          <cell r="A587" t="str">
            <v>Rastreamento</v>
          </cell>
          <cell r="B587" t="str">
            <v>Crédito Pis - Custo</v>
          </cell>
          <cell r="C587">
            <v>91770.47</v>
          </cell>
        </row>
        <row r="588">
          <cell r="A588">
            <v>3051106</v>
          </cell>
          <cell r="B588" t="str">
            <v>Canais de Voz e Dados</v>
          </cell>
          <cell r="C588">
            <v>7152.02</v>
          </cell>
        </row>
        <row r="589">
          <cell r="A589" t="str">
            <v>Canal de Voz e Dados</v>
          </cell>
          <cell r="C589">
            <v>7152.02</v>
          </cell>
        </row>
        <row r="590">
          <cell r="A590">
            <v>3015101</v>
          </cell>
          <cell r="B590" t="str">
            <v>Salários - Motoristas/Ajudantes</v>
          </cell>
          <cell r="C590">
            <v>714715.65</v>
          </cell>
        </row>
        <row r="591">
          <cell r="A591">
            <v>3091204</v>
          </cell>
          <cell r="B591" t="str">
            <v>Carga Prêmio AG</v>
          </cell>
          <cell r="C591">
            <v>224330.08</v>
          </cell>
        </row>
        <row r="592">
          <cell r="A592">
            <v>3091205</v>
          </cell>
          <cell r="B592" t="str">
            <v>Carga Prêmio FP</v>
          </cell>
          <cell r="C592">
            <v>313892.17</v>
          </cell>
        </row>
        <row r="593">
          <cell r="A593" t="str">
            <v>Seguro operacional</v>
          </cell>
          <cell r="B593" t="str">
            <v>FGTS Motoristas/Ajud</v>
          </cell>
          <cell r="C593">
            <v>538222.25</v>
          </cell>
        </row>
        <row r="594">
          <cell r="A594">
            <v>3015304</v>
          </cell>
          <cell r="B594" t="str">
            <v>Senai Mot/Ajudantes</v>
          </cell>
          <cell r="C594">
            <v>538222.25</v>
          </cell>
        </row>
        <row r="595">
          <cell r="A595">
            <v>3081101</v>
          </cell>
          <cell r="B595" t="str">
            <v>Uniformes Mat.Segurança</v>
          </cell>
          <cell r="C595">
            <v>7877.38</v>
          </cell>
        </row>
        <row r="596">
          <cell r="A596" t="str">
            <v>Uniformes de Segurança</v>
          </cell>
          <cell r="B596" t="str">
            <v>HE Motoristas/Ajudanres</v>
          </cell>
          <cell r="C596">
            <v>7877.38</v>
          </cell>
        </row>
        <row r="597">
          <cell r="A597">
            <v>3021201</v>
          </cell>
          <cell r="B597" t="str">
            <v>Combust.Veíc.Rodoviários Leves</v>
          </cell>
          <cell r="C597">
            <v>70716.03</v>
          </cell>
        </row>
        <row r="598">
          <cell r="A598">
            <v>3094102</v>
          </cell>
          <cell r="B598" t="str">
            <v>Multas Rodoviárias</v>
          </cell>
          <cell r="C598">
            <v>1446.07</v>
          </cell>
        </row>
        <row r="599">
          <cell r="A599">
            <v>3111102</v>
          </cell>
          <cell r="B599" t="str">
            <v>Ajustes de Inventário Outros</v>
          </cell>
          <cell r="C599">
            <v>-581.36</v>
          </cell>
        </row>
        <row r="600">
          <cell r="A600" t="str">
            <v>Outros</v>
          </cell>
          <cell r="B600" t="str">
            <v>13º Salário Motoristas/Ajudantes</v>
          </cell>
          <cell r="C600">
            <v>71580.740000000005</v>
          </cell>
        </row>
        <row r="601">
          <cell r="A601" t="str">
            <v>Outros</v>
          </cell>
          <cell r="B601" t="str">
            <v>Ticket Alim. Motoristas/Ajudantes</v>
          </cell>
          <cell r="C601">
            <v>79458.12</v>
          </cell>
        </row>
        <row r="602">
          <cell r="A602">
            <v>3061101</v>
          </cell>
          <cell r="B602" t="str">
            <v>Alug.Sistemas Aplicativos</v>
          </cell>
          <cell r="C602">
            <v>1929.3</v>
          </cell>
        </row>
        <row r="603">
          <cell r="A603">
            <v>3121101</v>
          </cell>
          <cell r="B603" t="str">
            <v>Depreciação</v>
          </cell>
          <cell r="C603">
            <v>765144.1</v>
          </cell>
        </row>
        <row r="604">
          <cell r="A604" t="str">
            <v>Depreciação/Amortização</v>
          </cell>
          <cell r="B604" t="str">
            <v>Seguro de Vida Motoristas/Ajudantes</v>
          </cell>
          <cell r="C604">
            <v>767073.4</v>
          </cell>
        </row>
        <row r="605">
          <cell r="A605">
            <v>3071105</v>
          </cell>
          <cell r="B605" t="str">
            <v>Arrendamento Delara</v>
          </cell>
          <cell r="C605">
            <v>573561</v>
          </cell>
        </row>
        <row r="606">
          <cell r="A606">
            <v>3071106</v>
          </cell>
          <cell r="B606" t="str">
            <v>Arrendamento/Operacional Delara</v>
          </cell>
          <cell r="C606">
            <v>176374</v>
          </cell>
        </row>
        <row r="607">
          <cell r="A607">
            <v>4071106</v>
          </cell>
          <cell r="B607" t="str">
            <v>Arrendamento Operacional Delara</v>
          </cell>
          <cell r="C607">
            <v>2630553.84</v>
          </cell>
        </row>
        <row r="608">
          <cell r="A608" t="str">
            <v>Arrendamento/Concessão</v>
          </cell>
          <cell r="B608" t="str">
            <v>Fretes agregados</v>
          </cell>
          <cell r="C608">
            <v>3380488.84</v>
          </cell>
        </row>
        <row r="609">
          <cell r="A609" t="str">
            <v>Depreciação e amortização</v>
          </cell>
          <cell r="C609">
            <v>4147562.24</v>
          </cell>
        </row>
        <row r="610">
          <cell r="A610" t="str">
            <v>Custos dos Serviços Prestados Fixos</v>
          </cell>
          <cell r="B610" t="str">
            <v>INSS Serviços de terceiros - Intermodal</v>
          </cell>
          <cell r="C610">
            <v>8925033.75</v>
          </cell>
        </row>
        <row r="611">
          <cell r="A611" t="str">
            <v>Lucro Bruto</v>
          </cell>
          <cell r="B611" t="str">
            <v>Fretes com Terceiros</v>
          </cell>
          <cell r="C611">
            <v>8551316.8699999992</v>
          </cell>
        </row>
        <row r="612">
          <cell r="A612" t="str">
            <v>Lucro/(prejuízo) Operacional</v>
          </cell>
          <cell r="B612" t="str">
            <v>Frete Ponta Rodoviaria</v>
          </cell>
          <cell r="C612">
            <v>8551316.8699999992</v>
          </cell>
        </row>
        <row r="613">
          <cell r="A613">
            <v>3131142</v>
          </cell>
          <cell r="B613" t="str">
            <v>Transbordo Rodoviario</v>
          </cell>
          <cell r="C613">
            <v>48241.05</v>
          </cell>
        </row>
        <row r="614">
          <cell r="A614">
            <v>4141101</v>
          </cell>
          <cell r="B614" t="str">
            <v>Depreciação</v>
          </cell>
          <cell r="C614">
            <v>26904</v>
          </cell>
        </row>
        <row r="615">
          <cell r="A615">
            <v>4141102</v>
          </cell>
          <cell r="B615" t="str">
            <v>Amortização</v>
          </cell>
          <cell r="C615">
            <v>14983</v>
          </cell>
        </row>
        <row r="616">
          <cell r="A616" t="str">
            <v>Depreciação e Amortização-ADM</v>
          </cell>
          <cell r="B616" t="str">
            <v>Ponta Rodoviária - Pessoa física</v>
          </cell>
          <cell r="C616">
            <v>41887</v>
          </cell>
        </row>
        <row r="617">
          <cell r="A617" t="str">
            <v>Terceiros</v>
          </cell>
          <cell r="C617">
            <v>52519651.159999996</v>
          </cell>
        </row>
        <row r="618">
          <cell r="A618">
            <v>3101101</v>
          </cell>
          <cell r="B618" t="str">
            <v>Indenizações de Cargas</v>
          </cell>
          <cell r="C618">
            <v>228111.05</v>
          </cell>
        </row>
        <row r="619">
          <cell r="A619">
            <v>3101102</v>
          </cell>
          <cell r="B619" t="str">
            <v>Fretes Complementares</v>
          </cell>
          <cell r="C619">
            <v>100</v>
          </cell>
        </row>
        <row r="620">
          <cell r="A620">
            <v>3101103</v>
          </cell>
          <cell r="B620" t="str">
            <v>Indenizações a Terceiros</v>
          </cell>
          <cell r="C620">
            <v>1225.82</v>
          </cell>
        </row>
        <row r="621">
          <cell r="A621">
            <v>3101104</v>
          </cell>
          <cell r="B621" t="str">
            <v>Gastos Inden.Perdas</v>
          </cell>
          <cell r="C621">
            <v>276085.51</v>
          </cell>
        </row>
        <row r="622">
          <cell r="A622">
            <v>3101105</v>
          </cell>
          <cell r="B622" t="str">
            <v>Sinistros Avarias</v>
          </cell>
          <cell r="C622">
            <v>738079.69</v>
          </cell>
        </row>
        <row r="623">
          <cell r="A623" t="str">
            <v>Proviões</v>
          </cell>
          <cell r="C623">
            <v>1243602.07</v>
          </cell>
        </row>
        <row r="624">
          <cell r="A624">
            <v>3131122</v>
          </cell>
          <cell r="B624" t="str">
            <v>Pedágio Freteiros</v>
          </cell>
          <cell r="C624">
            <v>2146555.92</v>
          </cell>
        </row>
        <row r="625">
          <cell r="A625">
            <v>5211101</v>
          </cell>
          <cell r="B625" t="str">
            <v>Rec.Aplicação Financeira</v>
          </cell>
          <cell r="C625">
            <v>-270.82</v>
          </cell>
        </row>
        <row r="626">
          <cell r="A626">
            <v>5211102</v>
          </cell>
          <cell r="B626" t="str">
            <v>Juros de Clientes</v>
          </cell>
          <cell r="C626">
            <v>-6663.45</v>
          </cell>
        </row>
        <row r="627">
          <cell r="A627">
            <v>5211106</v>
          </cell>
          <cell r="B627" t="str">
            <v>Tributos</v>
          </cell>
          <cell r="C627">
            <v>-277852.03999999998</v>
          </cell>
        </row>
        <row r="628">
          <cell r="A628">
            <v>5213101</v>
          </cell>
          <cell r="B628" t="str">
            <v>Variação Cambial Ativa</v>
          </cell>
          <cell r="C628">
            <v>-3470.85</v>
          </cell>
        </row>
        <row r="629">
          <cell r="A629" t="str">
            <v>Receita Financeira</v>
          </cell>
          <cell r="B629" t="str">
            <v>Aluguel Road Railer</v>
          </cell>
          <cell r="C629">
            <v>-288257.15999999997</v>
          </cell>
        </row>
        <row r="630">
          <cell r="A630">
            <v>4091102</v>
          </cell>
          <cell r="B630" t="str">
            <v>Juros Financ.moeda estr.</v>
          </cell>
          <cell r="C630">
            <v>68.819999999999993</v>
          </cell>
        </row>
        <row r="631">
          <cell r="A631">
            <v>4091103</v>
          </cell>
          <cell r="B631" t="str">
            <v>Juros Fornecedores</v>
          </cell>
          <cell r="C631">
            <v>113798.35</v>
          </cell>
        </row>
        <row r="632">
          <cell r="A632">
            <v>4091106</v>
          </cell>
          <cell r="B632" t="str">
            <v>Juros Overseas</v>
          </cell>
          <cell r="C632">
            <v>55.98</v>
          </cell>
        </row>
        <row r="633">
          <cell r="A633">
            <v>4091108</v>
          </cell>
          <cell r="B633" t="str">
            <v>Juros BNDES</v>
          </cell>
          <cell r="C633">
            <v>855015.78</v>
          </cell>
        </row>
        <row r="634">
          <cell r="A634">
            <v>4091116</v>
          </cell>
          <cell r="B634" t="str">
            <v>Juros s/ tributos</v>
          </cell>
          <cell r="C634">
            <v>22.51</v>
          </cell>
        </row>
        <row r="635">
          <cell r="A635">
            <v>4091120</v>
          </cell>
          <cell r="B635" t="str">
            <v>Juros Arrendamento delara</v>
          </cell>
          <cell r="C635">
            <v>1700068.65</v>
          </cell>
        </row>
        <row r="636">
          <cell r="A636">
            <v>4092108</v>
          </cell>
          <cell r="B636" t="str">
            <v>Var.Cambial Clientes</v>
          </cell>
          <cell r="C636">
            <v>25137.24</v>
          </cell>
        </row>
        <row r="637">
          <cell r="A637">
            <v>4093101</v>
          </cell>
          <cell r="B637" t="str">
            <v>Taxas bancárias</v>
          </cell>
          <cell r="C637">
            <v>77985.36</v>
          </cell>
        </row>
        <row r="638">
          <cell r="A638">
            <v>4093102</v>
          </cell>
          <cell r="B638" t="str">
            <v>CPMF e IOF</v>
          </cell>
          <cell r="C638">
            <v>280396.90000000002</v>
          </cell>
        </row>
        <row r="639">
          <cell r="A639">
            <v>4093103</v>
          </cell>
          <cell r="B639" t="str">
            <v>Juros bancários</v>
          </cell>
          <cell r="C639">
            <v>1605.05</v>
          </cell>
        </row>
        <row r="640">
          <cell r="A640">
            <v>4093104</v>
          </cell>
          <cell r="B640" t="str">
            <v>IOF</v>
          </cell>
          <cell r="C640">
            <v>0.6</v>
          </cell>
        </row>
        <row r="641">
          <cell r="A641">
            <v>4094101</v>
          </cell>
          <cell r="B641" t="str">
            <v>Multas</v>
          </cell>
          <cell r="C641">
            <v>27293.65</v>
          </cell>
        </row>
        <row r="642">
          <cell r="A642">
            <v>4097103</v>
          </cell>
          <cell r="B642" t="str">
            <v>Descon.Financ.Obtidos</v>
          </cell>
          <cell r="C642">
            <v>-1574.84</v>
          </cell>
        </row>
        <row r="643">
          <cell r="A643">
            <v>4101209</v>
          </cell>
          <cell r="B643" t="str">
            <v>PIS s/receitas financeiras</v>
          </cell>
          <cell r="C643">
            <v>7173.02</v>
          </cell>
        </row>
        <row r="644">
          <cell r="A644">
            <v>4101210</v>
          </cell>
          <cell r="B644" t="str">
            <v>COFINS s/rec.financeiras</v>
          </cell>
          <cell r="C644">
            <v>13041.88</v>
          </cell>
        </row>
        <row r="645">
          <cell r="A645">
            <v>4101233</v>
          </cell>
          <cell r="B645" t="str">
            <v>Crédito PIS - Financeiro</v>
          </cell>
          <cell r="C645">
            <v>-20731.29</v>
          </cell>
        </row>
        <row r="646">
          <cell r="A646" t="str">
            <v>Despesa Financeira</v>
          </cell>
          <cell r="B646" t="str">
            <v>Combustiveis e equipamentos para termin</v>
          </cell>
          <cell r="C646">
            <v>3079357.66</v>
          </cell>
        </row>
        <row r="647">
          <cell r="A647" t="str">
            <v>Resultado Financeiro</v>
          </cell>
          <cell r="B647" t="str">
            <v>Lubrif. Equip. Terminal</v>
          </cell>
          <cell r="C647">
            <v>2791100.5</v>
          </cell>
        </row>
        <row r="648">
          <cell r="A648" t="str">
            <v>Combustíveis Terminais</v>
          </cell>
          <cell r="C648">
            <v>15332.63</v>
          </cell>
        </row>
        <row r="649">
          <cell r="A649">
            <v>4142101</v>
          </cell>
          <cell r="B649" t="str">
            <v>Equivalência patrimonial</v>
          </cell>
          <cell r="C649">
            <v>-2328.6799999999998</v>
          </cell>
        </row>
        <row r="650">
          <cell r="A650">
            <v>5311101</v>
          </cell>
          <cell r="B650" t="str">
            <v>Venda Imobil. -Veículos</v>
          </cell>
          <cell r="C650">
            <v>-4308393.2300000004</v>
          </cell>
        </row>
        <row r="651">
          <cell r="A651" t="str">
            <v>Resultado não Operacional</v>
          </cell>
          <cell r="B651" t="str">
            <v>Ativos - Prêmios</v>
          </cell>
          <cell r="C651">
            <v>-4310721.91</v>
          </cell>
        </row>
        <row r="652">
          <cell r="A652">
            <v>3091201</v>
          </cell>
          <cell r="B652" t="str">
            <v>Transportes Cargas-Prêmio</v>
          </cell>
          <cell r="C652">
            <v>620579.78</v>
          </cell>
        </row>
        <row r="653">
          <cell r="A653" t="str">
            <v>Lucro/(prejuízo) antes de IR e CSL</v>
          </cell>
          <cell r="B653" t="str">
            <v>Carga nacional</v>
          </cell>
          <cell r="C653">
            <v>8317184.5300000003</v>
          </cell>
        </row>
        <row r="654">
          <cell r="A654">
            <v>3091203</v>
          </cell>
          <cell r="B654" t="str">
            <v>Carga Internacional</v>
          </cell>
          <cell r="C654">
            <v>2580.09</v>
          </cell>
        </row>
        <row r="655">
          <cell r="A655" t="str">
            <v>Lucro/(prejuízo) Líquido</v>
          </cell>
          <cell r="C655">
            <v>8317184.5300000003</v>
          </cell>
        </row>
        <row r="656">
          <cell r="A656">
            <v>3101120</v>
          </cell>
          <cell r="B656" t="str">
            <v>Taxas Fundaf</v>
          </cell>
          <cell r="C656">
            <v>57571.08</v>
          </cell>
        </row>
        <row r="657">
          <cell r="A657" t="str">
            <v>Taxas Fundaf</v>
          </cell>
          <cell r="C657">
            <v>57571.08</v>
          </cell>
        </row>
        <row r="658">
          <cell r="A658">
            <v>3131101</v>
          </cell>
          <cell r="B658" t="str">
            <v>Trackege Rights</v>
          </cell>
          <cell r="C658">
            <v>2445.1999999999998</v>
          </cell>
        </row>
        <row r="659">
          <cell r="A659">
            <v>3131104</v>
          </cell>
          <cell r="B659" t="str">
            <v>Transbordo ferroviário</v>
          </cell>
          <cell r="C659">
            <v>6797494.3899999997</v>
          </cell>
        </row>
        <row r="660">
          <cell r="A660">
            <v>3131111</v>
          </cell>
          <cell r="B660" t="str">
            <v>Pesagem de vagões</v>
          </cell>
          <cell r="C660">
            <v>35153.75</v>
          </cell>
        </row>
        <row r="661">
          <cell r="A661">
            <v>4131104</v>
          </cell>
          <cell r="B661" t="str">
            <v>Transbordo</v>
          </cell>
          <cell r="C661">
            <v>-37047.01</v>
          </cell>
        </row>
        <row r="662">
          <cell r="A662">
            <v>4131112</v>
          </cell>
          <cell r="B662" t="str">
            <v>Agenciam.cargas comissões</v>
          </cell>
          <cell r="C662">
            <v>34529.72</v>
          </cell>
        </row>
        <row r="663">
          <cell r="A663" t="str">
            <v>Transbordo</v>
          </cell>
          <cell r="C663">
            <v>6832576.0499999998</v>
          </cell>
        </row>
        <row r="664">
          <cell r="A664" t="str">
            <v>Texto.............................................</v>
          </cell>
          <cell r="B664" t="str">
            <v>Pç Manut. Maquinas e Terminais Logístic</v>
          </cell>
          <cell r="C664">
            <v>168085.34</v>
          </cell>
        </row>
        <row r="665">
          <cell r="A665" t="str">
            <v>..................................................</v>
          </cell>
          <cell r="B665" t="str">
            <v>Serv. Manut. Maquinas e Terminais Logís</v>
          </cell>
          <cell r="C665">
            <v>51647.13</v>
          </cell>
        </row>
        <row r="666">
          <cell r="A666">
            <v>3036106</v>
          </cell>
          <cell r="B666" t="str">
            <v>Fretes Manut. Maquinas e Terminais Logí</v>
          </cell>
          <cell r="C666">
            <v>22645.46</v>
          </cell>
        </row>
        <row r="667">
          <cell r="A667">
            <v>3036107</v>
          </cell>
          <cell r="B667" t="str">
            <v>Peças e Maut. Containers</v>
          </cell>
          <cell r="C667">
            <v>8398423.8800000008</v>
          </cell>
        </row>
        <row r="668">
          <cell r="A668">
            <v>3036108</v>
          </cell>
          <cell r="B668" t="str">
            <v>Serv. Manut de Containers</v>
          </cell>
          <cell r="C668">
            <v>175</v>
          </cell>
        </row>
        <row r="669">
          <cell r="A669">
            <v>3036109</v>
          </cell>
          <cell r="B669" t="str">
            <v>Fretes Manut. Containers</v>
          </cell>
          <cell r="C669">
            <v>1016.82</v>
          </cell>
        </row>
        <row r="670">
          <cell r="A670">
            <v>3036110</v>
          </cell>
          <cell r="B670" t="str">
            <v>Pç Manut. de Lonas</v>
          </cell>
          <cell r="C670">
            <v>38829.07</v>
          </cell>
        </row>
        <row r="671">
          <cell r="A671">
            <v>3036111</v>
          </cell>
          <cell r="B671" t="str">
            <v>Serv. Manut. Lonas</v>
          </cell>
          <cell r="C671">
            <v>11990</v>
          </cell>
        </row>
        <row r="672">
          <cell r="A672">
            <v>3036112</v>
          </cell>
          <cell r="B672" t="str">
            <v>Fretes Manut. de Lonas</v>
          </cell>
          <cell r="C672">
            <v>1115.28</v>
          </cell>
        </row>
        <row r="673">
          <cell r="A673" t="str">
            <v>Manutenção Máquinas</v>
          </cell>
          <cell r="C673">
            <v>305602.89</v>
          </cell>
        </row>
        <row r="674">
          <cell r="A674" t="str">
            <v>Texto.............................................</v>
          </cell>
          <cell r="B674" t="str">
            <v>Agenciamento cargas/comissões</v>
          </cell>
          <cell r="C674">
            <v>353396.62</v>
          </cell>
        </row>
        <row r="675">
          <cell r="A675" t="str">
            <v>..................................................</v>
          </cell>
          <cell r="B675" t="str">
            <v>Outros Modais</v>
          </cell>
          <cell r="C675">
            <v>41461.699999999997</v>
          </cell>
        </row>
        <row r="676">
          <cell r="A676">
            <v>4131120</v>
          </cell>
          <cell r="B676" t="str">
            <v>Outros Modais</v>
          </cell>
          <cell r="C676">
            <v>1835.32</v>
          </cell>
        </row>
        <row r="677">
          <cell r="A677" t="str">
            <v>Outros Modais</v>
          </cell>
          <cell r="C677">
            <v>-8317184.5300000003</v>
          </cell>
        </row>
        <row r="678">
          <cell r="A678">
            <v>3131103</v>
          </cell>
          <cell r="B678" t="str">
            <v>Coleta e entrega</v>
          </cell>
          <cell r="C678">
            <v>281366</v>
          </cell>
        </row>
        <row r="679">
          <cell r="A679" t="str">
            <v>Coleta e Entrega</v>
          </cell>
          <cell r="C679">
            <v>281366</v>
          </cell>
        </row>
        <row r="680">
          <cell r="A680" t="str">
            <v>Custos de Logística Variáveis</v>
          </cell>
          <cell r="C680">
            <v>9173628.7100000009</v>
          </cell>
        </row>
        <row r="681">
          <cell r="A681" t="str">
            <v>outros</v>
          </cell>
          <cell r="C681">
            <v>13180604.51</v>
          </cell>
        </row>
        <row r="682">
          <cell r="A682" t="str">
            <v>Custos Rodoviários Variáveis</v>
          </cell>
          <cell r="C682">
            <v>65981627.390000001</v>
          </cell>
        </row>
        <row r="683">
          <cell r="A683" t="str">
            <v>Custos dos Serviços Prestados Variáveis</v>
          </cell>
          <cell r="C683">
            <v>171523460.83000001</v>
          </cell>
        </row>
        <row r="684">
          <cell r="A684" t="str">
            <v>Texto.............................................</v>
          </cell>
          <cell r="C684">
            <v>-297829403.77999997</v>
          </cell>
        </row>
        <row r="685">
          <cell r="A685" t="str">
            <v>..................................................</v>
          </cell>
          <cell r="B685" t="str">
            <v>Salários Temp.</v>
          </cell>
          <cell r="C685">
            <v>2599.8000000000002</v>
          </cell>
        </row>
        <row r="686">
          <cell r="A686">
            <v>3014301</v>
          </cell>
          <cell r="B686" t="str">
            <v>INSS Temp.</v>
          </cell>
          <cell r="C686">
            <v>475587.43</v>
          </cell>
        </row>
        <row r="687">
          <cell r="A687">
            <v>1110688</v>
          </cell>
          <cell r="B687" t="str">
            <v>Unibanco - c.c.133.030-0 Transitória</v>
          </cell>
          <cell r="C687">
            <v>-57.6</v>
          </cell>
        </row>
        <row r="688">
          <cell r="A688">
            <v>1110689</v>
          </cell>
          <cell r="B688" t="str">
            <v>Unibanco - c.c.133.043-3 Transitória</v>
          </cell>
          <cell r="C688">
            <v>0</v>
          </cell>
        </row>
        <row r="689">
          <cell r="A689">
            <v>1110693</v>
          </cell>
          <cell r="B689" t="str">
            <v>Bradesco - c.c.210546-2 Ag 0049 Transit</v>
          </cell>
          <cell r="C689">
            <v>36296.11</v>
          </cell>
        </row>
        <row r="690">
          <cell r="A690">
            <v>1110702</v>
          </cell>
          <cell r="B690" t="str">
            <v>B.Real Transit.C.Cobrança Transitória 1</v>
          </cell>
          <cell r="C690">
            <v>0</v>
          </cell>
        </row>
        <row r="691">
          <cell r="A691">
            <v>1110789</v>
          </cell>
          <cell r="B691" t="str">
            <v>Unibanco Transitória Eletronico</v>
          </cell>
          <cell r="C691">
            <v>0</v>
          </cell>
        </row>
        <row r="692">
          <cell r="A692">
            <v>3021118</v>
          </cell>
          <cell r="B692" t="str">
            <v>Crédito Pis - Diesel Rodoviário</v>
          </cell>
          <cell r="C692">
            <v>-27233.67</v>
          </cell>
        </row>
        <row r="693">
          <cell r="A693">
            <v>3021401</v>
          </cell>
          <cell r="B693" t="str">
            <v>Combustiveis e equipamentos para termin</v>
          </cell>
          <cell r="C693">
            <v>3752.5</v>
          </cell>
        </row>
        <row r="694">
          <cell r="A694">
            <v>3036114</v>
          </cell>
          <cell r="B694" t="str">
            <v>Peças manut. maq. terminais - Rodo</v>
          </cell>
          <cell r="C694">
            <v>4731.68</v>
          </cell>
        </row>
        <row r="695">
          <cell r="A695">
            <v>3061114</v>
          </cell>
          <cell r="B695" t="str">
            <v>Locação de Maq.Equip. Terminais - Rodo</v>
          </cell>
          <cell r="C695">
            <v>9945.39</v>
          </cell>
        </row>
        <row r="696">
          <cell r="A696">
            <v>3061115</v>
          </cell>
          <cell r="B696" t="str">
            <v>Locação de Armazens - Rodo</v>
          </cell>
          <cell r="C696">
            <v>72287.94</v>
          </cell>
        </row>
        <row r="697">
          <cell r="A697">
            <v>3081116</v>
          </cell>
          <cell r="B697" t="str">
            <v>Crédito PIS - Outros Administrativo</v>
          </cell>
          <cell r="C697">
            <v>-68873.97</v>
          </cell>
        </row>
        <row r="698">
          <cell r="A698">
            <v>3131151</v>
          </cell>
          <cell r="B698" t="str">
            <v>Serviço de Desembaraço - Rodo</v>
          </cell>
          <cell r="C698">
            <v>48500.09</v>
          </cell>
        </row>
        <row r="699">
          <cell r="A699">
            <v>4034102</v>
          </cell>
          <cell r="B699" t="str">
            <v>Serv.Manut.p/Sistemas</v>
          </cell>
          <cell r="C699">
            <v>0</v>
          </cell>
        </row>
        <row r="700">
          <cell r="A700">
            <v>5411184</v>
          </cell>
          <cell r="B700" t="str">
            <v>ISS Movim./Armaz.Rodo</v>
          </cell>
          <cell r="C700">
            <v>3738.51</v>
          </cell>
        </row>
        <row r="701">
          <cell r="A701">
            <v>5411185</v>
          </cell>
          <cell r="B701" t="str">
            <v>PIS Movim./Armaz.Rodo</v>
          </cell>
          <cell r="C701">
            <v>-1589.36</v>
          </cell>
        </row>
        <row r="702">
          <cell r="A702">
            <v>5411186</v>
          </cell>
          <cell r="B702" t="str">
            <v>COFINS- Movim./Armaz.Rodo</v>
          </cell>
          <cell r="C702">
            <v>-258.27</v>
          </cell>
        </row>
        <row r="703">
          <cell r="A703">
            <v>4011805</v>
          </cell>
          <cell r="B703" t="str">
            <v>Brindes Vendas</v>
          </cell>
          <cell r="C703">
            <v>81239.350000000006</v>
          </cell>
        </row>
        <row r="704">
          <cell r="A704">
            <v>4011806</v>
          </cell>
          <cell r="B704" t="str">
            <v>Outros Vendas</v>
          </cell>
          <cell r="C704">
            <v>-8000.3</v>
          </cell>
        </row>
        <row r="705">
          <cell r="A705">
            <v>4011901</v>
          </cell>
          <cell r="B705" t="str">
            <v>Contrat./Transf.Vendas</v>
          </cell>
          <cell r="C705">
            <v>1510</v>
          </cell>
        </row>
        <row r="706">
          <cell r="A706">
            <v>4012101</v>
          </cell>
          <cell r="B706" t="str">
            <v>Salários Adm.</v>
          </cell>
          <cell r="C706">
            <v>5208542.51</v>
          </cell>
        </row>
        <row r="707">
          <cell r="A707">
            <v>4012201</v>
          </cell>
          <cell r="B707" t="str">
            <v>Adic.de salários Adm.</v>
          </cell>
          <cell r="C707">
            <v>167978.08</v>
          </cell>
        </row>
        <row r="708">
          <cell r="A708">
            <v>4012204</v>
          </cell>
          <cell r="B708" t="str">
            <v>Adicional noturno - Adm.</v>
          </cell>
          <cell r="C708">
            <v>5288</v>
          </cell>
        </row>
        <row r="709">
          <cell r="A709">
            <v>4012301</v>
          </cell>
          <cell r="B709" t="str">
            <v>INSS Adm.</v>
          </cell>
          <cell r="C709">
            <v>1709062.89</v>
          </cell>
        </row>
        <row r="710">
          <cell r="A710">
            <v>4012302</v>
          </cell>
          <cell r="B710" t="str">
            <v>FGTS Adm.</v>
          </cell>
          <cell r="C710">
            <v>550948</v>
          </cell>
        </row>
        <row r="711">
          <cell r="A711">
            <v>4012303</v>
          </cell>
          <cell r="B711" t="str">
            <v>REFER/Pl.Prev.Priv.Adm.</v>
          </cell>
          <cell r="C711">
            <v>4514.32</v>
          </cell>
        </row>
        <row r="712">
          <cell r="A712">
            <v>4012304</v>
          </cell>
          <cell r="B712" t="str">
            <v>SENAI Adm.</v>
          </cell>
          <cell r="C712">
            <v>64675.15</v>
          </cell>
        </row>
        <row r="713">
          <cell r="A713">
            <v>4012305</v>
          </cell>
          <cell r="B713" t="str">
            <v>Contribuição Patronal Adm.</v>
          </cell>
          <cell r="C713">
            <v>42300</v>
          </cell>
        </row>
        <row r="714">
          <cell r="A714">
            <v>4012401</v>
          </cell>
          <cell r="B714" t="str">
            <v>Horas Extras Adm.</v>
          </cell>
          <cell r="C714">
            <v>42204.49</v>
          </cell>
        </row>
        <row r="715">
          <cell r="A715">
            <v>4012501</v>
          </cell>
          <cell r="B715" t="str">
            <v>Av.Prev.Resc.Contrat.Adm.</v>
          </cell>
          <cell r="C715">
            <v>273728.90000000002</v>
          </cell>
        </row>
        <row r="716">
          <cell r="A716">
            <v>4012601</v>
          </cell>
          <cell r="B716" t="str">
            <v>Honorários Diretoria Adm.</v>
          </cell>
          <cell r="C716">
            <v>2808382</v>
          </cell>
        </row>
        <row r="717">
          <cell r="A717">
            <v>4012701</v>
          </cell>
          <cell r="B717" t="str">
            <v>Férias Adm.</v>
          </cell>
          <cell r="C717">
            <v>998564.1</v>
          </cell>
        </row>
        <row r="718">
          <cell r="A718">
            <v>4012702</v>
          </cell>
          <cell r="B718" t="str">
            <v>13º Salário Adm.</v>
          </cell>
          <cell r="C718">
            <v>650237.88</v>
          </cell>
        </row>
        <row r="719">
          <cell r="A719">
            <v>4012801</v>
          </cell>
          <cell r="B719" t="str">
            <v>Ticket Alimentação Adm.</v>
          </cell>
          <cell r="C719">
            <v>6998.19</v>
          </cell>
        </row>
        <row r="720">
          <cell r="A720">
            <v>4012802</v>
          </cell>
          <cell r="B720" t="str">
            <v>Vale Transporte Adm.</v>
          </cell>
          <cell r="C720">
            <v>108550.04</v>
          </cell>
        </row>
        <row r="721">
          <cell r="A721">
            <v>4012803</v>
          </cell>
          <cell r="B721" t="str">
            <v>Ass.Méd.-UNI./PLANS.Adm.</v>
          </cell>
          <cell r="C721">
            <v>236977.86</v>
          </cell>
        </row>
        <row r="722">
          <cell r="A722">
            <v>4012804</v>
          </cell>
          <cell r="B722" t="str">
            <v>Seguro de Vida Adm.</v>
          </cell>
          <cell r="C722">
            <v>46233.2</v>
          </cell>
        </row>
        <row r="723">
          <cell r="A723">
            <v>4012805</v>
          </cell>
          <cell r="B723" t="str">
            <v>Brindes Adm.</v>
          </cell>
          <cell r="C723">
            <v>25069.040000000001</v>
          </cell>
        </row>
        <row r="724">
          <cell r="A724">
            <v>4012806</v>
          </cell>
          <cell r="B724" t="str">
            <v>Outros Adm.</v>
          </cell>
          <cell r="C724">
            <v>-9973.34</v>
          </cell>
        </row>
        <row r="725">
          <cell r="A725">
            <v>4012901</v>
          </cell>
          <cell r="B725" t="str">
            <v>Contrat./Transf.Adm.</v>
          </cell>
          <cell r="C725">
            <v>88242.67</v>
          </cell>
        </row>
        <row r="726">
          <cell r="A726">
            <v>4013101</v>
          </cell>
          <cell r="B726" t="str">
            <v>Salários Terc.</v>
          </cell>
          <cell r="C726">
            <v>8802.2999999999993</v>
          </cell>
        </row>
        <row r="727">
          <cell r="A727">
            <v>4013301</v>
          </cell>
          <cell r="B727" t="str">
            <v>INSS Terc.</v>
          </cell>
          <cell r="C727">
            <v>3180.72</v>
          </cell>
        </row>
        <row r="728">
          <cell r="A728">
            <v>4013803</v>
          </cell>
          <cell r="B728" t="str">
            <v>Ass.Méd.-UNIM./PLANS.Terc.</v>
          </cell>
          <cell r="C728">
            <v>80</v>
          </cell>
        </row>
        <row r="729">
          <cell r="A729">
            <v>4013901</v>
          </cell>
          <cell r="B729" t="str">
            <v>Contrat./Transfer.Terc.</v>
          </cell>
          <cell r="C729">
            <v>0</v>
          </cell>
        </row>
        <row r="730">
          <cell r="A730">
            <v>4014802</v>
          </cell>
          <cell r="B730" t="str">
            <v>Vale Transporte Q.Estável</v>
          </cell>
          <cell r="C730">
            <v>0</v>
          </cell>
        </row>
        <row r="731">
          <cell r="A731" t="str">
            <v>Pessoal</v>
          </cell>
          <cell r="C731">
            <v>16541915.09</v>
          </cell>
        </row>
        <row r="732">
          <cell r="A732">
            <v>3011101</v>
          </cell>
          <cell r="B732" t="str">
            <v>Salários Equipagem</v>
          </cell>
          <cell r="C732">
            <v>5026307.4800000004</v>
          </cell>
        </row>
        <row r="733">
          <cell r="A733">
            <v>3011201</v>
          </cell>
          <cell r="B733" t="str">
            <v>Adic.Salários Equipagem</v>
          </cell>
          <cell r="C733">
            <v>1529383.01</v>
          </cell>
        </row>
        <row r="734">
          <cell r="A734">
            <v>3011202</v>
          </cell>
          <cell r="B734" t="str">
            <v>Abono Acordo coletivo - Equip.</v>
          </cell>
          <cell r="C734">
            <v>23950</v>
          </cell>
        </row>
        <row r="735">
          <cell r="A735">
            <v>3011204</v>
          </cell>
          <cell r="B735" t="str">
            <v>Adicional noturno -Equipagem</v>
          </cell>
          <cell r="C735">
            <v>449994</v>
          </cell>
        </row>
        <row r="736">
          <cell r="A736">
            <v>3011301</v>
          </cell>
          <cell r="B736" t="str">
            <v>INSS Equipagem</v>
          </cell>
          <cell r="C736">
            <v>2221809.5099999998</v>
          </cell>
        </row>
        <row r="737">
          <cell r="A737">
            <v>3011302</v>
          </cell>
          <cell r="B737" t="str">
            <v>FGTS Equipagem</v>
          </cell>
          <cell r="C737">
            <v>715376.27</v>
          </cell>
        </row>
        <row r="738">
          <cell r="A738">
            <v>3011303</v>
          </cell>
          <cell r="B738" t="str">
            <v>REFER/Pl.Pr.Priv.Equipagem</v>
          </cell>
          <cell r="C738">
            <v>10070.07</v>
          </cell>
        </row>
        <row r="739">
          <cell r="A739">
            <v>3011304</v>
          </cell>
          <cell r="B739" t="str">
            <v>SENAI Equipagem</v>
          </cell>
          <cell r="C739">
            <v>124940.45</v>
          </cell>
        </row>
        <row r="740">
          <cell r="A740">
            <v>3011401</v>
          </cell>
          <cell r="B740" t="str">
            <v>Horas Extras Equipagem</v>
          </cell>
          <cell r="C740">
            <v>1665819.2</v>
          </cell>
        </row>
        <row r="741">
          <cell r="A741">
            <v>3011501</v>
          </cell>
          <cell r="B741" t="str">
            <v>Av.Prev.Resc.Contr.Equip.</v>
          </cell>
          <cell r="C741">
            <v>749141.39</v>
          </cell>
        </row>
        <row r="742">
          <cell r="A742">
            <v>3011701</v>
          </cell>
          <cell r="B742" t="str">
            <v>Férias Equipagem</v>
          </cell>
          <cell r="C742">
            <v>1481413.55</v>
          </cell>
        </row>
        <row r="743">
          <cell r="A743">
            <v>3011702</v>
          </cell>
          <cell r="B743" t="str">
            <v>13 Salário Equipagem</v>
          </cell>
          <cell r="C743">
            <v>1062741.6399999999</v>
          </cell>
        </row>
        <row r="744">
          <cell r="A744">
            <v>3011801</v>
          </cell>
          <cell r="B744" t="str">
            <v>Ticket Alimentação Equipagem</v>
          </cell>
          <cell r="C744">
            <v>1295146.3500000001</v>
          </cell>
        </row>
        <row r="745">
          <cell r="A745">
            <v>3011802</v>
          </cell>
          <cell r="B745" t="str">
            <v>Vale Transporte Equipagem</v>
          </cell>
          <cell r="C745">
            <v>93688.06</v>
          </cell>
        </row>
        <row r="746">
          <cell r="A746">
            <v>3011803</v>
          </cell>
          <cell r="B746" t="str">
            <v>Ass.Méd.-UNI./PLANS.Equip.</v>
          </cell>
          <cell r="C746">
            <v>515070.65</v>
          </cell>
        </row>
        <row r="747">
          <cell r="A747">
            <v>3011804</v>
          </cell>
          <cell r="B747" t="str">
            <v>Seguro de Vida Equipagem</v>
          </cell>
          <cell r="C747">
            <v>15324.61</v>
          </cell>
        </row>
        <row r="748">
          <cell r="A748">
            <v>3011805</v>
          </cell>
          <cell r="B748" t="str">
            <v>Brindes Equipagem</v>
          </cell>
          <cell r="C748">
            <v>36194.07</v>
          </cell>
        </row>
        <row r="749">
          <cell r="A749">
            <v>3011806</v>
          </cell>
          <cell r="B749" t="str">
            <v>Outros Equipagem</v>
          </cell>
          <cell r="C749">
            <v>-650.05999999999995</v>
          </cell>
        </row>
        <row r="750">
          <cell r="A750">
            <v>3011901</v>
          </cell>
          <cell r="B750" t="str">
            <v>Contr./Transfer.Equipagem</v>
          </cell>
          <cell r="C750">
            <v>-97696.38</v>
          </cell>
        </row>
        <row r="751">
          <cell r="A751">
            <v>3012101</v>
          </cell>
          <cell r="B751" t="str">
            <v>Salários Operacional</v>
          </cell>
          <cell r="C751">
            <v>11888215.52</v>
          </cell>
        </row>
        <row r="752">
          <cell r="A752">
            <v>3012102</v>
          </cell>
          <cell r="B752" t="str">
            <v>M.O. p/ investimento</v>
          </cell>
          <cell r="C752">
            <v>-69.3</v>
          </cell>
        </row>
        <row r="753">
          <cell r="A753">
            <v>3012103</v>
          </cell>
          <cell r="B753" t="str">
            <v>M.O. p/ estoque</v>
          </cell>
          <cell r="C753">
            <v>-134792.99</v>
          </cell>
        </row>
        <row r="754">
          <cell r="A754">
            <v>3012201</v>
          </cell>
          <cell r="B754" t="str">
            <v>Adic.Salários Operacional</v>
          </cell>
          <cell r="C754">
            <v>1426180.77</v>
          </cell>
        </row>
        <row r="755">
          <cell r="A755">
            <v>3012202</v>
          </cell>
          <cell r="B755" t="str">
            <v>Abono Acordo coletivo - Operac.</v>
          </cell>
          <cell r="C755">
            <v>18200</v>
          </cell>
        </row>
        <row r="756">
          <cell r="A756">
            <v>3012203</v>
          </cell>
          <cell r="B756" t="str">
            <v>Remun.Variável Operacional</v>
          </cell>
          <cell r="C756">
            <v>222.25</v>
          </cell>
        </row>
        <row r="757">
          <cell r="A757">
            <v>3012204</v>
          </cell>
          <cell r="B757" t="str">
            <v>Adicional noturno - Operacional</v>
          </cell>
          <cell r="C757">
            <v>177532.15</v>
          </cell>
        </row>
        <row r="758">
          <cell r="A758">
            <v>3012301</v>
          </cell>
          <cell r="B758" t="str">
            <v>INSS Operacional</v>
          </cell>
          <cell r="C758">
            <v>3621047.4</v>
          </cell>
        </row>
        <row r="759">
          <cell r="A759">
            <v>3012302</v>
          </cell>
          <cell r="B759" t="str">
            <v>FGTS Operacional</v>
          </cell>
          <cell r="C759">
            <v>1160281.3799999999</v>
          </cell>
        </row>
        <row r="760">
          <cell r="A760">
            <v>3012303</v>
          </cell>
          <cell r="B760" t="str">
            <v>REFER/Pl.Pr.Priv.Operac.</v>
          </cell>
          <cell r="C760">
            <v>49333.23</v>
          </cell>
        </row>
        <row r="761">
          <cell r="A761">
            <v>3012304</v>
          </cell>
          <cell r="B761" t="str">
            <v>SENAI Operacional</v>
          </cell>
          <cell r="C761">
            <v>209149.9</v>
          </cell>
        </row>
        <row r="762">
          <cell r="A762">
            <v>3012401</v>
          </cell>
          <cell r="B762" t="str">
            <v>Horas Extras Operacional</v>
          </cell>
          <cell r="C762">
            <v>755764.02</v>
          </cell>
        </row>
        <row r="763">
          <cell r="A763">
            <v>3012501</v>
          </cell>
          <cell r="B763" t="str">
            <v>Av.Prev.Resc.Contr.Operac.</v>
          </cell>
          <cell r="C763">
            <v>924882.74</v>
          </cell>
        </row>
        <row r="764">
          <cell r="A764">
            <v>3012701</v>
          </cell>
          <cell r="B764" t="str">
            <v>Férias Operacional</v>
          </cell>
          <cell r="C764">
            <v>2782652.69</v>
          </cell>
        </row>
        <row r="765">
          <cell r="A765">
            <v>3012702</v>
          </cell>
          <cell r="B765" t="str">
            <v>13 Salário Operacional</v>
          </cell>
          <cell r="C765">
            <v>1868094.35</v>
          </cell>
        </row>
        <row r="766">
          <cell r="A766">
            <v>3012801</v>
          </cell>
          <cell r="B766" t="str">
            <v>Ticket Alimentação Operacional</v>
          </cell>
          <cell r="C766">
            <v>1642396.28</v>
          </cell>
        </row>
        <row r="767">
          <cell r="A767">
            <v>3012802</v>
          </cell>
          <cell r="B767" t="str">
            <v>Vale Transporte Operacional</v>
          </cell>
          <cell r="C767">
            <v>133264.84</v>
          </cell>
        </row>
        <row r="768">
          <cell r="A768">
            <v>3012803</v>
          </cell>
          <cell r="B768" t="str">
            <v>Ass.Méd.-UNI./PLANS.Operac.</v>
          </cell>
          <cell r="C768">
            <v>517790.05</v>
          </cell>
        </row>
        <row r="769">
          <cell r="A769">
            <v>3012804</v>
          </cell>
          <cell r="B769" t="str">
            <v>Seguro de Vida Operacional</v>
          </cell>
          <cell r="C769">
            <v>28949.07</v>
          </cell>
        </row>
        <row r="770">
          <cell r="A770">
            <v>3012805</v>
          </cell>
          <cell r="B770" t="str">
            <v>Brindes Operacional</v>
          </cell>
          <cell r="C770">
            <v>48714.79</v>
          </cell>
        </row>
        <row r="771">
          <cell r="A771">
            <v>3012806</v>
          </cell>
          <cell r="B771" t="str">
            <v>Outros Operacional</v>
          </cell>
          <cell r="C771">
            <v>-27320.48</v>
          </cell>
        </row>
        <row r="772">
          <cell r="A772">
            <v>3012901</v>
          </cell>
          <cell r="B772" t="str">
            <v>Contr./Transf.Operacional</v>
          </cell>
          <cell r="C772">
            <v>101352.62</v>
          </cell>
        </row>
        <row r="773">
          <cell r="A773">
            <v>3013101</v>
          </cell>
          <cell r="B773" t="str">
            <v>Salários Pátio</v>
          </cell>
          <cell r="C773">
            <v>2498631.19</v>
          </cell>
        </row>
        <row r="774">
          <cell r="A774">
            <v>3013201</v>
          </cell>
          <cell r="B774" t="str">
            <v>Adic.de Salários Pátio</v>
          </cell>
          <cell r="C774">
            <v>762797.89</v>
          </cell>
        </row>
        <row r="775">
          <cell r="A775">
            <v>3013202</v>
          </cell>
          <cell r="B775" t="str">
            <v>Abono Acordo coletivo - Pátio</v>
          </cell>
          <cell r="C775">
            <v>22100</v>
          </cell>
        </row>
        <row r="776">
          <cell r="A776">
            <v>3013204</v>
          </cell>
          <cell r="B776" t="str">
            <v>Adicional noturno - Pátio</v>
          </cell>
          <cell r="C776">
            <v>174152.38</v>
          </cell>
        </row>
        <row r="777">
          <cell r="A777">
            <v>3013301</v>
          </cell>
          <cell r="B777" t="str">
            <v>INSS Pátio</v>
          </cell>
          <cell r="C777">
            <v>932486.75</v>
          </cell>
        </row>
        <row r="778">
          <cell r="A778">
            <v>3013302</v>
          </cell>
          <cell r="B778" t="str">
            <v>FGTS Pátio</v>
          </cell>
          <cell r="C778">
            <v>302665.8</v>
          </cell>
        </row>
        <row r="779">
          <cell r="A779">
            <v>3013303</v>
          </cell>
          <cell r="B779" t="str">
            <v>REFER/Pl.Prev.Priv.Pátio</v>
          </cell>
          <cell r="C779">
            <v>1150.29</v>
          </cell>
        </row>
        <row r="780">
          <cell r="A780">
            <v>3013304</v>
          </cell>
          <cell r="B780" t="str">
            <v>SENAI Pátio</v>
          </cell>
          <cell r="C780">
            <v>51133.46</v>
          </cell>
        </row>
        <row r="781">
          <cell r="A781">
            <v>3013401</v>
          </cell>
          <cell r="B781" t="str">
            <v>Horas Extras Pátio</v>
          </cell>
          <cell r="C781">
            <v>237929.78</v>
          </cell>
        </row>
        <row r="782">
          <cell r="A782">
            <v>3013501</v>
          </cell>
          <cell r="B782" t="str">
            <v>Av.Prev.Resc.Contrat.Pátio</v>
          </cell>
          <cell r="C782">
            <v>337284.41</v>
          </cell>
        </row>
        <row r="783">
          <cell r="A783">
            <v>3013701</v>
          </cell>
          <cell r="B783" t="str">
            <v>Férias Pátio</v>
          </cell>
          <cell r="C783">
            <v>535879.81999999995</v>
          </cell>
        </row>
        <row r="784">
          <cell r="A784">
            <v>3013702</v>
          </cell>
          <cell r="B784" t="str">
            <v>13 Salário Pátio</v>
          </cell>
          <cell r="C784">
            <v>383649.14</v>
          </cell>
        </row>
        <row r="785">
          <cell r="A785">
            <v>3013801</v>
          </cell>
          <cell r="B785" t="str">
            <v>Ticket Alimentação Pátio</v>
          </cell>
          <cell r="C785">
            <v>740356.89</v>
          </cell>
        </row>
        <row r="786">
          <cell r="A786">
            <v>3013802</v>
          </cell>
          <cell r="B786" t="str">
            <v>Vale Transporte Pátio</v>
          </cell>
          <cell r="C786">
            <v>99836.42</v>
          </cell>
        </row>
        <row r="787">
          <cell r="A787">
            <v>3013803</v>
          </cell>
          <cell r="B787" t="str">
            <v>Ass.Méd.-UNI./PLANS.Pátio</v>
          </cell>
          <cell r="C787">
            <v>234871.97</v>
          </cell>
        </row>
        <row r="788">
          <cell r="A788">
            <v>3013804</v>
          </cell>
          <cell r="B788" t="str">
            <v>Seguro de Vida Pátio</v>
          </cell>
          <cell r="C788">
            <v>7594.88</v>
          </cell>
        </row>
        <row r="789">
          <cell r="A789">
            <v>3013805</v>
          </cell>
          <cell r="B789" t="str">
            <v>Brindes Pátio</v>
          </cell>
          <cell r="C789">
            <v>22680.240000000002</v>
          </cell>
        </row>
        <row r="790">
          <cell r="A790">
            <v>3013806</v>
          </cell>
          <cell r="B790" t="str">
            <v>Outros Pátio</v>
          </cell>
          <cell r="C790">
            <v>-553.30999999999995</v>
          </cell>
        </row>
        <row r="791">
          <cell r="A791">
            <v>3013901</v>
          </cell>
          <cell r="B791" t="str">
            <v>Contrat./Transfer.Pátio</v>
          </cell>
          <cell r="C791">
            <v>10389.4</v>
          </cell>
        </row>
        <row r="792">
          <cell r="A792" t="str">
            <v>Maquinistas/Pátio e Colab. Operacional</v>
          </cell>
          <cell r="C792">
            <v>51464902.549999997</v>
          </cell>
        </row>
        <row r="793">
          <cell r="C793">
            <v>68006817.640000001</v>
          </cell>
        </row>
        <row r="794">
          <cell r="A794">
            <v>3031101</v>
          </cell>
          <cell r="B794" t="str">
            <v>Peças/Compon.p/Locomotivas</v>
          </cell>
          <cell r="C794">
            <v>1442364.64</v>
          </cell>
        </row>
        <row r="795">
          <cell r="A795">
            <v>3031102</v>
          </cell>
          <cell r="B795" t="str">
            <v>Serviço Manut.Locomotivas</v>
          </cell>
          <cell r="C795">
            <v>3734037.78</v>
          </cell>
        </row>
        <row r="796">
          <cell r="A796">
            <v>3031103</v>
          </cell>
          <cell r="B796" t="str">
            <v>Fretes Locomotivas</v>
          </cell>
          <cell r="C796">
            <v>292773.52</v>
          </cell>
        </row>
        <row r="797">
          <cell r="A797">
            <v>3031201</v>
          </cell>
          <cell r="B797" t="str">
            <v>Peças/Componentes p/Vagões</v>
          </cell>
          <cell r="C797">
            <v>1250332.57</v>
          </cell>
        </row>
        <row r="798">
          <cell r="A798">
            <v>3031202</v>
          </cell>
          <cell r="B798" t="str">
            <v>Serviço Manutenção Vagões</v>
          </cell>
          <cell r="C798">
            <v>3414062.47</v>
          </cell>
        </row>
        <row r="799">
          <cell r="A799">
            <v>3031203</v>
          </cell>
          <cell r="B799" t="str">
            <v>Fretes Vagões</v>
          </cell>
          <cell r="C799">
            <v>95176.75</v>
          </cell>
        </row>
        <row r="800">
          <cell r="A800" t="str">
            <v>Manutenção Mecânica</v>
          </cell>
          <cell r="C800">
            <v>10228747.73</v>
          </cell>
        </row>
        <row r="801">
          <cell r="A801">
            <v>3032101</v>
          </cell>
          <cell r="B801" t="str">
            <v>Peças/Compon.Super Estrut.</v>
          </cell>
          <cell r="C801">
            <v>276018.33</v>
          </cell>
        </row>
        <row r="802">
          <cell r="A802">
            <v>3032102</v>
          </cell>
          <cell r="B802" t="str">
            <v>Peças/Compon.Infra Estrut.</v>
          </cell>
          <cell r="C802">
            <v>34140.400000000001</v>
          </cell>
        </row>
        <row r="803">
          <cell r="A803">
            <v>3032103</v>
          </cell>
          <cell r="B803" t="str">
            <v>Frete-Pç./Comp.Super Est.</v>
          </cell>
          <cell r="C803">
            <v>6349.35</v>
          </cell>
        </row>
        <row r="804">
          <cell r="A804">
            <v>3032104</v>
          </cell>
          <cell r="B804" t="str">
            <v>Frete-Pç.Comp.Infra Estr.</v>
          </cell>
          <cell r="C804">
            <v>3390</v>
          </cell>
        </row>
        <row r="805">
          <cell r="A805">
            <v>3032201</v>
          </cell>
          <cell r="B805" t="str">
            <v>Serv.Manut.Super Estrut.</v>
          </cell>
          <cell r="C805">
            <v>9070988.5</v>
          </cell>
        </row>
        <row r="806">
          <cell r="A806">
            <v>3032202</v>
          </cell>
          <cell r="B806" t="str">
            <v>Serv.Manut.Infra Estrut.</v>
          </cell>
          <cell r="C806">
            <v>222658.03</v>
          </cell>
        </row>
        <row r="807">
          <cell r="A807">
            <v>3032203</v>
          </cell>
          <cell r="B807" t="str">
            <v>Frete Serv.Manut.Via Perm.</v>
          </cell>
          <cell r="C807">
            <v>67038.559999999998</v>
          </cell>
        </row>
        <row r="808">
          <cell r="A808" t="str">
            <v>Manutenção de Via Permanente</v>
          </cell>
          <cell r="C808">
            <v>9680583.1699999999</v>
          </cell>
        </row>
        <row r="809">
          <cell r="A809">
            <v>3036101</v>
          </cell>
          <cell r="B809" t="str">
            <v>Ferram.Mat.Auxil.Manut.</v>
          </cell>
          <cell r="C809">
            <v>2617861.21</v>
          </cell>
        </row>
        <row r="810">
          <cell r="A810">
            <v>3036102</v>
          </cell>
          <cell r="B810" t="str">
            <v>Frete Ferram.Mat.Auxil.</v>
          </cell>
          <cell r="C810">
            <v>1730.89</v>
          </cell>
        </row>
        <row r="811">
          <cell r="A811">
            <v>3036113</v>
          </cell>
          <cell r="B811" t="str">
            <v>Mat.Auxil.Manut.</v>
          </cell>
          <cell r="C811">
            <v>0</v>
          </cell>
        </row>
        <row r="812">
          <cell r="A812" t="str">
            <v>Ferramentas</v>
          </cell>
          <cell r="C812">
            <v>2619592.1</v>
          </cell>
        </row>
        <row r="813">
          <cell r="A813">
            <v>3031001</v>
          </cell>
          <cell r="B813" t="str">
            <v>Manut.Máquinas e equipamentos</v>
          </cell>
          <cell r="C813">
            <v>351853.34</v>
          </cell>
        </row>
        <row r="814">
          <cell r="A814">
            <v>3036103</v>
          </cell>
          <cell r="B814" t="str">
            <v>Serv.pç.p/Manut.Máquinas</v>
          </cell>
          <cell r="C814">
            <v>23494.79</v>
          </cell>
        </row>
        <row r="815">
          <cell r="A815">
            <v>3037101</v>
          </cell>
          <cell r="B815" t="str">
            <v>Manutenção de veiculos rodoviários leve</v>
          </cell>
          <cell r="C815">
            <v>81350.16</v>
          </cell>
        </row>
        <row r="816">
          <cell r="A816">
            <v>3037102</v>
          </cell>
          <cell r="B816" t="str">
            <v>Manut.Equip.Ferrov.Leve</v>
          </cell>
          <cell r="C816">
            <v>9186.8700000000008</v>
          </cell>
        </row>
        <row r="817">
          <cell r="A817">
            <v>3037103</v>
          </cell>
          <cell r="B817" t="str">
            <v>Manut.Equip.Ferrov.Pesados</v>
          </cell>
          <cell r="C817">
            <v>28390.42</v>
          </cell>
        </row>
        <row r="818">
          <cell r="A818">
            <v>3037104</v>
          </cell>
          <cell r="B818" t="str">
            <v>Fretes Veíc.Rodoviários</v>
          </cell>
          <cell r="C818">
            <v>-859.05</v>
          </cell>
        </row>
        <row r="819">
          <cell r="A819">
            <v>3038101</v>
          </cell>
          <cell r="B819" t="str">
            <v>Pç.Compon.Man.Auto Linha</v>
          </cell>
          <cell r="C819">
            <v>153698.39000000001</v>
          </cell>
        </row>
        <row r="820">
          <cell r="A820">
            <v>3038102</v>
          </cell>
          <cell r="B820" t="str">
            <v>Serv.Manut.Auto de Linha</v>
          </cell>
          <cell r="C820">
            <v>161401.22</v>
          </cell>
        </row>
        <row r="821">
          <cell r="A821">
            <v>3038103</v>
          </cell>
          <cell r="B821" t="str">
            <v>Fretes Auto de Linha</v>
          </cell>
          <cell r="C821">
            <v>2358.25</v>
          </cell>
        </row>
        <row r="822">
          <cell r="A822">
            <v>3038201</v>
          </cell>
          <cell r="B822" t="str">
            <v>Pç.Compon.Manut.Plasser</v>
          </cell>
          <cell r="C822">
            <v>118928.36</v>
          </cell>
        </row>
        <row r="823">
          <cell r="A823">
            <v>3038202</v>
          </cell>
          <cell r="B823" t="str">
            <v>Serv.p/Manut.Plasser</v>
          </cell>
          <cell r="C823">
            <v>86083.76</v>
          </cell>
        </row>
        <row r="824">
          <cell r="A824">
            <v>3038203</v>
          </cell>
          <cell r="B824" t="str">
            <v>Fretes Plasser</v>
          </cell>
          <cell r="C824">
            <v>17457.79</v>
          </cell>
        </row>
        <row r="825">
          <cell r="A825">
            <v>3038301</v>
          </cell>
          <cell r="B825" t="str">
            <v>Pç.Comp.Man.Veíc.Rodoferr.</v>
          </cell>
          <cell r="C825">
            <v>673.81</v>
          </cell>
        </row>
        <row r="826">
          <cell r="A826">
            <v>3038302</v>
          </cell>
          <cell r="B826" t="str">
            <v>Serv.Manut.Veíc.Rodoferr.</v>
          </cell>
          <cell r="C826">
            <v>6411</v>
          </cell>
        </row>
        <row r="827">
          <cell r="A827">
            <v>3039101</v>
          </cell>
          <cell r="B827" t="str">
            <v>Manut.Equipam.Informática</v>
          </cell>
          <cell r="C827">
            <v>54914.3</v>
          </cell>
        </row>
        <row r="828">
          <cell r="A828">
            <v>3039102</v>
          </cell>
          <cell r="B828" t="str">
            <v>Frete Man.Equip.Informática</v>
          </cell>
          <cell r="C828">
            <v>888.55</v>
          </cell>
        </row>
        <row r="829">
          <cell r="A829" t="str">
            <v>Manutenção de Maquinário</v>
          </cell>
          <cell r="C829">
            <v>1096231.96</v>
          </cell>
        </row>
        <row r="830">
          <cell r="A830">
            <v>4031101</v>
          </cell>
          <cell r="B830" t="str">
            <v>Manutenção Veíc.Rodoviários Leves</v>
          </cell>
          <cell r="C830">
            <v>3891.91</v>
          </cell>
        </row>
        <row r="831">
          <cell r="A831">
            <v>4031103</v>
          </cell>
          <cell r="B831" t="str">
            <v>Manutenção mecanic/eletrica-aeronave</v>
          </cell>
          <cell r="C831">
            <v>156248.49</v>
          </cell>
        </row>
        <row r="832">
          <cell r="A832" t="str">
            <v>Manutenção Veículos</v>
          </cell>
          <cell r="C832">
            <v>160140.4</v>
          </cell>
        </row>
        <row r="833">
          <cell r="A833">
            <v>3035101</v>
          </cell>
          <cell r="B833" t="str">
            <v>Obras Civis</v>
          </cell>
          <cell r="C833">
            <v>222271.56</v>
          </cell>
        </row>
        <row r="834">
          <cell r="A834">
            <v>3035102</v>
          </cell>
          <cell r="B834" t="str">
            <v>Pequenas Instalações</v>
          </cell>
          <cell r="C834">
            <v>30322.23</v>
          </cell>
        </row>
        <row r="835">
          <cell r="A835">
            <v>3035103</v>
          </cell>
          <cell r="B835" t="str">
            <v>Manutenção Instalações</v>
          </cell>
          <cell r="C835">
            <v>390792.08</v>
          </cell>
        </row>
        <row r="836">
          <cell r="A836">
            <v>3035104</v>
          </cell>
          <cell r="B836" t="str">
            <v>Frete Manut.de Instalações</v>
          </cell>
          <cell r="C836">
            <v>565.54</v>
          </cell>
        </row>
        <row r="837">
          <cell r="A837">
            <v>3081105</v>
          </cell>
          <cell r="B837" t="str">
            <v>Limpeza</v>
          </cell>
          <cell r="C837">
            <v>672623.09</v>
          </cell>
        </row>
        <row r="838">
          <cell r="A838" t="str">
            <v>Manutenção Instalações</v>
          </cell>
          <cell r="C838">
            <v>1316574.5</v>
          </cell>
        </row>
        <row r="839">
          <cell r="A839">
            <v>3034101</v>
          </cell>
          <cell r="B839" t="str">
            <v>Pç.Componentes p/Sistemas</v>
          </cell>
          <cell r="C839">
            <v>116983.34</v>
          </cell>
        </row>
        <row r="840">
          <cell r="A840">
            <v>3034102</v>
          </cell>
          <cell r="B840" t="str">
            <v>Serv.Manut.p/Sistemas</v>
          </cell>
          <cell r="C840">
            <v>23653</v>
          </cell>
        </row>
        <row r="841">
          <cell r="A841">
            <v>3039103</v>
          </cell>
          <cell r="B841" t="str">
            <v>Manut. Sistemas Informática</v>
          </cell>
          <cell r="C841">
            <v>16132.2</v>
          </cell>
        </row>
        <row r="842">
          <cell r="A842" t="str">
            <v>Manutenção de Sistemas</v>
          </cell>
          <cell r="C842">
            <v>156768.54</v>
          </cell>
        </row>
        <row r="843">
          <cell r="A843">
            <v>3033101</v>
          </cell>
          <cell r="B843" t="str">
            <v>Peças e componentes de telecomunicações</v>
          </cell>
          <cell r="C843">
            <v>194226.18</v>
          </cell>
        </row>
        <row r="844">
          <cell r="A844">
            <v>3033102</v>
          </cell>
          <cell r="B844" t="str">
            <v>Serv.Manut.Telecom.</v>
          </cell>
          <cell r="C844">
            <v>25798.28</v>
          </cell>
        </row>
        <row r="845">
          <cell r="A845">
            <v>3033103</v>
          </cell>
          <cell r="B845" t="str">
            <v>Frete Telecomunicações</v>
          </cell>
          <cell r="C845">
            <v>1917.62</v>
          </cell>
        </row>
        <row r="846">
          <cell r="A846">
            <v>3034103</v>
          </cell>
          <cell r="B846" t="str">
            <v>Fretes Sistemas</v>
          </cell>
          <cell r="C846">
            <v>539</v>
          </cell>
        </row>
        <row r="847">
          <cell r="A847">
            <v>3034104</v>
          </cell>
          <cell r="B847" t="str">
            <v>Implantação Fibra Ótica</v>
          </cell>
          <cell r="C847">
            <v>-2</v>
          </cell>
        </row>
        <row r="848">
          <cell r="A848" t="str">
            <v>Manutenção Telecom</v>
          </cell>
          <cell r="C848">
            <v>222479.08</v>
          </cell>
        </row>
        <row r="849">
          <cell r="C849">
            <v>25481117.48</v>
          </cell>
        </row>
        <row r="850">
          <cell r="A850">
            <v>3061102</v>
          </cell>
          <cell r="B850" t="str">
            <v>Alug.Equipam.Informática</v>
          </cell>
          <cell r="C850">
            <v>5378.32</v>
          </cell>
        </row>
        <row r="851">
          <cell r="A851">
            <v>3061103</v>
          </cell>
          <cell r="B851" t="str">
            <v>Aluguel Máquinas</v>
          </cell>
          <cell r="C851">
            <v>137045.51999999999</v>
          </cell>
        </row>
        <row r="852">
          <cell r="A852">
            <v>3061104</v>
          </cell>
          <cell r="B852" t="str">
            <v>Aluguel Imóveis</v>
          </cell>
          <cell r="C852">
            <v>451134.91</v>
          </cell>
        </row>
        <row r="853">
          <cell r="A853">
            <v>3061106</v>
          </cell>
          <cell r="B853" t="str">
            <v>Arrendamento GPS</v>
          </cell>
          <cell r="C853">
            <v>5</v>
          </cell>
        </row>
        <row r="854">
          <cell r="A854">
            <v>3061110</v>
          </cell>
          <cell r="B854" t="str">
            <v>Locação de maquinas e equipamentos - Te</v>
          </cell>
          <cell r="C854">
            <v>321518.07</v>
          </cell>
        </row>
        <row r="855">
          <cell r="A855">
            <v>3061113</v>
          </cell>
          <cell r="B855" t="str">
            <v>Locação de Veiculos Leves</v>
          </cell>
          <cell r="C855">
            <v>966201.57</v>
          </cell>
        </row>
        <row r="856">
          <cell r="A856">
            <v>4061113</v>
          </cell>
          <cell r="B856" t="str">
            <v>Locação de veículos leves</v>
          </cell>
          <cell r="C856">
            <v>28365.25</v>
          </cell>
        </row>
        <row r="857">
          <cell r="A857">
            <v>4071101</v>
          </cell>
          <cell r="B857" t="str">
            <v>Sistemas aplicativos</v>
          </cell>
          <cell r="C857">
            <v>140905.23000000001</v>
          </cell>
        </row>
        <row r="858">
          <cell r="A858">
            <v>4071102</v>
          </cell>
          <cell r="B858" t="str">
            <v>Locação de equipamento informática</v>
          </cell>
          <cell r="C858">
            <v>121352.58</v>
          </cell>
        </row>
        <row r="859">
          <cell r="A859">
            <v>4071103</v>
          </cell>
          <cell r="B859" t="str">
            <v>Locação de maquinas e equipamentos</v>
          </cell>
          <cell r="C859">
            <v>25516.799999999999</v>
          </cell>
        </row>
        <row r="860">
          <cell r="A860">
            <v>4071104</v>
          </cell>
          <cell r="B860" t="str">
            <v>Locação Imóveis</v>
          </cell>
          <cell r="C860">
            <v>476774.06</v>
          </cell>
        </row>
        <row r="861">
          <cell r="A861" t="str">
            <v>Aluguéis e Leasing</v>
          </cell>
          <cell r="C861">
            <v>2674197.31</v>
          </cell>
        </row>
        <row r="862">
          <cell r="A862">
            <v>3081102</v>
          </cell>
          <cell r="B862" t="str">
            <v>Material de Expediente</v>
          </cell>
          <cell r="C862">
            <v>578804.69999999995</v>
          </cell>
        </row>
        <row r="863">
          <cell r="A863">
            <v>3081103</v>
          </cell>
          <cell r="B863" t="str">
            <v>Consultoria</v>
          </cell>
          <cell r="C863">
            <v>185773.69</v>
          </cell>
        </row>
        <row r="864">
          <cell r="A864">
            <v>3081104</v>
          </cell>
          <cell r="B864" t="str">
            <v>Cursos/Congressos/Palestras</v>
          </cell>
          <cell r="C864">
            <v>6580.8</v>
          </cell>
        </row>
        <row r="865">
          <cell r="A865">
            <v>3081106</v>
          </cell>
          <cell r="B865" t="str">
            <v>Segurança Patrimonial</v>
          </cell>
          <cell r="C865">
            <v>2612544.21</v>
          </cell>
        </row>
        <row r="866">
          <cell r="A866">
            <v>3081107</v>
          </cell>
          <cell r="B866" t="str">
            <v>Serviços com terceiros</v>
          </cell>
          <cell r="C866">
            <v>461207.02</v>
          </cell>
        </row>
        <row r="867">
          <cell r="A867">
            <v>3081108</v>
          </cell>
          <cell r="B867" t="str">
            <v>Periódicos/Livros/Inform.</v>
          </cell>
          <cell r="C867">
            <v>4153.88</v>
          </cell>
        </row>
        <row r="868">
          <cell r="A868">
            <v>3081111</v>
          </cell>
          <cell r="B868" t="str">
            <v>Bens de pequeno Valor</v>
          </cell>
          <cell r="C868">
            <v>47239.94</v>
          </cell>
        </row>
        <row r="869">
          <cell r="A869">
            <v>3081113</v>
          </cell>
          <cell r="B869" t="str">
            <v>Brindes</v>
          </cell>
          <cell r="C869">
            <v>15678.61</v>
          </cell>
        </row>
        <row r="870">
          <cell r="A870">
            <v>3081209</v>
          </cell>
          <cell r="B870" t="str">
            <v>Publicidade e divulgação</v>
          </cell>
          <cell r="C870">
            <v>35981.800000000003</v>
          </cell>
        </row>
        <row r="871">
          <cell r="A871">
            <v>4021101</v>
          </cell>
          <cell r="B871" t="str">
            <v>Manutenção em instalações</v>
          </cell>
          <cell r="C871">
            <v>124843.45</v>
          </cell>
        </row>
        <row r="872">
          <cell r="A872">
            <v>4021102</v>
          </cell>
          <cell r="B872" t="str">
            <v>Fretes Obras Civis</v>
          </cell>
          <cell r="C872">
            <v>13441</v>
          </cell>
        </row>
        <row r="873">
          <cell r="A873">
            <v>4021201</v>
          </cell>
          <cell r="B873" t="str">
            <v>Peças Comp.Telecom.</v>
          </cell>
          <cell r="C873">
            <v>-115.99</v>
          </cell>
        </row>
        <row r="874">
          <cell r="A874">
            <v>4021202</v>
          </cell>
          <cell r="B874" t="str">
            <v>Serv.Manut.Telecom.</v>
          </cell>
          <cell r="C874">
            <v>242</v>
          </cell>
        </row>
        <row r="875">
          <cell r="A875">
            <v>4021203</v>
          </cell>
          <cell r="B875" t="str">
            <v>Fretes Telecom.</v>
          </cell>
          <cell r="C875">
            <v>1714.29</v>
          </cell>
        </row>
        <row r="876">
          <cell r="A876">
            <v>4041101</v>
          </cell>
          <cell r="B876" t="str">
            <v>Manut.Equip.Informática</v>
          </cell>
          <cell r="C876">
            <v>442834.2</v>
          </cell>
        </row>
        <row r="877">
          <cell r="A877">
            <v>4041102</v>
          </cell>
          <cell r="B877" t="str">
            <v>Frete Manut.Equip.Inform.</v>
          </cell>
          <cell r="C877">
            <v>1047.53</v>
          </cell>
        </row>
        <row r="878">
          <cell r="A878">
            <v>4081101</v>
          </cell>
          <cell r="B878" t="str">
            <v>Unif./materiais segurança</v>
          </cell>
          <cell r="C878">
            <v>36513.839999999997</v>
          </cell>
        </row>
        <row r="879">
          <cell r="A879">
            <v>4081102</v>
          </cell>
          <cell r="B879" t="str">
            <v>Material de expediente</v>
          </cell>
          <cell r="C879">
            <v>477290.42</v>
          </cell>
        </row>
        <row r="880">
          <cell r="A880">
            <v>4081103</v>
          </cell>
          <cell r="B880" t="str">
            <v>Consultoria</v>
          </cell>
          <cell r="C880">
            <v>5771033.5599999996</v>
          </cell>
        </row>
        <row r="881">
          <cell r="A881">
            <v>4081105</v>
          </cell>
          <cell r="B881" t="str">
            <v>Publicidade e divulgação</v>
          </cell>
          <cell r="C881">
            <v>1334831.98</v>
          </cell>
        </row>
        <row r="882">
          <cell r="A882">
            <v>4081106</v>
          </cell>
          <cell r="B882" t="str">
            <v>Cursos/congressos palestras</v>
          </cell>
          <cell r="C882">
            <v>218553.53</v>
          </cell>
        </row>
        <row r="883">
          <cell r="A883">
            <v>4081107</v>
          </cell>
          <cell r="B883" t="str">
            <v>Limpeza</v>
          </cell>
          <cell r="C883">
            <v>113673.7</v>
          </cell>
        </row>
        <row r="884">
          <cell r="A884">
            <v>4081108</v>
          </cell>
          <cell r="B884" t="str">
            <v>Segurança Patrimonial</v>
          </cell>
          <cell r="C884">
            <v>100912.04</v>
          </cell>
        </row>
        <row r="885">
          <cell r="A885">
            <v>4081109</v>
          </cell>
          <cell r="B885" t="str">
            <v>Serviços com terceiros</v>
          </cell>
          <cell r="C885">
            <v>639289.17000000004</v>
          </cell>
        </row>
        <row r="886">
          <cell r="A886">
            <v>4081111</v>
          </cell>
          <cell r="B886" t="str">
            <v>Periódicos/Livros/Informações</v>
          </cell>
          <cell r="C886">
            <v>203530.88</v>
          </cell>
        </row>
        <row r="887">
          <cell r="A887">
            <v>4081112</v>
          </cell>
          <cell r="B887" t="str">
            <v>Fretes Serv. Terceiros</v>
          </cell>
          <cell r="C887">
            <v>-417.62</v>
          </cell>
        </row>
        <row r="888">
          <cell r="A888">
            <v>4081113</v>
          </cell>
          <cell r="B888" t="str">
            <v>Brindes</v>
          </cell>
          <cell r="C888">
            <v>191555.7</v>
          </cell>
        </row>
        <row r="889">
          <cell r="A889">
            <v>4081114</v>
          </cell>
          <cell r="B889" t="str">
            <v>Multas rodoviárias</v>
          </cell>
          <cell r="C889">
            <v>834.21</v>
          </cell>
        </row>
        <row r="890">
          <cell r="A890">
            <v>4081115</v>
          </cell>
          <cell r="B890" t="str">
            <v>Multas não dedutíveis</v>
          </cell>
          <cell r="C890">
            <v>21180.94</v>
          </cell>
        </row>
        <row r="891">
          <cell r="A891">
            <v>4081119</v>
          </cell>
          <cell r="B891" t="str">
            <v>Donativos/Contribuições/Anuidades</v>
          </cell>
          <cell r="C891">
            <v>24751.7</v>
          </cell>
        </row>
        <row r="892">
          <cell r="A892">
            <v>4081131</v>
          </cell>
          <cell r="B892" t="str">
            <v>Bens de Pequeno Valor</v>
          </cell>
          <cell r="C892">
            <v>6926.94</v>
          </cell>
        </row>
        <row r="893">
          <cell r="A893">
            <v>4144101</v>
          </cell>
          <cell r="B893" t="str">
            <v>Provisão deved.duvidosos</v>
          </cell>
          <cell r="C893">
            <v>-50727.42</v>
          </cell>
        </row>
        <row r="894">
          <cell r="A894" t="str">
            <v>Despesas Administrativas</v>
          </cell>
          <cell r="C894">
            <v>13621704.699999999</v>
          </cell>
        </row>
        <row r="895">
          <cell r="A895">
            <v>3101201</v>
          </cell>
          <cell r="B895" t="str">
            <v>Taxas</v>
          </cell>
          <cell r="C895">
            <v>50481.5</v>
          </cell>
        </row>
        <row r="896">
          <cell r="A896">
            <v>3101208</v>
          </cell>
          <cell r="B896" t="str">
            <v>IPTU</v>
          </cell>
          <cell r="C896">
            <v>2818.74</v>
          </cell>
        </row>
        <row r="897">
          <cell r="A897">
            <v>3101211</v>
          </cell>
          <cell r="B897" t="str">
            <v>IPVA - Veículos Leves</v>
          </cell>
          <cell r="C897">
            <v>1179.67</v>
          </cell>
        </row>
        <row r="898">
          <cell r="A898">
            <v>3101226</v>
          </cell>
          <cell r="B898" t="str">
            <v>Àlvara de Licenciamento</v>
          </cell>
          <cell r="C898">
            <v>1854.91</v>
          </cell>
        </row>
        <row r="899">
          <cell r="A899">
            <v>3101228</v>
          </cell>
          <cell r="B899" t="str">
            <v>PPRA - Prog. Recursos Riscos Ambientais</v>
          </cell>
          <cell r="C899">
            <v>323.52999999999997</v>
          </cell>
        </row>
        <row r="900">
          <cell r="A900">
            <v>3101229</v>
          </cell>
          <cell r="B900" t="str">
            <v>DEPVAT - Licenc. seg. Obrigatório - Cam</v>
          </cell>
          <cell r="C900">
            <v>151.03</v>
          </cell>
        </row>
        <row r="901">
          <cell r="A901">
            <v>4101101</v>
          </cell>
          <cell r="B901" t="str">
            <v>Taxas</v>
          </cell>
          <cell r="C901">
            <v>113060.39</v>
          </cell>
        </row>
        <row r="902">
          <cell r="A902">
            <v>4101207</v>
          </cell>
          <cell r="B902" t="str">
            <v>ICMS não operacional</v>
          </cell>
          <cell r="C902">
            <v>14790.79</v>
          </cell>
        </row>
        <row r="903">
          <cell r="A903">
            <v>4101208</v>
          </cell>
          <cell r="B903" t="str">
            <v>IPTU</v>
          </cell>
          <cell r="C903">
            <v>5254.72</v>
          </cell>
        </row>
        <row r="904">
          <cell r="A904">
            <v>4101211</v>
          </cell>
          <cell r="B904" t="str">
            <v>IPVA</v>
          </cell>
          <cell r="C904">
            <v>542.84</v>
          </cell>
        </row>
        <row r="905">
          <cell r="A905">
            <v>4101224</v>
          </cell>
          <cell r="B905" t="str">
            <v>ICMS - Utilities</v>
          </cell>
          <cell r="C905">
            <v>6170.53</v>
          </cell>
        </row>
        <row r="906">
          <cell r="A906">
            <v>4101226</v>
          </cell>
          <cell r="B906" t="str">
            <v>Alvara de Licenciamento</v>
          </cell>
          <cell r="C906">
            <v>1754.32</v>
          </cell>
        </row>
        <row r="907">
          <cell r="A907" t="str">
            <v>Tributos</v>
          </cell>
          <cell r="C907">
            <v>198382.97</v>
          </cell>
        </row>
        <row r="908">
          <cell r="A908">
            <v>4081104</v>
          </cell>
          <cell r="B908" t="str">
            <v>Advogados externos</v>
          </cell>
          <cell r="C908">
            <v>1532481.84</v>
          </cell>
        </row>
        <row r="909">
          <cell r="A909">
            <v>4081110</v>
          </cell>
          <cell r="B909" t="str">
            <v>Custas Judiciais</v>
          </cell>
          <cell r="C909">
            <v>86082.35</v>
          </cell>
        </row>
        <row r="910">
          <cell r="A910">
            <v>4081120</v>
          </cell>
          <cell r="B910" t="str">
            <v>Desp. Processos Juridicos</v>
          </cell>
          <cell r="C910">
            <v>219978.72</v>
          </cell>
        </row>
        <row r="911">
          <cell r="A911" t="str">
            <v>Judiciais</v>
          </cell>
          <cell r="C911">
            <v>1838542.91</v>
          </cell>
        </row>
        <row r="912">
          <cell r="A912">
            <v>3021202</v>
          </cell>
          <cell r="B912" t="str">
            <v>Combust.Equip.Operacionais</v>
          </cell>
          <cell r="C912">
            <v>824670.34</v>
          </cell>
        </row>
        <row r="913">
          <cell r="A913">
            <v>3041101</v>
          </cell>
          <cell r="B913" t="str">
            <v>Viagens e Estadias</v>
          </cell>
          <cell r="C913">
            <v>717683.73</v>
          </cell>
        </row>
        <row r="914">
          <cell r="A914">
            <v>3041102</v>
          </cell>
          <cell r="B914" t="str">
            <v>Diárias Operacionais</v>
          </cell>
          <cell r="C914">
            <v>1684994.3</v>
          </cell>
        </row>
        <row r="915">
          <cell r="A915">
            <v>3041103</v>
          </cell>
          <cell r="B915" t="str">
            <v>Condução Aluguéis Carros</v>
          </cell>
          <cell r="C915">
            <v>698361.7</v>
          </cell>
        </row>
        <row r="916">
          <cell r="A916">
            <v>3041104</v>
          </cell>
          <cell r="B916" t="str">
            <v>Despesas de Representação</v>
          </cell>
          <cell r="C916">
            <v>27503.08</v>
          </cell>
        </row>
        <row r="917">
          <cell r="A917">
            <v>3041106</v>
          </cell>
          <cell r="B917" t="str">
            <v>Gastos com Alimentação</v>
          </cell>
          <cell r="C917">
            <v>101326.72</v>
          </cell>
        </row>
        <row r="918">
          <cell r="A918">
            <v>3041107</v>
          </cell>
          <cell r="B918" t="str">
            <v>Estadias</v>
          </cell>
          <cell r="C918">
            <v>274239.03000000003</v>
          </cell>
        </row>
        <row r="919">
          <cell r="A919">
            <v>3041110</v>
          </cell>
          <cell r="B919" t="str">
            <v>Diárias Maquinistas</v>
          </cell>
          <cell r="C919">
            <v>0</v>
          </cell>
        </row>
        <row r="920">
          <cell r="A920">
            <v>4031102</v>
          </cell>
          <cell r="B920" t="str">
            <v>Fretes Veículos Rodoviários</v>
          </cell>
          <cell r="C920">
            <v>-326.05</v>
          </cell>
        </row>
        <row r="921">
          <cell r="A921">
            <v>4051101</v>
          </cell>
          <cell r="B921" t="str">
            <v>Viagens e Estadias</v>
          </cell>
          <cell r="C921">
            <v>1080414.3400000001</v>
          </cell>
        </row>
        <row r="922">
          <cell r="A922">
            <v>4051102</v>
          </cell>
          <cell r="B922" t="str">
            <v>Diárias Executivas</v>
          </cell>
          <cell r="C922">
            <v>16372.43</v>
          </cell>
        </row>
        <row r="923">
          <cell r="A923">
            <v>4051103</v>
          </cell>
          <cell r="B923" t="str">
            <v>Condução/Aluguéis carros</v>
          </cell>
          <cell r="C923">
            <v>104003.35</v>
          </cell>
        </row>
        <row r="924">
          <cell r="A924">
            <v>4051104</v>
          </cell>
          <cell r="B924" t="str">
            <v>Despesas de Representação</v>
          </cell>
          <cell r="C924">
            <v>94473.69</v>
          </cell>
        </row>
        <row r="925">
          <cell r="A925">
            <v>4051105</v>
          </cell>
          <cell r="B925" t="str">
            <v>Comb.p/veíc.rodoviários</v>
          </cell>
          <cell r="C925">
            <v>178252.25</v>
          </cell>
        </row>
        <row r="926">
          <cell r="A926">
            <v>4051106</v>
          </cell>
          <cell r="B926" t="str">
            <v>Gastos com alimentação</v>
          </cell>
          <cell r="C926">
            <v>105484.41</v>
          </cell>
        </row>
        <row r="927">
          <cell r="A927">
            <v>4051107</v>
          </cell>
          <cell r="B927" t="str">
            <v>Estadias</v>
          </cell>
          <cell r="C927">
            <v>6312.89</v>
          </cell>
        </row>
        <row r="928">
          <cell r="A928" t="str">
            <v>Locomoção e Estadias</v>
          </cell>
          <cell r="C928">
            <v>5913766.21</v>
          </cell>
        </row>
        <row r="929">
          <cell r="A929">
            <v>3051101</v>
          </cell>
          <cell r="B929" t="str">
            <v>Água</v>
          </cell>
          <cell r="C929">
            <v>163722.42000000001</v>
          </cell>
        </row>
        <row r="930">
          <cell r="A930">
            <v>3051102</v>
          </cell>
          <cell r="B930" t="str">
            <v>Energia Elétrica</v>
          </cell>
          <cell r="C930">
            <v>1384945.83</v>
          </cell>
        </row>
        <row r="931">
          <cell r="A931">
            <v>3051103</v>
          </cell>
          <cell r="B931" t="str">
            <v>Gás</v>
          </cell>
          <cell r="C931">
            <v>20001.47</v>
          </cell>
        </row>
        <row r="932">
          <cell r="A932">
            <v>3051104</v>
          </cell>
          <cell r="B932" t="str">
            <v>Telefone Fixo</v>
          </cell>
          <cell r="C932">
            <v>1031308</v>
          </cell>
        </row>
        <row r="933">
          <cell r="A933">
            <v>3051105</v>
          </cell>
          <cell r="B933" t="str">
            <v>Telefone Móvel</v>
          </cell>
          <cell r="C933">
            <v>109613.38</v>
          </cell>
        </row>
        <row r="934">
          <cell r="A934">
            <v>3051107</v>
          </cell>
          <cell r="B934" t="str">
            <v>Correios / Courier</v>
          </cell>
          <cell r="C934">
            <v>60916.28</v>
          </cell>
        </row>
        <row r="935">
          <cell r="A935">
            <v>4061101</v>
          </cell>
          <cell r="B935" t="str">
            <v>Água</v>
          </cell>
          <cell r="C935">
            <v>23891.9</v>
          </cell>
        </row>
        <row r="936">
          <cell r="A936">
            <v>4061102</v>
          </cell>
          <cell r="B936" t="str">
            <v>Energia elétrica</v>
          </cell>
          <cell r="C936">
            <v>95417.09</v>
          </cell>
        </row>
        <row r="937">
          <cell r="A937">
            <v>4061103</v>
          </cell>
          <cell r="B937" t="str">
            <v>Gás</v>
          </cell>
          <cell r="C937">
            <v>100.15</v>
          </cell>
        </row>
        <row r="938">
          <cell r="A938">
            <v>4061104</v>
          </cell>
          <cell r="B938" t="str">
            <v>Telefone fixo</v>
          </cell>
          <cell r="C938">
            <v>194102.55</v>
          </cell>
        </row>
        <row r="939">
          <cell r="A939">
            <v>4061105</v>
          </cell>
          <cell r="B939" t="str">
            <v>Telefone móvel</v>
          </cell>
          <cell r="C939">
            <v>118198.6</v>
          </cell>
        </row>
        <row r="940">
          <cell r="A940">
            <v>4061106</v>
          </cell>
          <cell r="B940" t="str">
            <v>Canais de voz e dados</v>
          </cell>
          <cell r="C940">
            <v>1236766.03</v>
          </cell>
        </row>
        <row r="941">
          <cell r="A941">
            <v>4061107</v>
          </cell>
          <cell r="B941" t="str">
            <v>Correios/Courier</v>
          </cell>
          <cell r="C941">
            <v>284775.53999999998</v>
          </cell>
        </row>
        <row r="942">
          <cell r="A942" t="str">
            <v>Utilities</v>
          </cell>
          <cell r="C942">
            <v>4723759.24</v>
          </cell>
        </row>
        <row r="943">
          <cell r="A943">
            <v>3051106</v>
          </cell>
          <cell r="B943" t="str">
            <v>Canais de Voz e Dados</v>
          </cell>
          <cell r="C943">
            <v>1893863.92</v>
          </cell>
        </row>
        <row r="944">
          <cell r="A944" t="str">
            <v>Canal de Voz e Dados</v>
          </cell>
          <cell r="C944">
            <v>1893863.92</v>
          </cell>
        </row>
        <row r="945">
          <cell r="C945">
            <v>6617623.1600000001</v>
          </cell>
        </row>
        <row r="946">
          <cell r="A946">
            <v>3121103</v>
          </cell>
          <cell r="B946" t="str">
            <v>Seguro Contra terceiros - Rodoviário</v>
          </cell>
          <cell r="C946">
            <v>10752.09</v>
          </cell>
        </row>
        <row r="947">
          <cell r="A947">
            <v>4121101</v>
          </cell>
          <cell r="B947" t="str">
            <v>Ativos - Prêmios</v>
          </cell>
          <cell r="C947">
            <v>3314548.4</v>
          </cell>
        </row>
        <row r="948">
          <cell r="A948">
            <v>4121211</v>
          </cell>
          <cell r="B948" t="str">
            <v>Carga Internacional</v>
          </cell>
          <cell r="C948">
            <v>3667.67</v>
          </cell>
        </row>
        <row r="949">
          <cell r="A949" t="str">
            <v>Seguro operacional</v>
          </cell>
          <cell r="C949">
            <v>3328968.16</v>
          </cell>
        </row>
        <row r="950">
          <cell r="C950">
            <v>3328968.16</v>
          </cell>
        </row>
        <row r="951">
          <cell r="A951">
            <v>3081101</v>
          </cell>
          <cell r="B951" t="str">
            <v>Uniformes Mat.Segurança</v>
          </cell>
          <cell r="C951">
            <v>435748.35</v>
          </cell>
        </row>
        <row r="952">
          <cell r="A952" t="str">
            <v>Uniformes de Segurança</v>
          </cell>
          <cell r="C952">
            <v>435748.35</v>
          </cell>
        </row>
        <row r="953">
          <cell r="A953">
            <v>3021201</v>
          </cell>
          <cell r="B953" t="str">
            <v>Combust.Veíc.Rodoviários Leves</v>
          </cell>
          <cell r="C953">
            <v>720427.91</v>
          </cell>
        </row>
        <row r="954">
          <cell r="A954">
            <v>3094102</v>
          </cell>
          <cell r="B954" t="str">
            <v>Multas Rodoviárias</v>
          </cell>
          <cell r="C954">
            <v>7167.6</v>
          </cell>
        </row>
        <row r="955">
          <cell r="A955">
            <v>3094103</v>
          </cell>
          <cell r="B955" t="str">
            <v>Multas não dedutíveis</v>
          </cell>
          <cell r="C955">
            <v>6379.58</v>
          </cell>
        </row>
        <row r="956">
          <cell r="A956">
            <v>3111102</v>
          </cell>
          <cell r="B956" t="str">
            <v>Ajustes de Inventário Outros</v>
          </cell>
          <cell r="C956">
            <v>595765.49</v>
          </cell>
        </row>
        <row r="957">
          <cell r="A957">
            <v>4111113</v>
          </cell>
          <cell r="B957" t="str">
            <v>Ajustes de Inventário</v>
          </cell>
          <cell r="C957">
            <v>-35.630000000000003</v>
          </cell>
        </row>
        <row r="958">
          <cell r="A958" t="str">
            <v>Outros</v>
          </cell>
          <cell r="C958">
            <v>1329704.95</v>
          </cell>
        </row>
        <row r="959">
          <cell r="A959" t="str">
            <v>Outros</v>
          </cell>
          <cell r="C959">
            <v>1765453.3</v>
          </cell>
        </row>
        <row r="960">
          <cell r="A960">
            <v>3061101</v>
          </cell>
          <cell r="B960" t="str">
            <v>Alug.Sistemas Aplicativos</v>
          </cell>
          <cell r="C960">
            <v>3007.63</v>
          </cell>
        </row>
        <row r="961">
          <cell r="A961">
            <v>3121101</v>
          </cell>
          <cell r="B961" t="str">
            <v>Depreciação</v>
          </cell>
          <cell r="C961">
            <v>24622306.780000001</v>
          </cell>
        </row>
        <row r="962">
          <cell r="A962">
            <v>3121104</v>
          </cell>
          <cell r="B962" t="str">
            <v>Depr/Aluguel Sist. Aplicativos</v>
          </cell>
          <cell r="C962">
            <v>899267.86</v>
          </cell>
        </row>
        <row r="963">
          <cell r="A963" t="str">
            <v>Depreciação/Amortização</v>
          </cell>
          <cell r="C963">
            <v>25524582.27</v>
          </cell>
        </row>
        <row r="964">
          <cell r="A964">
            <v>3071101</v>
          </cell>
          <cell r="B964" t="str">
            <v>Arrendamento RFFSA</v>
          </cell>
          <cell r="C964">
            <v>7447208.5899999999</v>
          </cell>
        </row>
        <row r="965">
          <cell r="A965">
            <v>3071102</v>
          </cell>
          <cell r="B965" t="str">
            <v>Concessão RFFSA</v>
          </cell>
          <cell r="C965">
            <v>631372.92000000004</v>
          </cell>
        </row>
        <row r="966">
          <cell r="A966">
            <v>3071103</v>
          </cell>
          <cell r="B966" t="str">
            <v>Concessão Ferroban</v>
          </cell>
          <cell r="C966">
            <v>131383.20000000001</v>
          </cell>
        </row>
        <row r="967">
          <cell r="A967">
            <v>3071104</v>
          </cell>
          <cell r="B967" t="str">
            <v>Arrendamento Ferroban</v>
          </cell>
          <cell r="C967">
            <v>2496282.6</v>
          </cell>
        </row>
        <row r="968">
          <cell r="A968">
            <v>4091105</v>
          </cell>
          <cell r="B968" t="str">
            <v>Juros Arrendamento/Concessão RFFSA</v>
          </cell>
          <cell r="C968">
            <v>35604997.759999998</v>
          </cell>
        </row>
        <row r="969">
          <cell r="A969">
            <v>4091114</v>
          </cell>
          <cell r="B969" t="str">
            <v>Juros Arrendam/Concessão Ferroban</v>
          </cell>
          <cell r="C969">
            <v>5258359.7699999996</v>
          </cell>
        </row>
        <row r="970">
          <cell r="A970" t="str">
            <v>Arrendamento/Concessão</v>
          </cell>
          <cell r="C970">
            <v>51569604.840000004</v>
          </cell>
        </row>
        <row r="971">
          <cell r="A971" t="str">
            <v>Depreciação e amortização</v>
          </cell>
          <cell r="C971">
            <v>77094187.109999999</v>
          </cell>
        </row>
        <row r="972">
          <cell r="A972" t="str">
            <v>Custos dos Serviços Prestados Fixos</v>
          </cell>
          <cell r="C972">
            <v>206540760.94999999</v>
          </cell>
        </row>
        <row r="973">
          <cell r="A973" t="str">
            <v>Lucro Bruto</v>
          </cell>
          <cell r="C973">
            <v>-91288642.829999998</v>
          </cell>
        </row>
        <row r="974">
          <cell r="A974" t="str">
            <v>Lucro/(prejuízo) Operacional</v>
          </cell>
          <cell r="C974">
            <v>-91288642.829999998</v>
          </cell>
        </row>
        <row r="976">
          <cell r="A976">
            <v>4141101</v>
          </cell>
          <cell r="B976" t="str">
            <v>Depreciação</v>
          </cell>
          <cell r="C976">
            <v>2139222.62</v>
          </cell>
        </row>
        <row r="977">
          <cell r="A977">
            <v>4141102</v>
          </cell>
          <cell r="B977" t="str">
            <v>Amortização</v>
          </cell>
          <cell r="C977">
            <v>2755646.41</v>
          </cell>
        </row>
        <row r="978">
          <cell r="A978" t="str">
            <v>Depreciação e Amortização-ADM</v>
          </cell>
          <cell r="C978">
            <v>4894869.03</v>
          </cell>
        </row>
        <row r="980">
          <cell r="A980">
            <v>3091102</v>
          </cell>
          <cell r="B980" t="str">
            <v>Franquia</v>
          </cell>
          <cell r="C980">
            <v>6360</v>
          </cell>
        </row>
        <row r="981">
          <cell r="A981">
            <v>3101101</v>
          </cell>
          <cell r="B981" t="str">
            <v>Indenizações de Cargas</v>
          </cell>
          <cell r="C981">
            <v>815954.93</v>
          </cell>
        </row>
        <row r="982">
          <cell r="A982">
            <v>3101102</v>
          </cell>
          <cell r="B982" t="str">
            <v>Fretes Complementares</v>
          </cell>
          <cell r="C982">
            <v>843.44</v>
          </cell>
        </row>
        <row r="983">
          <cell r="A983">
            <v>3101103</v>
          </cell>
          <cell r="B983" t="str">
            <v>Indenizações a Terceiros</v>
          </cell>
          <cell r="C983">
            <v>2804.79</v>
          </cell>
        </row>
        <row r="984">
          <cell r="A984">
            <v>3101104</v>
          </cell>
          <cell r="B984" t="str">
            <v>Gastos Inden.Perdas</v>
          </cell>
          <cell r="C984">
            <v>1613965.83</v>
          </cell>
        </row>
        <row r="985">
          <cell r="A985">
            <v>3101105</v>
          </cell>
          <cell r="B985" t="str">
            <v>Sinistros Avarias</v>
          </cell>
          <cell r="C985">
            <v>18902.16</v>
          </cell>
        </row>
        <row r="986">
          <cell r="A986">
            <v>3101199</v>
          </cell>
          <cell r="B986" t="str">
            <v>Ressarcimento Seguradoras</v>
          </cell>
          <cell r="C986">
            <v>-716414.85</v>
          </cell>
        </row>
        <row r="987">
          <cell r="A987">
            <v>3111103</v>
          </cell>
          <cell r="B987" t="str">
            <v>Trans. p/ investim.</v>
          </cell>
          <cell r="C987">
            <v>277686.07</v>
          </cell>
        </row>
        <row r="988">
          <cell r="A988">
            <v>4111101</v>
          </cell>
          <cell r="B988" t="str">
            <v>Indenização de cargas</v>
          </cell>
          <cell r="C988">
            <v>2346.66</v>
          </cell>
        </row>
        <row r="989">
          <cell r="A989">
            <v>4111104</v>
          </cell>
          <cell r="B989" t="str">
            <v>Gastos c/Inden.Perdas</v>
          </cell>
          <cell r="C989">
            <v>-48630.38</v>
          </cell>
        </row>
        <row r="990">
          <cell r="A990">
            <v>4111105</v>
          </cell>
          <cell r="B990" t="str">
            <v>Venda de Salvados - PPO</v>
          </cell>
          <cell r="C990">
            <v>20164.189999999999</v>
          </cell>
        </row>
        <row r="991">
          <cell r="A991" t="str">
            <v>Proviões</v>
          </cell>
          <cell r="C991">
            <v>1993982.84</v>
          </cell>
        </row>
        <row r="993">
          <cell r="A993">
            <v>5211101</v>
          </cell>
          <cell r="B993" t="str">
            <v>Rec.Aplicação Financeira</v>
          </cell>
          <cell r="C993">
            <v>-5976371.4199999999</v>
          </cell>
        </row>
        <row r="994">
          <cell r="A994">
            <v>5211102</v>
          </cell>
          <cell r="B994" t="str">
            <v>Juros de Clientes</v>
          </cell>
          <cell r="C994">
            <v>-93374.19</v>
          </cell>
        </row>
        <row r="995">
          <cell r="A995">
            <v>5211104</v>
          </cell>
          <cell r="B995" t="str">
            <v>Juros Aluguel de Imóveis</v>
          </cell>
          <cell r="C995">
            <v>-93.27</v>
          </cell>
        </row>
        <row r="996">
          <cell r="A996">
            <v>5211106</v>
          </cell>
          <cell r="B996" t="str">
            <v>Tributos</v>
          </cell>
          <cell r="C996">
            <v>-4758284.32</v>
          </cell>
        </row>
        <row r="997">
          <cell r="A997">
            <v>5213101</v>
          </cell>
          <cell r="B997" t="str">
            <v>Variação Cambial Ativa</v>
          </cell>
          <cell r="C997">
            <v>0</v>
          </cell>
        </row>
        <row r="998">
          <cell r="A998">
            <v>5214101</v>
          </cell>
          <cell r="B998" t="str">
            <v>Abatimento e Descontos</v>
          </cell>
          <cell r="C998">
            <v>-112852.06</v>
          </cell>
        </row>
        <row r="999">
          <cell r="A999" t="str">
            <v>Receita Financeira</v>
          </cell>
          <cell r="C999">
            <v>-10940975.26</v>
          </cell>
        </row>
        <row r="1000">
          <cell r="A1000">
            <v>4091101</v>
          </cell>
          <cell r="B1000" t="str">
            <v>Juros Financ.moeda nac.</v>
          </cell>
          <cell r="C1000">
            <v>2016008.39</v>
          </cell>
        </row>
        <row r="1001">
          <cell r="A1001">
            <v>4091102</v>
          </cell>
          <cell r="B1001" t="str">
            <v>Juros Financ.moeda estr.</v>
          </cell>
          <cell r="C1001">
            <v>3180609.38</v>
          </cell>
        </row>
        <row r="1002">
          <cell r="A1002">
            <v>4091103</v>
          </cell>
          <cell r="B1002" t="str">
            <v>Juros Fornecedores</v>
          </cell>
          <cell r="C1002">
            <v>-616825.34</v>
          </cell>
        </row>
        <row r="1003">
          <cell r="A1003">
            <v>4091106</v>
          </cell>
          <cell r="B1003" t="str">
            <v>Juros Overseas</v>
          </cell>
          <cell r="C1003">
            <v>0</v>
          </cell>
        </row>
        <row r="1004">
          <cell r="A1004">
            <v>4091108</v>
          </cell>
          <cell r="B1004" t="str">
            <v>Juros BNDES</v>
          </cell>
          <cell r="C1004">
            <v>16825956.969999999</v>
          </cell>
        </row>
        <row r="1005">
          <cell r="A1005">
            <v>4091109</v>
          </cell>
          <cell r="B1005" t="str">
            <v>Juros Cap.giro moeda nac.</v>
          </cell>
          <cell r="C1005">
            <v>4694098.97</v>
          </cell>
        </row>
        <row r="1006">
          <cell r="A1006">
            <v>4091111</v>
          </cell>
          <cell r="B1006" t="str">
            <v>Juros Resolução 63</v>
          </cell>
          <cell r="C1006">
            <v>657632.97</v>
          </cell>
        </row>
        <row r="1007">
          <cell r="A1007">
            <v>4091115</v>
          </cell>
          <cell r="B1007" t="str">
            <v>Juros s/ Clientes</v>
          </cell>
          <cell r="C1007">
            <v>-36712.93</v>
          </cell>
        </row>
        <row r="1008">
          <cell r="A1008">
            <v>4091116</v>
          </cell>
          <cell r="B1008" t="str">
            <v>Juros s/ tributos</v>
          </cell>
          <cell r="C1008">
            <v>2528489.79</v>
          </cell>
        </row>
        <row r="1009">
          <cell r="A1009">
            <v>4091117</v>
          </cell>
          <cell r="B1009" t="str">
            <v>Juros-emissão debentures</v>
          </cell>
          <cell r="C1009">
            <v>22463782.82</v>
          </cell>
        </row>
        <row r="1010">
          <cell r="A1010">
            <v>4092102</v>
          </cell>
          <cell r="B1010" t="str">
            <v>Var.Camb.Fin.moeda estr.</v>
          </cell>
          <cell r="C1010">
            <v>12820076.130000001</v>
          </cell>
        </row>
        <row r="1011">
          <cell r="A1011">
            <v>4092104</v>
          </cell>
          <cell r="B1011" t="str">
            <v>Var.Cambial Fornecedores</v>
          </cell>
          <cell r="C1011">
            <v>878831.26</v>
          </cell>
        </row>
        <row r="1012">
          <cell r="A1012">
            <v>4092105</v>
          </cell>
          <cell r="B1012" t="str">
            <v>Var.Camb.Cap.giro estr.</v>
          </cell>
          <cell r="C1012">
            <v>2912002.54</v>
          </cell>
        </row>
        <row r="1013">
          <cell r="A1013">
            <v>4092106</v>
          </cell>
          <cell r="B1013" t="str">
            <v>Var.Cambial Resolução 63</v>
          </cell>
          <cell r="C1013">
            <v>1283952.51</v>
          </cell>
        </row>
        <row r="1014">
          <cell r="A1014">
            <v>4092108</v>
          </cell>
          <cell r="B1014" t="str">
            <v>Var.Cambial Clientes</v>
          </cell>
          <cell r="C1014">
            <v>24150.49</v>
          </cell>
        </row>
        <row r="1015">
          <cell r="A1015">
            <v>4093101</v>
          </cell>
          <cell r="B1015" t="str">
            <v>Taxas bancárias</v>
          </cell>
          <cell r="C1015">
            <v>235080.63</v>
          </cell>
        </row>
        <row r="1016">
          <cell r="A1016">
            <v>4093102</v>
          </cell>
          <cell r="B1016" t="str">
            <v>CPMF e IOF</v>
          </cell>
          <cell r="C1016">
            <v>2881872.49</v>
          </cell>
        </row>
        <row r="1017">
          <cell r="A1017">
            <v>4093103</v>
          </cell>
          <cell r="B1017" t="str">
            <v>Juros bancários</v>
          </cell>
          <cell r="C1017">
            <v>59187.26</v>
          </cell>
        </row>
        <row r="1018">
          <cell r="A1018">
            <v>4093104</v>
          </cell>
          <cell r="B1018" t="str">
            <v>IOF</v>
          </cell>
          <cell r="C1018">
            <v>109175.95</v>
          </cell>
        </row>
        <row r="1019">
          <cell r="A1019">
            <v>4094101</v>
          </cell>
          <cell r="B1019" t="str">
            <v>Multas</v>
          </cell>
          <cell r="C1019">
            <v>54511.15</v>
          </cell>
        </row>
        <row r="1020">
          <cell r="A1020">
            <v>4095101</v>
          </cell>
          <cell r="B1020" t="str">
            <v>Hedge</v>
          </cell>
          <cell r="C1020">
            <v>759045.81</v>
          </cell>
        </row>
        <row r="1021">
          <cell r="A1021">
            <v>4097103</v>
          </cell>
          <cell r="B1021" t="str">
            <v>Descon.Financ.Obtidos</v>
          </cell>
          <cell r="C1021">
            <v>-3983.39</v>
          </cell>
        </row>
        <row r="1022">
          <cell r="A1022">
            <v>4101209</v>
          </cell>
          <cell r="B1022" t="str">
            <v>PIS s/receitas financeiras</v>
          </cell>
          <cell r="C1022">
            <v>79997.119999999995</v>
          </cell>
        </row>
        <row r="1023">
          <cell r="A1023">
            <v>4101210</v>
          </cell>
          <cell r="B1023" t="str">
            <v>COFINS s/rec.financeiras</v>
          </cell>
          <cell r="C1023">
            <v>394927.98</v>
          </cell>
        </row>
        <row r="1024">
          <cell r="A1024">
            <v>4101233</v>
          </cell>
          <cell r="B1024" t="str">
            <v>Crédito PIS - Financeiro</v>
          </cell>
          <cell r="C1024">
            <v>-183142.88</v>
          </cell>
        </row>
        <row r="1025">
          <cell r="A1025">
            <v>5211107</v>
          </cell>
          <cell r="B1025" t="str">
            <v>Hedge</v>
          </cell>
          <cell r="C1025">
            <v>-1427643.18</v>
          </cell>
        </row>
        <row r="1026">
          <cell r="A1026" t="str">
            <v>Despesa Financeira</v>
          </cell>
          <cell r="C1026">
            <v>72591082.890000001</v>
          </cell>
        </row>
        <row r="1027">
          <cell r="A1027" t="str">
            <v>Resultado Financeiro</v>
          </cell>
          <cell r="C1027">
            <v>61650107.630000003</v>
          </cell>
        </row>
        <row r="1029">
          <cell r="A1029">
            <v>4012203</v>
          </cell>
          <cell r="B1029" t="str">
            <v>Remuneração Variável Adm.</v>
          </cell>
          <cell r="C1029">
            <v>13000000</v>
          </cell>
        </row>
        <row r="1030">
          <cell r="A1030" t="str">
            <v>PPR</v>
          </cell>
          <cell r="C1030">
            <v>13000000</v>
          </cell>
        </row>
        <row r="1032">
          <cell r="A1032">
            <v>5311102</v>
          </cell>
          <cell r="B1032" t="str">
            <v>Venda Imobil.Móveis Utens.</v>
          </cell>
          <cell r="C1032">
            <v>-489.87</v>
          </cell>
        </row>
        <row r="1033">
          <cell r="A1033" t="str">
            <v>Resultado não Operacional</v>
          </cell>
          <cell r="C1033">
            <v>-489.87</v>
          </cell>
        </row>
        <row r="1035">
          <cell r="A1035" t="str">
            <v>Lucro/(prejuízo) antes de IR e CSL</v>
          </cell>
          <cell r="C1035">
            <v>-9750173.1999999993</v>
          </cell>
        </row>
        <row r="1037">
          <cell r="A1037">
            <v>4101202</v>
          </cell>
          <cell r="B1037" t="str">
            <v>IRPJ</v>
          </cell>
          <cell r="C1037">
            <v>808777.14</v>
          </cell>
        </row>
        <row r="1038">
          <cell r="A1038">
            <v>4101203</v>
          </cell>
          <cell r="B1038" t="str">
            <v>Contribuição social</v>
          </cell>
          <cell r="C1038">
            <v>266621.18</v>
          </cell>
        </row>
        <row r="1039">
          <cell r="A1039">
            <v>4101301</v>
          </cell>
          <cell r="B1039" t="str">
            <v>IRPJ - Diferido</v>
          </cell>
          <cell r="C1039">
            <v>-2368473.4300000002</v>
          </cell>
        </row>
        <row r="1040">
          <cell r="A1040">
            <v>4101302</v>
          </cell>
          <cell r="B1040" t="str">
            <v>CSL - DIFERIDA</v>
          </cell>
          <cell r="C1040">
            <v>-852650.43</v>
          </cell>
        </row>
        <row r="1041">
          <cell r="A1041" t="str">
            <v>Imposto de Renda e Contribuição Social</v>
          </cell>
          <cell r="C1041">
            <v>-2145725.54</v>
          </cell>
        </row>
        <row r="1043">
          <cell r="A1043" t="str">
            <v>Lucro/(prejuízo) Líquido</v>
          </cell>
          <cell r="C1043">
            <v>-11895898.74</v>
          </cell>
        </row>
        <row r="1052">
          <cell r="A1052" t="str">
            <v>Texto.............................................</v>
          </cell>
        </row>
        <row r="1053">
          <cell r="A1053" t="str">
            <v>..................................................</v>
          </cell>
        </row>
        <row r="1055">
          <cell r="C1055">
            <v>0</v>
          </cell>
        </row>
        <row r="1062">
          <cell r="A1062" t="str">
            <v>Texto.............................................</v>
          </cell>
        </row>
        <row r="1063">
          <cell r="A1063" t="str">
            <v>..................................................</v>
          </cell>
        </row>
        <row r="1065">
          <cell r="C1065">
            <v>11895898.74</v>
          </cell>
        </row>
      </sheetData>
      <sheetData sheetId="18" refreshError="1">
        <row r="1">
          <cell r="C1">
            <v>37742</v>
          </cell>
        </row>
        <row r="2">
          <cell r="A2">
            <v>1110101</v>
          </cell>
          <cell r="B2" t="str">
            <v>Caixa</v>
          </cell>
          <cell r="C2">
            <v>19598.03</v>
          </cell>
        </row>
        <row r="3">
          <cell r="A3">
            <v>1110104</v>
          </cell>
          <cell r="B3" t="str">
            <v>Caixa Pequeno</v>
          </cell>
          <cell r="C3">
            <v>545058.5</v>
          </cell>
        </row>
        <row r="4">
          <cell r="A4">
            <v>1110202</v>
          </cell>
          <cell r="B4" t="str">
            <v>B.Real Conta Cobrança</v>
          </cell>
          <cell r="C4">
            <v>1274163.58</v>
          </cell>
        </row>
        <row r="5">
          <cell r="A5">
            <v>1110206</v>
          </cell>
          <cell r="B5" t="str">
            <v>Cx.Econ.Fed. Ag.1000 CC 93-0</v>
          </cell>
          <cell r="C5">
            <v>3966.32</v>
          </cell>
        </row>
        <row r="6">
          <cell r="A6">
            <v>1110207</v>
          </cell>
          <cell r="B6" t="str">
            <v>Bradesco Ag049-3 CC184845-3</v>
          </cell>
          <cell r="C6">
            <v>9928.1299999999992</v>
          </cell>
        </row>
        <row r="7">
          <cell r="A7">
            <v>1110211</v>
          </cell>
          <cell r="B7" t="str">
            <v>Unibanco Ag.0616 CC 820272-6</v>
          </cell>
          <cell r="C7">
            <v>-3748.07</v>
          </cell>
        </row>
        <row r="8">
          <cell r="A8">
            <v>1110217</v>
          </cell>
          <cell r="B8" t="str">
            <v>B.Safra CC 0009-8/118349-9 Ctba</v>
          </cell>
          <cell r="C8">
            <v>12507.22</v>
          </cell>
        </row>
        <row r="9">
          <cell r="A9">
            <v>1110240</v>
          </cell>
          <cell r="B9" t="str">
            <v>Banco Itau S/A</v>
          </cell>
          <cell r="C9">
            <v>6349.3</v>
          </cell>
        </row>
        <row r="10">
          <cell r="A10">
            <v>1110250</v>
          </cell>
          <cell r="B10" t="str">
            <v>Banco Triangulo S.A - C/C 01-9/ 6733-4</v>
          </cell>
          <cell r="C10">
            <v>1946.96</v>
          </cell>
        </row>
        <row r="11">
          <cell r="A11">
            <v>1110253</v>
          </cell>
          <cell r="B11" t="str">
            <v>Banco Real - C/C 1.000.988-6 - Contagem</v>
          </cell>
          <cell r="C11">
            <v>-769.93</v>
          </cell>
        </row>
        <row r="12">
          <cell r="A12">
            <v>1110263</v>
          </cell>
          <cell r="B12" t="str">
            <v>Banco Real - C/C 6.000.980-3 - São Paul</v>
          </cell>
          <cell r="C12">
            <v>-117.6</v>
          </cell>
        </row>
        <row r="13">
          <cell r="A13">
            <v>1110272</v>
          </cell>
          <cell r="B13" t="str">
            <v>Banco HSBC - C/C 28555-18 -</v>
          </cell>
          <cell r="C13">
            <v>128572.79</v>
          </cell>
        </row>
        <row r="14">
          <cell r="A14">
            <v>1110274</v>
          </cell>
          <cell r="B14" t="str">
            <v>BANCO DO BRASIL - MOVIMENTO</v>
          </cell>
          <cell r="C14">
            <v>1606.67</v>
          </cell>
        </row>
        <row r="15">
          <cell r="A15">
            <v>1110276</v>
          </cell>
          <cell r="B15" t="str">
            <v>UNIBANCO - MOVIMENTO</v>
          </cell>
          <cell r="C15">
            <v>214195.92</v>
          </cell>
        </row>
        <row r="16">
          <cell r="A16">
            <v>1110277</v>
          </cell>
          <cell r="B16" t="str">
            <v>UNIBANCO - CAUÇÃO</v>
          </cell>
          <cell r="C16">
            <v>138782.93</v>
          </cell>
        </row>
        <row r="17">
          <cell r="A17">
            <v>1110278</v>
          </cell>
          <cell r="B17" t="str">
            <v>Banco Bilbao Vizcaia S.A.</v>
          </cell>
          <cell r="C17">
            <v>3715.48</v>
          </cell>
        </row>
        <row r="18">
          <cell r="A18">
            <v>1110289</v>
          </cell>
          <cell r="B18" t="str">
            <v>Unibanco - c.c.133.043-3</v>
          </cell>
          <cell r="C18">
            <v>-0.13</v>
          </cell>
        </row>
        <row r="19">
          <cell r="A19">
            <v>1110293</v>
          </cell>
          <cell r="B19" t="str">
            <v>Bradesco - c.c.210546-2 AG. 0049</v>
          </cell>
          <cell r="C19">
            <v>1624.37</v>
          </cell>
        </row>
        <row r="20">
          <cell r="A20">
            <v>1110294</v>
          </cell>
          <cell r="B20" t="str">
            <v>Banco Santos - Ag. 001-9 Conta 11973-0</v>
          </cell>
          <cell r="C20">
            <v>69.59</v>
          </cell>
        </row>
        <row r="21">
          <cell r="A21">
            <v>1110337</v>
          </cell>
          <cell r="B21" t="str">
            <v>Banco Santos - Aplicação Financeira</v>
          </cell>
          <cell r="C21">
            <v>117354.43</v>
          </cell>
        </row>
        <row r="22">
          <cell r="A22">
            <v>1110602</v>
          </cell>
          <cell r="B22" t="str">
            <v>B.Real Transit.C.Cobrança 1710120-2</v>
          </cell>
          <cell r="C22">
            <v>-658015.01</v>
          </cell>
        </row>
        <row r="23">
          <cell r="A23">
            <v>1110607</v>
          </cell>
          <cell r="B23" t="str">
            <v>Bradesco Trans.Ag.0493 CC 184845-30</v>
          </cell>
          <cell r="C23">
            <v>-48827.25</v>
          </cell>
        </row>
        <row r="24">
          <cell r="A24">
            <v>1110611</v>
          </cell>
          <cell r="B24" t="str">
            <v>Unibanco Transitória  Ag.0525 CC 100361</v>
          </cell>
          <cell r="C24">
            <v>-150</v>
          </cell>
        </row>
        <row r="25">
          <cell r="A25">
            <v>1110617</v>
          </cell>
          <cell r="B25" t="str">
            <v>B.Safra Transitória CC 0009-8/118349-9/</v>
          </cell>
          <cell r="C25">
            <v>25797.82</v>
          </cell>
        </row>
        <row r="26">
          <cell r="A26">
            <v>1110640</v>
          </cell>
          <cell r="B26" t="str">
            <v>Banco Itau S/A ag 0548 cc 677574-TRANSI</v>
          </cell>
          <cell r="C26">
            <v>0</v>
          </cell>
        </row>
        <row r="27">
          <cell r="A27">
            <v>1110649</v>
          </cell>
          <cell r="B27" t="str">
            <v>Banco Real - C/C Genérico</v>
          </cell>
          <cell r="C27">
            <v>147147.76999999999</v>
          </cell>
        </row>
        <row r="28">
          <cell r="A28">
            <v>1110650</v>
          </cell>
          <cell r="B28" t="str">
            <v>Banco Triângulo - C/C 01-9/6733-4</v>
          </cell>
          <cell r="C28">
            <v>162059.54</v>
          </cell>
        </row>
        <row r="29">
          <cell r="A29">
            <v>1110651</v>
          </cell>
          <cell r="B29" t="str">
            <v>Banco Real - C/C 3.000.990-1 - Viana</v>
          </cell>
          <cell r="C29">
            <v>1506.28</v>
          </cell>
        </row>
        <row r="30">
          <cell r="A30">
            <v>1110653</v>
          </cell>
          <cell r="B30" t="str">
            <v>Banco Real - C/C 1.000.988-6 - Contagem</v>
          </cell>
          <cell r="C30">
            <v>-6871.98</v>
          </cell>
        </row>
        <row r="31">
          <cell r="A31">
            <v>1110654</v>
          </cell>
          <cell r="B31" t="str">
            <v>Banco Real - C/C 2.000.996-5 - Rio de J</v>
          </cell>
          <cell r="C31">
            <v>7002.41</v>
          </cell>
        </row>
        <row r="32">
          <cell r="A32">
            <v>1110657</v>
          </cell>
          <cell r="B32" t="str">
            <v>Banco Real - C/C 1.000.983-9 - Canoas</v>
          </cell>
          <cell r="C32">
            <v>5360.55</v>
          </cell>
        </row>
        <row r="33">
          <cell r="A33">
            <v>1110659</v>
          </cell>
          <cell r="B33" t="str">
            <v>Banco Real - C/C 2.000.979-8 - PDV RJ</v>
          </cell>
          <cell r="C33">
            <v>-2400</v>
          </cell>
        </row>
        <row r="34">
          <cell r="A34">
            <v>1110660</v>
          </cell>
          <cell r="B34" t="str">
            <v>Banco Real - C/C 1.000.997-2 - São Borj</v>
          </cell>
          <cell r="C34">
            <v>402438.33</v>
          </cell>
        </row>
        <row r="35">
          <cell r="A35">
            <v>1110661</v>
          </cell>
          <cell r="B35" t="str">
            <v>Banco Real - C/C 6.000.994-7 - Mogi Gua</v>
          </cell>
          <cell r="C35">
            <v>549.79999999999995</v>
          </cell>
        </row>
        <row r="36">
          <cell r="A36">
            <v>1110662</v>
          </cell>
          <cell r="B36" t="str">
            <v>Banco Real - C/C 8.000.993-8 - Lages</v>
          </cell>
          <cell r="C36">
            <v>1462.9</v>
          </cell>
        </row>
        <row r="37">
          <cell r="A37">
            <v>1110663</v>
          </cell>
          <cell r="B37" t="str">
            <v>Banco Real - C/C 6.000.980-3 - São Paul</v>
          </cell>
          <cell r="C37">
            <v>172100.55</v>
          </cell>
        </row>
        <row r="38">
          <cell r="A38">
            <v>1110671</v>
          </cell>
          <cell r="B38" t="str">
            <v>Banco Real - C/C 0.000.992-7</v>
          </cell>
          <cell r="C38">
            <v>5195.3999999999996</v>
          </cell>
        </row>
        <row r="39">
          <cell r="A39">
            <v>1110672</v>
          </cell>
          <cell r="B39" t="str">
            <v>Banco HSBC - C/C 28555-18</v>
          </cell>
          <cell r="C39">
            <v>-11125.29</v>
          </cell>
        </row>
        <row r="40">
          <cell r="A40">
            <v>1110674</v>
          </cell>
          <cell r="B40" t="str">
            <v>BANCO DO BRASIL - MOVIMENTO</v>
          </cell>
          <cell r="C40">
            <v>-106.95</v>
          </cell>
        </row>
        <row r="41">
          <cell r="A41">
            <v>1110676</v>
          </cell>
          <cell r="B41" t="str">
            <v>UNIBANCO - MOVIMENTO</v>
          </cell>
          <cell r="C41">
            <v>-7074.77</v>
          </cell>
        </row>
        <row r="42">
          <cell r="A42">
            <v>1110677</v>
          </cell>
          <cell r="B42" t="str">
            <v>UNIBANCO - CAUÇÃO</v>
          </cell>
          <cell r="C42">
            <v>-8849.75</v>
          </cell>
        </row>
        <row r="43">
          <cell r="A43" t="str">
            <v>DISPONIBILIDADES</v>
          </cell>
          <cell r="C43">
            <v>2662004.84</v>
          </cell>
        </row>
        <row r="45">
          <cell r="A45">
            <v>1120101</v>
          </cell>
          <cell r="B45" t="str">
            <v>C.Receber-Cliente Nacional</v>
          </cell>
          <cell r="C45">
            <v>10632623.43</v>
          </cell>
        </row>
        <row r="46">
          <cell r="A46">
            <v>1120102</v>
          </cell>
          <cell r="B46" t="str">
            <v>C.Receber-Cliente Exterior</v>
          </cell>
          <cell r="C46">
            <v>240103.91</v>
          </cell>
        </row>
        <row r="47">
          <cell r="A47">
            <v>1120107</v>
          </cell>
          <cell r="B47" t="str">
            <v>Antecipação de Faturamento</v>
          </cell>
          <cell r="C47">
            <v>4470594.3499999996</v>
          </cell>
        </row>
        <row r="48">
          <cell r="A48">
            <v>1120110</v>
          </cell>
          <cell r="B48" t="str">
            <v>Provisão de Faturamento</v>
          </cell>
          <cell r="C48">
            <v>2935941.43</v>
          </cell>
        </row>
        <row r="49">
          <cell r="A49">
            <v>1120211</v>
          </cell>
          <cell r="B49" t="str">
            <v>Cta.Rec.Mesopotâmico/BAP</v>
          </cell>
          <cell r="C49">
            <v>11186055.779999999</v>
          </cell>
        </row>
        <row r="50">
          <cell r="A50">
            <v>1120301</v>
          </cell>
          <cell r="B50" t="str">
            <v>Clientes Nac. Serviços</v>
          </cell>
          <cell r="C50">
            <v>-181358.12</v>
          </cell>
        </row>
        <row r="51">
          <cell r="A51">
            <v>1120503</v>
          </cell>
          <cell r="B51" t="str">
            <v>Creditos Atwood</v>
          </cell>
          <cell r="C51">
            <v>81796.37</v>
          </cell>
        </row>
        <row r="52">
          <cell r="A52" t="str">
            <v>Clientes</v>
          </cell>
          <cell r="C52">
            <v>29365757.149999999</v>
          </cell>
        </row>
        <row r="54">
          <cell r="A54">
            <v>1150101</v>
          </cell>
          <cell r="B54" t="str">
            <v>Estoques</v>
          </cell>
          <cell r="C54">
            <v>4450364.7699999996</v>
          </cell>
        </row>
        <row r="55">
          <cell r="A55">
            <v>1150195</v>
          </cell>
          <cell r="B55" t="str">
            <v>Carga Adto.Fornec.</v>
          </cell>
          <cell r="C55">
            <v>1224775.52</v>
          </cell>
        </row>
        <row r="56">
          <cell r="A56">
            <v>1150197</v>
          </cell>
          <cell r="B56" t="str">
            <v>Carga Estoque Delara</v>
          </cell>
          <cell r="C56">
            <v>48665.08</v>
          </cell>
        </row>
        <row r="57">
          <cell r="A57">
            <v>1150199</v>
          </cell>
          <cell r="B57" t="str">
            <v>EM/EF Geral</v>
          </cell>
          <cell r="C57">
            <v>-25294.15</v>
          </cell>
        </row>
        <row r="58">
          <cell r="A58" t="str">
            <v>Almoxarifado</v>
          </cell>
          <cell r="C58">
            <v>5698511.2199999997</v>
          </cell>
        </row>
        <row r="60">
          <cell r="A60">
            <v>1160101</v>
          </cell>
          <cell r="B60" t="str">
            <v>Imposto de Renda a Recuperar</v>
          </cell>
          <cell r="C60">
            <v>1746.56</v>
          </cell>
        </row>
        <row r="61">
          <cell r="A61">
            <v>1160104</v>
          </cell>
          <cell r="B61" t="str">
            <v>PIS a Recuperar</v>
          </cell>
          <cell r="C61">
            <v>-1000</v>
          </cell>
        </row>
        <row r="62">
          <cell r="A62">
            <v>1160106</v>
          </cell>
          <cell r="B62" t="str">
            <v>INSS - RETENÇÃO SOBRE FATURAMENTO</v>
          </cell>
          <cell r="C62">
            <v>1818312.29</v>
          </cell>
        </row>
        <row r="63">
          <cell r="A63">
            <v>1160108</v>
          </cell>
          <cell r="B63" t="str">
            <v>FGTS antecipado s/13º salário</v>
          </cell>
          <cell r="C63">
            <v>1792.62</v>
          </cell>
        </row>
        <row r="64">
          <cell r="A64">
            <v>1160109</v>
          </cell>
          <cell r="B64" t="str">
            <v>Imposto de Renda antecipado</v>
          </cell>
          <cell r="C64">
            <v>36.22</v>
          </cell>
        </row>
        <row r="65">
          <cell r="A65">
            <v>1160112</v>
          </cell>
          <cell r="B65" t="str">
            <v>Imposto de Renda diferido</v>
          </cell>
          <cell r="C65">
            <v>1781300</v>
          </cell>
        </row>
        <row r="66">
          <cell r="A66">
            <v>1160113</v>
          </cell>
          <cell r="B66" t="str">
            <v>Contr. Social Diferida</v>
          </cell>
          <cell r="C66">
            <v>641268</v>
          </cell>
        </row>
        <row r="67">
          <cell r="A67">
            <v>1160207</v>
          </cell>
          <cell r="B67" t="str">
            <v>ICMS a Recuperar - Geral</v>
          </cell>
          <cell r="C67">
            <v>2188717.92</v>
          </cell>
        </row>
        <row r="68">
          <cell r="A68">
            <v>1160208</v>
          </cell>
          <cell r="B68" t="str">
            <v>ICMS a Recuperar-Ativo Imobilizado PR</v>
          </cell>
          <cell r="C68">
            <v>454168.75</v>
          </cell>
        </row>
        <row r="69">
          <cell r="A69">
            <v>1160253</v>
          </cell>
          <cell r="B69" t="str">
            <v>IPI a Compensar</v>
          </cell>
          <cell r="C69">
            <v>294540.81</v>
          </cell>
        </row>
        <row r="70">
          <cell r="A70" t="str">
            <v>Tributos a recuperar</v>
          </cell>
          <cell r="C70">
            <v>7180883.1699999999</v>
          </cell>
        </row>
        <row r="72">
          <cell r="A72">
            <v>1140101</v>
          </cell>
          <cell r="B72" t="str">
            <v>Adiantamento a maquinistas</v>
          </cell>
          <cell r="C72">
            <v>-314735.55</v>
          </cell>
        </row>
        <row r="73">
          <cell r="A73">
            <v>1140102</v>
          </cell>
          <cell r="B73" t="str">
            <v>Adiantamento de Férias</v>
          </cell>
          <cell r="C73">
            <v>-50334.49</v>
          </cell>
        </row>
        <row r="74">
          <cell r="A74">
            <v>1140103</v>
          </cell>
          <cell r="B74" t="str">
            <v>Adiantamento De 13º Salário</v>
          </cell>
          <cell r="C74">
            <v>11928.87</v>
          </cell>
        </row>
        <row r="75">
          <cell r="A75">
            <v>1140104</v>
          </cell>
          <cell r="B75" t="str">
            <v>Empréstimo A Funcionários</v>
          </cell>
          <cell r="C75">
            <v>-4334.2</v>
          </cell>
        </row>
        <row r="76">
          <cell r="A76">
            <v>1140105</v>
          </cell>
          <cell r="B76" t="str">
            <v>Adiantamento de Salários</v>
          </cell>
          <cell r="C76">
            <v>365536.98</v>
          </cell>
        </row>
        <row r="77">
          <cell r="A77">
            <v>1140106</v>
          </cell>
          <cell r="B77" t="str">
            <v>Insuficiência De Saldos</v>
          </cell>
          <cell r="C77">
            <v>262822.09000000003</v>
          </cell>
        </row>
        <row r="78">
          <cell r="A78">
            <v>1140108</v>
          </cell>
          <cell r="B78" t="str">
            <v>Fornecimento De Camisas</v>
          </cell>
          <cell r="C78">
            <v>-6449.8</v>
          </cell>
        </row>
        <row r="79">
          <cell r="A79">
            <v>1140109</v>
          </cell>
          <cell r="B79" t="str">
            <v>Adto a Motoristas</v>
          </cell>
          <cell r="C79">
            <v>56696.03</v>
          </cell>
        </row>
        <row r="80">
          <cell r="A80">
            <v>1140201</v>
          </cell>
          <cell r="B80" t="str">
            <v>Adto.de Viagens Nacionais</v>
          </cell>
          <cell r="C80">
            <v>719.42</v>
          </cell>
        </row>
        <row r="81">
          <cell r="A81">
            <v>1140203</v>
          </cell>
          <cell r="B81" t="str">
            <v>Adiant. de Viagem</v>
          </cell>
          <cell r="C81">
            <v>30660.47</v>
          </cell>
        </row>
        <row r="82">
          <cell r="A82">
            <v>1140409</v>
          </cell>
          <cell r="B82" t="str">
            <v>Adiant. a Fornecedores</v>
          </cell>
          <cell r="C82">
            <v>6290148.1600000001</v>
          </cell>
        </row>
        <row r="83">
          <cell r="A83" t="str">
            <v>Antecipações diversas</v>
          </cell>
          <cell r="C83">
            <v>6642657.9800000004</v>
          </cell>
        </row>
        <row r="85">
          <cell r="A85">
            <v>1170103</v>
          </cell>
          <cell r="B85" t="str">
            <v>Arrendamento Delara</v>
          </cell>
          <cell r="C85">
            <v>3954044.99</v>
          </cell>
        </row>
        <row r="86">
          <cell r="A86">
            <v>1170201</v>
          </cell>
          <cell r="B86" t="str">
            <v>Prêmio De Seguro a Apropriar</v>
          </cell>
          <cell r="C86">
            <v>345327.12</v>
          </cell>
        </row>
        <row r="87">
          <cell r="A87">
            <v>1170324</v>
          </cell>
          <cell r="B87" t="str">
            <v>Despesas antecipadas IPTU</v>
          </cell>
          <cell r="C87">
            <v>2433.9</v>
          </cell>
        </row>
        <row r="88">
          <cell r="A88">
            <v>1170325</v>
          </cell>
          <cell r="B88" t="str">
            <v>Despesas antecipadas IPVA/LICENCIAMENTO</v>
          </cell>
          <cell r="C88">
            <v>140826.32999999999</v>
          </cell>
        </row>
        <row r="89">
          <cell r="A89">
            <v>1170330</v>
          </cell>
          <cell r="B89" t="str">
            <v>Despesas antecipadas Alugueis</v>
          </cell>
          <cell r="C89">
            <v>14121.04</v>
          </cell>
        </row>
        <row r="90">
          <cell r="A90">
            <v>1173224</v>
          </cell>
          <cell r="B90" t="str">
            <v>Desp antecip aquisição de vale alimenta</v>
          </cell>
          <cell r="C90">
            <v>91470.32</v>
          </cell>
        </row>
        <row r="91">
          <cell r="A91">
            <v>1173225</v>
          </cell>
          <cell r="B91" t="str">
            <v>Desp antecip assintência médica</v>
          </cell>
          <cell r="C91">
            <v>60603.77</v>
          </cell>
        </row>
        <row r="92">
          <cell r="A92">
            <v>1173227</v>
          </cell>
          <cell r="B92" t="str">
            <v>Desp antecip vale transporte</v>
          </cell>
          <cell r="C92">
            <v>251827.32</v>
          </cell>
        </row>
        <row r="93">
          <cell r="A93">
            <v>1173228</v>
          </cell>
          <cell r="B93" t="str">
            <v>Desp antecip farmácia</v>
          </cell>
          <cell r="C93">
            <v>9307.52</v>
          </cell>
        </row>
        <row r="94">
          <cell r="A94" t="str">
            <v>Despesas Pagas antecipadamente</v>
          </cell>
          <cell r="C94">
            <v>4869962.3099999996</v>
          </cell>
        </row>
        <row r="96">
          <cell r="A96">
            <v>1139901</v>
          </cell>
          <cell r="B96" t="str">
            <v>Seguros a Receber</v>
          </cell>
          <cell r="C96">
            <v>30415</v>
          </cell>
        </row>
        <row r="97">
          <cell r="A97">
            <v>1139912</v>
          </cell>
          <cell r="B97" t="str">
            <v>Cheques em cobrança - Chile</v>
          </cell>
          <cell r="C97">
            <v>224564.3</v>
          </cell>
        </row>
        <row r="98">
          <cell r="A98" t="str">
            <v>Outros</v>
          </cell>
          <cell r="C98">
            <v>254979.3</v>
          </cell>
        </row>
        <row r="100">
          <cell r="A100" t="str">
            <v>Circulante</v>
          </cell>
          <cell r="C100">
            <v>56674755.969999999</v>
          </cell>
        </row>
        <row r="102">
          <cell r="A102">
            <v>1240402</v>
          </cell>
          <cell r="B102" t="str">
            <v>ICMS a recuperar-Paraná</v>
          </cell>
          <cell r="C102">
            <v>706085.89</v>
          </cell>
        </row>
        <row r="103">
          <cell r="A103" t="str">
            <v>Impostos longo prazo</v>
          </cell>
          <cell r="C103">
            <v>706085.89</v>
          </cell>
        </row>
        <row r="105">
          <cell r="A105">
            <v>1250104</v>
          </cell>
          <cell r="B105" t="str">
            <v>Controladora ALL S.A.</v>
          </cell>
          <cell r="C105">
            <v>27140</v>
          </cell>
        </row>
        <row r="106">
          <cell r="A106">
            <v>1250205</v>
          </cell>
          <cell r="B106" t="str">
            <v>Mutúo ALL Armazéns Gerais Ltda</v>
          </cell>
          <cell r="C106">
            <v>681879.8</v>
          </cell>
        </row>
        <row r="107">
          <cell r="A107" t="str">
            <v>Mútuo controladores</v>
          </cell>
          <cell r="C107">
            <v>709019.8</v>
          </cell>
        </row>
        <row r="109">
          <cell r="A109">
            <v>1240104</v>
          </cell>
          <cell r="B109" t="str">
            <v>Arrendamento Delara RLP</v>
          </cell>
          <cell r="C109">
            <v>34130792.950000003</v>
          </cell>
        </row>
        <row r="110">
          <cell r="A110" t="str">
            <v>Despesas pagas antecipadamente</v>
          </cell>
          <cell r="C110">
            <v>34130792.950000003</v>
          </cell>
        </row>
        <row r="112">
          <cell r="A112">
            <v>1210101</v>
          </cell>
          <cell r="B112" t="str">
            <v>Dep.Judic.Ações Trabal.LP</v>
          </cell>
          <cell r="C112">
            <v>268281.15999999997</v>
          </cell>
        </row>
        <row r="113">
          <cell r="A113">
            <v>1210109</v>
          </cell>
          <cell r="B113" t="str">
            <v>Penhora Judicial</v>
          </cell>
          <cell r="C113">
            <v>37500</v>
          </cell>
        </row>
        <row r="114">
          <cell r="A114" t="str">
            <v>Depósitos judiciais</v>
          </cell>
          <cell r="C114">
            <v>305781.15999999997</v>
          </cell>
        </row>
        <row r="116">
          <cell r="A116">
            <v>1220201</v>
          </cell>
          <cell r="B116" t="str">
            <v>Valores a Receber-Ressarcimento</v>
          </cell>
          <cell r="C116">
            <v>395881.6</v>
          </cell>
        </row>
        <row r="117">
          <cell r="A117" t="str">
            <v>Outros</v>
          </cell>
          <cell r="C117">
            <v>395881.6</v>
          </cell>
        </row>
        <row r="119">
          <cell r="A119" t="str">
            <v>Realizável a longo prazo</v>
          </cell>
          <cell r="C119">
            <v>36247561.399999999</v>
          </cell>
        </row>
        <row r="121">
          <cell r="A121">
            <v>1310204</v>
          </cell>
          <cell r="B121" t="str">
            <v>Part.Coligada Terlogs Terminais Marítim</v>
          </cell>
          <cell r="C121">
            <v>9580000</v>
          </cell>
        </row>
        <row r="122">
          <cell r="A122">
            <v>1310302</v>
          </cell>
          <cell r="B122" t="str">
            <v>Participação ALL Armazéns Gerais Ltda</v>
          </cell>
          <cell r="C122">
            <v>21440.78</v>
          </cell>
        </row>
        <row r="123">
          <cell r="A123" t="str">
            <v>Controladas e coligadas</v>
          </cell>
          <cell r="C123">
            <v>9601440.7799999993</v>
          </cell>
        </row>
        <row r="124">
          <cell r="C124">
            <v>9601440.7799999993</v>
          </cell>
        </row>
        <row r="125">
          <cell r="A125">
            <v>1322101</v>
          </cell>
          <cell r="B125" t="str">
            <v>Projetos em Andamento</v>
          </cell>
          <cell r="C125">
            <v>358428.36</v>
          </cell>
        </row>
        <row r="126">
          <cell r="A126">
            <v>1324108</v>
          </cell>
          <cell r="B126" t="str">
            <v>Equip.Processamento Dados</v>
          </cell>
          <cell r="C126">
            <v>896536.79</v>
          </cell>
        </row>
        <row r="127">
          <cell r="A127">
            <v>1324128</v>
          </cell>
          <cell r="B127" t="str">
            <v>Deprec.Eq.Processam.Dados</v>
          </cell>
          <cell r="C127">
            <v>-57783.37</v>
          </cell>
        </row>
        <row r="128">
          <cell r="A128">
            <v>1325102</v>
          </cell>
          <cell r="B128" t="str">
            <v>Móveis e Utensílios</v>
          </cell>
          <cell r="C128">
            <v>7233.6</v>
          </cell>
        </row>
        <row r="129">
          <cell r="A129">
            <v>1325104</v>
          </cell>
          <cell r="B129" t="str">
            <v>Veículos Rodoviários</v>
          </cell>
          <cell r="C129">
            <v>13018525.57</v>
          </cell>
        </row>
        <row r="130">
          <cell r="A130">
            <v>1325122</v>
          </cell>
          <cell r="B130" t="str">
            <v>Deprec.Móveis e Utensílios</v>
          </cell>
          <cell r="C130">
            <v>-1068.5999999999999</v>
          </cell>
        </row>
        <row r="131">
          <cell r="A131">
            <v>1325124</v>
          </cell>
          <cell r="B131" t="str">
            <v>Deprec.Veíc.Rodoviários</v>
          </cell>
          <cell r="C131">
            <v>-2816790.08</v>
          </cell>
        </row>
        <row r="132">
          <cell r="A132">
            <v>1326202</v>
          </cell>
          <cell r="B132" t="str">
            <v>Sistemas Aplicat.-Software</v>
          </cell>
          <cell r="C132">
            <v>224744.6</v>
          </cell>
        </row>
        <row r="133">
          <cell r="A133">
            <v>1326212</v>
          </cell>
          <cell r="B133" t="str">
            <v>Amort.Sistemas Aplicativos</v>
          </cell>
          <cell r="C133">
            <v>-65305.89</v>
          </cell>
        </row>
        <row r="134">
          <cell r="A134">
            <v>1329999</v>
          </cell>
          <cell r="B134" t="str">
            <v>Carga Imobilizado</v>
          </cell>
          <cell r="C134">
            <v>237600</v>
          </cell>
        </row>
        <row r="135">
          <cell r="A135" t="str">
            <v>Bens de uso construção e reforma</v>
          </cell>
          <cell r="C135">
            <v>11802120.98</v>
          </cell>
        </row>
        <row r="136">
          <cell r="A136" t="str">
            <v>Imobilizado</v>
          </cell>
          <cell r="C136">
            <v>11802120.98</v>
          </cell>
        </row>
        <row r="138">
          <cell r="A138" t="str">
            <v>Permanente</v>
          </cell>
          <cell r="C138">
            <v>21403561.760000002</v>
          </cell>
        </row>
        <row r="140">
          <cell r="A140" t="str">
            <v>ATIVO</v>
          </cell>
          <cell r="C140">
            <v>114325879.13</v>
          </cell>
        </row>
        <row r="149">
          <cell r="A149" t="str">
            <v>Texto.............................................</v>
          </cell>
        </row>
        <row r="150">
          <cell r="A150" t="str">
            <v>..................................................</v>
          </cell>
        </row>
        <row r="152">
          <cell r="A152">
            <v>2111101</v>
          </cell>
          <cell r="B152" t="str">
            <v>Fornecedor Materiais Nac.</v>
          </cell>
          <cell r="C152">
            <v>-1315202.1399999999</v>
          </cell>
        </row>
        <row r="153">
          <cell r="A153">
            <v>2111102</v>
          </cell>
          <cell r="B153" t="str">
            <v>Fornec.Materiais Consig.</v>
          </cell>
          <cell r="C153">
            <v>-505</v>
          </cell>
        </row>
        <row r="154">
          <cell r="A154">
            <v>2111103</v>
          </cell>
          <cell r="B154" t="str">
            <v>Fornecedor Serviços Nac.</v>
          </cell>
          <cell r="C154">
            <v>-8099643.4100000001</v>
          </cell>
        </row>
        <row r="155">
          <cell r="A155">
            <v>2111105</v>
          </cell>
          <cell r="B155" t="str">
            <v>Provisão de N.F. Serviço</v>
          </cell>
          <cell r="C155">
            <v>-1031499.65</v>
          </cell>
        </row>
        <row r="156">
          <cell r="A156">
            <v>2111106</v>
          </cell>
          <cell r="B156" t="str">
            <v>Funcionários</v>
          </cell>
          <cell r="C156">
            <v>-91130.81</v>
          </cell>
        </row>
        <row r="157">
          <cell r="A157">
            <v>2111108</v>
          </cell>
          <cell r="B157" t="str">
            <v>Fornecedor Utilities</v>
          </cell>
          <cell r="C157">
            <v>-17906.91</v>
          </cell>
        </row>
        <row r="158">
          <cell r="A158">
            <v>2111109</v>
          </cell>
          <cell r="B158" t="str">
            <v>Fornecedor de Combustíveis</v>
          </cell>
          <cell r="C158">
            <v>-1857094.78</v>
          </cell>
        </row>
        <row r="159">
          <cell r="A159">
            <v>2111110</v>
          </cell>
          <cell r="B159" t="str">
            <v>Fornecedor Impostos</v>
          </cell>
          <cell r="C159">
            <v>-345250.85</v>
          </cell>
        </row>
        <row r="160">
          <cell r="A160">
            <v>2111111</v>
          </cell>
          <cell r="B160" t="str">
            <v>Bancos</v>
          </cell>
          <cell r="C160">
            <v>-3535.24</v>
          </cell>
        </row>
        <row r="161">
          <cell r="A161">
            <v>2111113</v>
          </cell>
          <cell r="B161" t="str">
            <v>Tit. Caixa. Peq. UPs</v>
          </cell>
          <cell r="C161">
            <v>-255605.38</v>
          </cell>
        </row>
        <row r="162">
          <cell r="A162">
            <v>2111114</v>
          </cell>
          <cell r="B162" t="str">
            <v>Forn.Ressarc.Avarias</v>
          </cell>
          <cell r="C162">
            <v>-60869.279999999999</v>
          </cell>
        </row>
        <row r="163">
          <cell r="A163">
            <v>2111116</v>
          </cell>
          <cell r="B163" t="str">
            <v>Fornecedores Caminhoneiros</v>
          </cell>
          <cell r="C163">
            <v>-2576607.2799999998</v>
          </cell>
        </row>
        <row r="164">
          <cell r="A164">
            <v>2111189</v>
          </cell>
          <cell r="B164" t="str">
            <v>Transitoria Agregado</v>
          </cell>
          <cell r="C164">
            <v>123072.11</v>
          </cell>
        </row>
        <row r="165">
          <cell r="A165">
            <v>2111190</v>
          </cell>
          <cell r="B165" t="str">
            <v>Carga Forn.Mat.</v>
          </cell>
          <cell r="C165">
            <v>2343007.2000000002</v>
          </cell>
        </row>
        <row r="166">
          <cell r="A166">
            <v>2111191</v>
          </cell>
          <cell r="B166" t="str">
            <v>Carga Forn.Serviço</v>
          </cell>
          <cell r="C166">
            <v>-189711.96</v>
          </cell>
        </row>
        <row r="167">
          <cell r="A167">
            <v>2111193</v>
          </cell>
          <cell r="B167" t="str">
            <v>Outros valores a pagar</v>
          </cell>
          <cell r="C167">
            <v>748534.21</v>
          </cell>
        </row>
        <row r="168">
          <cell r="A168">
            <v>2111202</v>
          </cell>
          <cell r="B168" t="str">
            <v>Fornecedor Serviços Ext.</v>
          </cell>
          <cell r="C168">
            <v>-1923421.44</v>
          </cell>
        </row>
        <row r="169">
          <cell r="A169" t="str">
            <v>Fornecedores</v>
          </cell>
          <cell r="C169">
            <v>-14553370.609999999</v>
          </cell>
        </row>
        <row r="171">
          <cell r="A171">
            <v>2121301</v>
          </cell>
          <cell r="B171" t="str">
            <v>Empréstimo BNDES</v>
          </cell>
          <cell r="C171">
            <v>-6189710.0099999998</v>
          </cell>
        </row>
        <row r="172">
          <cell r="A172" t="str">
            <v>BNDES</v>
          </cell>
          <cell r="C172">
            <v>-6189710.0099999998</v>
          </cell>
        </row>
        <row r="174">
          <cell r="A174">
            <v>2131106</v>
          </cell>
          <cell r="B174" t="str">
            <v>Arrendamento Delara</v>
          </cell>
          <cell r="C174">
            <v>-24701003.260000002</v>
          </cell>
        </row>
        <row r="175">
          <cell r="A175" t="str">
            <v>Arrendamento a pagar</v>
          </cell>
          <cell r="C175">
            <v>-24701003.260000002</v>
          </cell>
        </row>
        <row r="177">
          <cell r="A177">
            <v>2161101</v>
          </cell>
          <cell r="B177" t="str">
            <v>Salários a Pagar</v>
          </cell>
          <cell r="C177">
            <v>144312.65</v>
          </cell>
        </row>
        <row r="178">
          <cell r="A178">
            <v>2161102</v>
          </cell>
          <cell r="B178" t="str">
            <v>Banco de horas a pagar</v>
          </cell>
          <cell r="C178">
            <v>-24395.84</v>
          </cell>
        </row>
        <row r="179">
          <cell r="A179">
            <v>2162101</v>
          </cell>
          <cell r="B179" t="str">
            <v>INSS</v>
          </cell>
          <cell r="C179">
            <v>-512394.28</v>
          </cell>
        </row>
        <row r="180">
          <cell r="A180">
            <v>2162103</v>
          </cell>
          <cell r="B180" t="str">
            <v>Salario Educação</v>
          </cell>
          <cell r="C180">
            <v>-36777.199999999997</v>
          </cell>
        </row>
        <row r="181">
          <cell r="A181">
            <v>2162104</v>
          </cell>
          <cell r="B181" t="str">
            <v>FGTS a Recolher</v>
          </cell>
          <cell r="C181">
            <v>-151447.63</v>
          </cell>
        </row>
        <row r="182">
          <cell r="A182">
            <v>2163101</v>
          </cell>
          <cell r="B182" t="str">
            <v>Cta.Pg. Plansfer</v>
          </cell>
          <cell r="C182">
            <v>80</v>
          </cell>
        </row>
        <row r="183">
          <cell r="A183">
            <v>2163102</v>
          </cell>
          <cell r="B183" t="str">
            <v>Contrib. Sindical</v>
          </cell>
          <cell r="C183">
            <v>-13093.81</v>
          </cell>
        </row>
        <row r="184">
          <cell r="A184">
            <v>2163104</v>
          </cell>
          <cell r="B184" t="str">
            <v>Pensão Alimentícia</v>
          </cell>
          <cell r="C184">
            <v>4210.8900000000003</v>
          </cell>
        </row>
        <row r="185">
          <cell r="A185">
            <v>2163105</v>
          </cell>
          <cell r="B185" t="str">
            <v>Sindifer</v>
          </cell>
          <cell r="C185">
            <v>-252.06</v>
          </cell>
        </row>
        <row r="186">
          <cell r="A186">
            <v>2163106</v>
          </cell>
          <cell r="B186" t="str">
            <v>Assistência Odontológica</v>
          </cell>
          <cell r="C186">
            <v>-14885.77</v>
          </cell>
        </row>
        <row r="187">
          <cell r="A187" t="str">
            <v>Salários e encargos sociais</v>
          </cell>
          <cell r="C187">
            <v>-604643.05000000005</v>
          </cell>
        </row>
        <row r="189">
          <cell r="A189">
            <v>2171101</v>
          </cell>
          <cell r="B189" t="str">
            <v>IRRF - Empregados</v>
          </cell>
          <cell r="C189">
            <v>-49619.15</v>
          </cell>
        </row>
        <row r="190">
          <cell r="A190">
            <v>2171102</v>
          </cell>
          <cell r="B190" t="str">
            <v>IRRF - Terceiros</v>
          </cell>
          <cell r="C190">
            <v>-1060.1099999999999</v>
          </cell>
        </row>
        <row r="191">
          <cell r="A191">
            <v>2171201</v>
          </cell>
          <cell r="B191" t="str">
            <v>PIS-Prog.Int.Social</v>
          </cell>
          <cell r="C191">
            <v>-101473.36</v>
          </cell>
        </row>
        <row r="192">
          <cell r="A192">
            <v>2171202</v>
          </cell>
          <cell r="B192" t="str">
            <v>Cofins</v>
          </cell>
          <cell r="C192">
            <v>-368494.06</v>
          </cell>
        </row>
        <row r="193">
          <cell r="A193">
            <v>2171203</v>
          </cell>
          <cell r="B193" t="str">
            <v>Imposto S/Serviço</v>
          </cell>
          <cell r="C193">
            <v>44336.52</v>
          </cell>
        </row>
        <row r="194">
          <cell r="A194">
            <v>2171211</v>
          </cell>
          <cell r="B194" t="str">
            <v>Juros c/ Tributos a realizar</v>
          </cell>
          <cell r="C194">
            <v>27304.13</v>
          </cell>
        </row>
        <row r="195">
          <cell r="A195">
            <v>2171301</v>
          </cell>
          <cell r="B195" t="str">
            <v>ICMS - Parana</v>
          </cell>
          <cell r="C195">
            <v>-938132.55</v>
          </cell>
        </row>
        <row r="196">
          <cell r="A196">
            <v>2171309</v>
          </cell>
          <cell r="B196" t="str">
            <v>ICMS a pagar - Geral</v>
          </cell>
          <cell r="C196">
            <v>1391.14</v>
          </cell>
        </row>
        <row r="197">
          <cell r="A197">
            <v>2171501</v>
          </cell>
          <cell r="B197" t="str">
            <v>IPTU</v>
          </cell>
          <cell r="C197">
            <v>2972.07</v>
          </cell>
        </row>
        <row r="198">
          <cell r="A198">
            <v>2171504</v>
          </cell>
          <cell r="B198" t="str">
            <v>ISS - RETENÇAÕ TERCEIROS</v>
          </cell>
          <cell r="C198">
            <v>-1165.42</v>
          </cell>
        </row>
        <row r="199">
          <cell r="A199">
            <v>2171505</v>
          </cell>
          <cell r="B199" t="str">
            <v>INSS</v>
          </cell>
          <cell r="C199">
            <v>-191376.6</v>
          </cell>
        </row>
        <row r="200">
          <cell r="A200">
            <v>2171507</v>
          </cell>
          <cell r="B200" t="str">
            <v>INSS - retenção s/ cooperativas</v>
          </cell>
          <cell r="C200">
            <v>-95049.61</v>
          </cell>
        </row>
        <row r="201">
          <cell r="A201">
            <v>2171508</v>
          </cell>
          <cell r="B201" t="str">
            <v>SEST/SENAT - Retido caminhoneiros</v>
          </cell>
          <cell r="C201">
            <v>-16769.810000000001</v>
          </cell>
        </row>
        <row r="202">
          <cell r="A202" t="str">
            <v>Impostos</v>
          </cell>
          <cell r="C202">
            <v>-1687136.81</v>
          </cell>
        </row>
        <row r="204">
          <cell r="A204">
            <v>2164101</v>
          </cell>
          <cell r="B204" t="str">
            <v>13 Salario</v>
          </cell>
          <cell r="C204">
            <v>-450446.75</v>
          </cell>
        </row>
        <row r="205">
          <cell r="A205">
            <v>2164102</v>
          </cell>
          <cell r="B205" t="str">
            <v>Ferias</v>
          </cell>
          <cell r="C205">
            <v>-1478127.6</v>
          </cell>
        </row>
        <row r="206">
          <cell r="A206" t="str">
            <v>Provisões de férias e 13º salário</v>
          </cell>
          <cell r="C206">
            <v>-1928574.35</v>
          </cell>
        </row>
        <row r="208">
          <cell r="A208">
            <v>2183602</v>
          </cell>
          <cell r="B208" t="str">
            <v>Prov.p/Remun. Variavel</v>
          </cell>
          <cell r="C208">
            <v>162161.78</v>
          </cell>
        </row>
        <row r="209">
          <cell r="A209" t="str">
            <v>Provisão para remuneração variável</v>
          </cell>
          <cell r="C209">
            <v>162161.78</v>
          </cell>
        </row>
        <row r="211">
          <cell r="A211">
            <v>2151109</v>
          </cell>
          <cell r="B211" t="str">
            <v>Part.Pg.Mesopotâmico/BAP</v>
          </cell>
          <cell r="C211">
            <v>-3029180.81</v>
          </cell>
        </row>
        <row r="212">
          <cell r="A212">
            <v>2181150</v>
          </cell>
          <cell r="B212" t="str">
            <v>Adiantamento de Clientes - Recon</v>
          </cell>
          <cell r="C212">
            <v>-14285.28</v>
          </cell>
        </row>
        <row r="213">
          <cell r="A213">
            <v>2182101</v>
          </cell>
          <cell r="B213" t="str">
            <v>Seguros a pagar</v>
          </cell>
          <cell r="C213">
            <v>-104318.99</v>
          </cell>
        </row>
        <row r="214">
          <cell r="A214">
            <v>2182102</v>
          </cell>
          <cell r="B214" t="str">
            <v>Bonif.vagões clientes a Pg</v>
          </cell>
          <cell r="C214">
            <v>44.93</v>
          </cell>
        </row>
        <row r="215">
          <cell r="A215">
            <v>2182103</v>
          </cell>
          <cell r="B215" t="str">
            <v>Reemb Impostos Delara</v>
          </cell>
          <cell r="C215">
            <v>191782.25</v>
          </cell>
        </row>
        <row r="216">
          <cell r="A216" t="str">
            <v>Outros</v>
          </cell>
          <cell r="C216">
            <v>-2955957.9</v>
          </cell>
        </row>
        <row r="218">
          <cell r="A218" t="str">
            <v>Circulante</v>
          </cell>
          <cell r="C218">
            <v>-52458234.210000001</v>
          </cell>
        </row>
        <row r="220">
          <cell r="A220">
            <v>2211202</v>
          </cell>
          <cell r="B220" t="str">
            <v>Fornec.Serviços Ext. LP</v>
          </cell>
          <cell r="C220">
            <v>16000.02</v>
          </cell>
        </row>
        <row r="221">
          <cell r="A221" t="str">
            <v>Fornecedores</v>
          </cell>
          <cell r="C221">
            <v>16000.02</v>
          </cell>
        </row>
        <row r="223">
          <cell r="A223">
            <v>2221301</v>
          </cell>
          <cell r="B223" t="str">
            <v>Emprést.BNDES  LP</v>
          </cell>
          <cell r="C223">
            <v>-10613831.98</v>
          </cell>
        </row>
        <row r="224">
          <cell r="A224" t="str">
            <v>BNDES</v>
          </cell>
          <cell r="C224">
            <v>-10613831.98</v>
          </cell>
        </row>
        <row r="226">
          <cell r="A226">
            <v>2251101</v>
          </cell>
          <cell r="B226" t="str">
            <v>Provisões Ações Trabal.LP</v>
          </cell>
          <cell r="C226">
            <v>-1453296.86</v>
          </cell>
        </row>
        <row r="227">
          <cell r="A227" t="str">
            <v>Provisão para contingencias trabalhistas</v>
          </cell>
          <cell r="C227">
            <v>-1453296.86</v>
          </cell>
        </row>
        <row r="229">
          <cell r="A229">
            <v>2221606</v>
          </cell>
          <cell r="B229" t="str">
            <v>Mutúo ALL do Brasil S.A. LP</v>
          </cell>
          <cell r="C229">
            <v>-15535031.77</v>
          </cell>
        </row>
        <row r="230">
          <cell r="A230">
            <v>2281102</v>
          </cell>
          <cell r="B230" t="str">
            <v>Reembolso impostos Delara</v>
          </cell>
          <cell r="C230">
            <v>-1960079.05</v>
          </cell>
        </row>
        <row r="231">
          <cell r="A231" t="str">
            <v>Outros valores a pagar</v>
          </cell>
          <cell r="C231">
            <v>-17495110.82</v>
          </cell>
        </row>
        <row r="233">
          <cell r="A233" t="str">
            <v>Exigível a longo prazo</v>
          </cell>
          <cell r="C233">
            <v>-29546239.640000001</v>
          </cell>
        </row>
        <row r="235">
          <cell r="A235">
            <v>2311104</v>
          </cell>
          <cell r="B235" t="str">
            <v>Cessão Diretio de Uso</v>
          </cell>
          <cell r="C235">
            <v>-9058012.7899999991</v>
          </cell>
        </row>
        <row r="236">
          <cell r="C236">
            <v>-9058012.7899999991</v>
          </cell>
        </row>
        <row r="237">
          <cell r="A237">
            <v>2411101</v>
          </cell>
          <cell r="B237" t="str">
            <v>Capital Social Subscrito</v>
          </cell>
          <cell r="C237">
            <v>-46929261.920000002</v>
          </cell>
        </row>
        <row r="238">
          <cell r="A238">
            <v>2421102</v>
          </cell>
          <cell r="B238" t="str">
            <v>Adto.p/Futuro Aum.Capital</v>
          </cell>
          <cell r="C238">
            <v>-2271408.44</v>
          </cell>
        </row>
        <row r="239">
          <cell r="A239" t="str">
            <v>Capital social</v>
          </cell>
          <cell r="C239">
            <v>-49200670.359999999</v>
          </cell>
        </row>
        <row r="241">
          <cell r="A241">
            <v>2431101</v>
          </cell>
          <cell r="B241" t="str">
            <v>Lucro/Prej.Exerc.Anteriores</v>
          </cell>
          <cell r="C241">
            <v>14671027.84</v>
          </cell>
        </row>
        <row r="242">
          <cell r="A242" t="str">
            <v>Prejuízo acumulado</v>
          </cell>
          <cell r="C242">
            <v>14671027.84</v>
          </cell>
        </row>
        <row r="244">
          <cell r="A244" t="str">
            <v>Patrimônio líquido</v>
          </cell>
          <cell r="C244">
            <v>-34529642.520000003</v>
          </cell>
        </row>
        <row r="246">
          <cell r="A246" t="str">
            <v>Passivo</v>
          </cell>
          <cell r="C246">
            <v>-125592129.16</v>
          </cell>
        </row>
        <row r="255">
          <cell r="A255" t="str">
            <v>Texto.............................................</v>
          </cell>
        </row>
        <row r="256">
          <cell r="A256" t="str">
            <v>..................................................</v>
          </cell>
        </row>
        <row r="258">
          <cell r="A258">
            <v>5111101</v>
          </cell>
          <cell r="B258" t="str">
            <v>Receita Transporte Ferrov.</v>
          </cell>
          <cell r="C258">
            <v>-8000</v>
          </cell>
        </row>
        <row r="259">
          <cell r="A259">
            <v>5114101</v>
          </cell>
          <cell r="B259" t="str">
            <v>Desconto de Frete</v>
          </cell>
          <cell r="C259">
            <v>48.36</v>
          </cell>
        </row>
        <row r="260">
          <cell r="A260" t="str">
            <v>Receita Ferroviária</v>
          </cell>
          <cell r="C260">
            <v>-7951.64</v>
          </cell>
        </row>
        <row r="261">
          <cell r="A261">
            <v>5114301</v>
          </cell>
          <cell r="B261" t="str">
            <v>Desconto de Frete - Agregados</v>
          </cell>
          <cell r="C261">
            <v>43441.11</v>
          </cell>
        </row>
        <row r="262">
          <cell r="A262">
            <v>5114304</v>
          </cell>
          <cell r="B262" t="str">
            <v>Desconto de Frete - Terceiros</v>
          </cell>
          <cell r="C262">
            <v>620001.09</v>
          </cell>
        </row>
        <row r="263">
          <cell r="A263">
            <v>5114305</v>
          </cell>
          <cell r="B263" t="str">
            <v>Cancelamento de Frete - Terceiros</v>
          </cell>
          <cell r="C263">
            <v>9</v>
          </cell>
        </row>
        <row r="264">
          <cell r="A264">
            <v>5114307</v>
          </cell>
          <cell r="B264" t="str">
            <v>Desconto de Frete - Frota</v>
          </cell>
          <cell r="C264">
            <v>152623.42000000001</v>
          </cell>
        </row>
        <row r="265">
          <cell r="A265">
            <v>5114308</v>
          </cell>
          <cell r="B265" t="str">
            <v>Cancelamento de Frete - Frota</v>
          </cell>
          <cell r="C265">
            <v>1655293.67</v>
          </cell>
        </row>
        <row r="266">
          <cell r="A266">
            <v>5118101</v>
          </cell>
          <cell r="B266" t="str">
            <v>Transporte Rodoviário - Terceiros</v>
          </cell>
          <cell r="C266">
            <v>-30620481.359999999</v>
          </cell>
        </row>
        <row r="267">
          <cell r="A267">
            <v>5118102</v>
          </cell>
          <cell r="B267" t="str">
            <v>Transport. Rod. Frota</v>
          </cell>
          <cell r="C267">
            <v>-30506812.690000001</v>
          </cell>
        </row>
        <row r="268">
          <cell r="A268">
            <v>5118103</v>
          </cell>
          <cell r="B268" t="str">
            <v>Transp. Rod. Agregados</v>
          </cell>
          <cell r="C268">
            <v>-10769280.5</v>
          </cell>
        </row>
        <row r="269">
          <cell r="A269">
            <v>5118105</v>
          </cell>
          <cell r="B269" t="str">
            <v>Rec.Movim./Armaz.Rodo</v>
          </cell>
          <cell r="C269">
            <v>-354546.26</v>
          </cell>
        </row>
        <row r="270">
          <cell r="A270" t="str">
            <v>Receita Rodoviária</v>
          </cell>
          <cell r="C270">
            <v>-69779752.519999996</v>
          </cell>
        </row>
        <row r="271">
          <cell r="A271">
            <v>5117105</v>
          </cell>
          <cell r="B271" t="str">
            <v>Transbordo</v>
          </cell>
          <cell r="C271">
            <v>-39734</v>
          </cell>
        </row>
        <row r="272">
          <cell r="A272">
            <v>5117109</v>
          </cell>
          <cell r="B272" t="str">
            <v>Custo adm.+marg Intermodal</v>
          </cell>
          <cell r="C272">
            <v>286389.37</v>
          </cell>
        </row>
        <row r="273">
          <cell r="A273">
            <v>5124112</v>
          </cell>
          <cell r="B273" t="str">
            <v>Comissão Seguros Rodoviário - Agregados</v>
          </cell>
          <cell r="C273">
            <v>-422790.65</v>
          </cell>
        </row>
        <row r="274">
          <cell r="A274">
            <v>5124113</v>
          </cell>
          <cell r="B274" t="str">
            <v>Comissão Seguros Rodoviário - Terceiros</v>
          </cell>
          <cell r="C274">
            <v>-612134.92000000004</v>
          </cell>
        </row>
        <row r="275">
          <cell r="A275">
            <v>5124120</v>
          </cell>
          <cell r="B275" t="str">
            <v>Comissão Seguros Rodoviário - Frota</v>
          </cell>
          <cell r="C275">
            <v>-433943.79</v>
          </cell>
        </row>
        <row r="276">
          <cell r="A276" t="str">
            <v>Receita de Logística</v>
          </cell>
          <cell r="C276">
            <v>-1222213.99</v>
          </cell>
        </row>
        <row r="277">
          <cell r="A277">
            <v>4145102</v>
          </cell>
          <cell r="B277" t="str">
            <v>Custo Imobilizado Baixado</v>
          </cell>
          <cell r="C277">
            <v>3331856.8</v>
          </cell>
        </row>
        <row r="278">
          <cell r="A278">
            <v>5117130</v>
          </cell>
          <cell r="B278" t="str">
            <v>Receita Realizada TERLOGS</v>
          </cell>
          <cell r="C278">
            <v>-153525.65</v>
          </cell>
        </row>
        <row r="279">
          <cell r="A279">
            <v>5124104</v>
          </cell>
          <cell r="B279" t="str">
            <v>Receitas a Classificar</v>
          </cell>
          <cell r="C279">
            <v>33128.559999999998</v>
          </cell>
        </row>
        <row r="280">
          <cell r="A280" t="str">
            <v>Outras Receitas</v>
          </cell>
          <cell r="C280">
            <v>3211459.71</v>
          </cell>
        </row>
        <row r="281">
          <cell r="A281" t="str">
            <v>Receita Bruta Total</v>
          </cell>
          <cell r="C281">
            <v>-67798458.439999998</v>
          </cell>
        </row>
        <row r="282">
          <cell r="A282">
            <v>5411102</v>
          </cell>
          <cell r="B282" t="str">
            <v>PIS</v>
          </cell>
          <cell r="C282">
            <v>64.900000000000006</v>
          </cell>
        </row>
        <row r="283">
          <cell r="A283">
            <v>5411103</v>
          </cell>
          <cell r="B283" t="str">
            <v>COFINS</v>
          </cell>
          <cell r="C283">
            <v>117.99</v>
          </cell>
        </row>
        <row r="284">
          <cell r="A284">
            <v>5411104</v>
          </cell>
          <cell r="B284" t="str">
            <v>Imposto s/ serviço</v>
          </cell>
          <cell r="C284">
            <v>196.66</v>
          </cell>
        </row>
        <row r="285">
          <cell r="A285">
            <v>5411145</v>
          </cell>
          <cell r="B285" t="str">
            <v>PIS Rodoviário - Agregados</v>
          </cell>
          <cell r="C285">
            <v>175727.86</v>
          </cell>
        </row>
        <row r="286">
          <cell r="A286">
            <v>5411146</v>
          </cell>
          <cell r="B286" t="str">
            <v>PIS Rodoviário - Terceiros</v>
          </cell>
          <cell r="C286">
            <v>447907.64</v>
          </cell>
        </row>
        <row r="287">
          <cell r="A287">
            <v>5411147</v>
          </cell>
          <cell r="B287" t="str">
            <v>PIS Rodoviário - Frota</v>
          </cell>
          <cell r="C287">
            <v>441700.31</v>
          </cell>
        </row>
        <row r="288">
          <cell r="A288">
            <v>5411148</v>
          </cell>
          <cell r="B288" t="str">
            <v>Cofins Rodoviário - Agregados</v>
          </cell>
          <cell r="C288">
            <v>319651.19</v>
          </cell>
        </row>
        <row r="289">
          <cell r="A289">
            <v>5411149</v>
          </cell>
          <cell r="B289" t="str">
            <v>Cofins Rodoviário - Terceiros</v>
          </cell>
          <cell r="C289">
            <v>807970.88</v>
          </cell>
        </row>
        <row r="290">
          <cell r="A290">
            <v>5411150</v>
          </cell>
          <cell r="B290" t="str">
            <v>Cofins Rodoviário - Frota</v>
          </cell>
          <cell r="C290">
            <v>772028.29</v>
          </cell>
        </row>
        <row r="291">
          <cell r="A291">
            <v>5411151</v>
          </cell>
          <cell r="B291" t="str">
            <v>ISS Rodoviário - Agregados</v>
          </cell>
          <cell r="C291">
            <v>17030.72</v>
          </cell>
        </row>
        <row r="292">
          <cell r="A292">
            <v>5411152</v>
          </cell>
          <cell r="B292" t="str">
            <v>ISS Rodoviário - Terceiros</v>
          </cell>
          <cell r="C292">
            <v>35364.980000000003</v>
          </cell>
        </row>
        <row r="293">
          <cell r="A293">
            <v>5411153</v>
          </cell>
          <cell r="B293" t="str">
            <v>ISS Rodoviário - Frota</v>
          </cell>
          <cell r="C293">
            <v>24467.56</v>
          </cell>
        </row>
        <row r="294">
          <cell r="A294">
            <v>5411160</v>
          </cell>
          <cell r="B294" t="str">
            <v>ISS s/ Seguros</v>
          </cell>
          <cell r="C294">
            <v>1927.11</v>
          </cell>
        </row>
        <row r="295">
          <cell r="A295" t="str">
            <v>PIS/COFINS/ISS/INSS</v>
          </cell>
          <cell r="C295">
            <v>3044156.09</v>
          </cell>
        </row>
        <row r="296">
          <cell r="A296">
            <v>5411142</v>
          </cell>
          <cell r="B296" t="str">
            <v>ICMS Rodoviário - Agregados</v>
          </cell>
          <cell r="C296">
            <v>2413525.9500000002</v>
          </cell>
        </row>
        <row r="297">
          <cell r="A297">
            <v>5411143</v>
          </cell>
          <cell r="B297" t="str">
            <v>ICMS Rodoviário - Terceiros</v>
          </cell>
          <cell r="C297">
            <v>2160556.54</v>
          </cell>
        </row>
        <row r="298">
          <cell r="A298">
            <v>5411144</v>
          </cell>
          <cell r="B298" t="str">
            <v>ICMS Rodoviário - Frota</v>
          </cell>
          <cell r="C298">
            <v>2010960.18</v>
          </cell>
        </row>
        <row r="299">
          <cell r="A299">
            <v>5411156</v>
          </cell>
          <cell r="B299" t="str">
            <v>ICMS Seg rod - Agregados</v>
          </cell>
          <cell r="C299">
            <v>29886.36</v>
          </cell>
        </row>
        <row r="300">
          <cell r="A300">
            <v>5411157</v>
          </cell>
          <cell r="B300" t="str">
            <v>ICMS Seg rod - Terceiros</v>
          </cell>
          <cell r="C300">
            <v>36682.43</v>
          </cell>
        </row>
        <row r="301">
          <cell r="A301">
            <v>5411158</v>
          </cell>
          <cell r="B301" t="str">
            <v>ICMS Seg rod - Frota</v>
          </cell>
          <cell r="C301">
            <v>16514.57</v>
          </cell>
        </row>
        <row r="302">
          <cell r="A302" t="str">
            <v>ICMS</v>
          </cell>
          <cell r="C302">
            <v>6668126.0300000003</v>
          </cell>
        </row>
        <row r="303">
          <cell r="A303" t="str">
            <v>Impostos s/ Vendas</v>
          </cell>
          <cell r="C303">
            <v>9712282.1199999992</v>
          </cell>
        </row>
        <row r="304">
          <cell r="A304" t="str">
            <v>Receita operacional líquida</v>
          </cell>
          <cell r="C304">
            <v>-58086176.32</v>
          </cell>
        </row>
        <row r="305">
          <cell r="A305">
            <v>3131106</v>
          </cell>
          <cell r="B305" t="str">
            <v>Limpeza de vagões</v>
          </cell>
          <cell r="C305">
            <v>200</v>
          </cell>
        </row>
        <row r="306">
          <cell r="A306">
            <v>4131130</v>
          </cell>
          <cell r="B306" t="str">
            <v>Carga e descarga</v>
          </cell>
          <cell r="C306">
            <v>2740.09</v>
          </cell>
        </row>
        <row r="307">
          <cell r="A307" t="str">
            <v>Enlonamento/Pesagem</v>
          </cell>
          <cell r="C307">
            <v>2940.09</v>
          </cell>
        </row>
        <row r="308">
          <cell r="A308">
            <v>3061108</v>
          </cell>
          <cell r="B308" t="str">
            <v>Aluguel Container</v>
          </cell>
          <cell r="C308">
            <v>399</v>
          </cell>
        </row>
        <row r="309">
          <cell r="A309" t="str">
            <v>Aluguel de Material Rodante</v>
          </cell>
          <cell r="C309">
            <v>399</v>
          </cell>
        </row>
        <row r="310">
          <cell r="A310">
            <v>4180101</v>
          </cell>
          <cell r="B310" t="str">
            <v>Crédito Pis - Custo</v>
          </cell>
          <cell r="C310">
            <v>-103750.45</v>
          </cell>
        </row>
        <row r="311">
          <cell r="A311" t="str">
            <v>Crédito PIS</v>
          </cell>
          <cell r="C311">
            <v>-103750.45</v>
          </cell>
        </row>
        <row r="312">
          <cell r="A312" t="str">
            <v>Custos Ferroviários variáveis</v>
          </cell>
          <cell r="C312">
            <v>-100411.36</v>
          </cell>
        </row>
        <row r="313">
          <cell r="A313">
            <v>3015101</v>
          </cell>
          <cell r="B313" t="str">
            <v>Salários - Motoristas/Ajudantes</v>
          </cell>
          <cell r="C313">
            <v>1828032.18</v>
          </cell>
        </row>
        <row r="314">
          <cell r="A314">
            <v>3015201</v>
          </cell>
          <cell r="B314" t="str">
            <v>Adic. Sal. Mot. Ajudantes</v>
          </cell>
          <cell r="C314">
            <v>1125384.67</v>
          </cell>
        </row>
        <row r="315">
          <cell r="A315">
            <v>3015301</v>
          </cell>
          <cell r="B315" t="str">
            <v>INSS Mot/Ajudantes</v>
          </cell>
          <cell r="C315">
            <v>947750.44</v>
          </cell>
        </row>
        <row r="316">
          <cell r="A316">
            <v>3015302</v>
          </cell>
          <cell r="B316" t="str">
            <v>FGTS Motoristas/Ajud</v>
          </cell>
          <cell r="C316">
            <v>272600.86</v>
          </cell>
        </row>
        <row r="317">
          <cell r="A317">
            <v>3015305</v>
          </cell>
          <cell r="B317" t="str">
            <v>Cont. Patronal Motoristas/Ajudantes</v>
          </cell>
          <cell r="C317">
            <v>1160</v>
          </cell>
        </row>
        <row r="318">
          <cell r="A318">
            <v>3015401</v>
          </cell>
          <cell r="B318" t="str">
            <v>HE Motoristas/Ajudanres</v>
          </cell>
          <cell r="C318">
            <v>524741.93999999994</v>
          </cell>
        </row>
        <row r="319">
          <cell r="A319">
            <v>3015402</v>
          </cell>
          <cell r="B319" t="str">
            <v>Adicional Noturno - Motoristas</v>
          </cell>
          <cell r="C319">
            <v>21996.639999999999</v>
          </cell>
        </row>
        <row r="320">
          <cell r="A320">
            <v>3015501</v>
          </cell>
          <cell r="B320" t="str">
            <v>Aviso Previo Recisão CTR Motoristas</v>
          </cell>
          <cell r="C320">
            <v>206510.59</v>
          </cell>
        </row>
        <row r="321">
          <cell r="A321">
            <v>3015701</v>
          </cell>
          <cell r="B321" t="str">
            <v>Férias Motoristas/Ajudantes</v>
          </cell>
          <cell r="C321">
            <v>588116.65</v>
          </cell>
        </row>
        <row r="322">
          <cell r="A322">
            <v>3015702</v>
          </cell>
          <cell r="B322" t="str">
            <v>13º Salário Motoristas/Ajudantes</v>
          </cell>
          <cell r="C322">
            <v>432218.14</v>
          </cell>
        </row>
        <row r="323">
          <cell r="A323">
            <v>3015801</v>
          </cell>
          <cell r="B323" t="str">
            <v>Ticket Alim. Motoristas/Ajudantes</v>
          </cell>
          <cell r="C323">
            <v>617609.12</v>
          </cell>
        </row>
        <row r="324">
          <cell r="A324">
            <v>3015802</v>
          </cell>
          <cell r="B324" t="str">
            <v>Vale Transp. Motoristas/Ajudantes</v>
          </cell>
          <cell r="C324">
            <v>237833.17</v>
          </cell>
        </row>
        <row r="325">
          <cell r="A325">
            <v>3015803</v>
          </cell>
          <cell r="B325" t="str">
            <v>Ass. Médica Motoristas/Ajudantes</v>
          </cell>
          <cell r="C325">
            <v>416860.88</v>
          </cell>
        </row>
        <row r="326">
          <cell r="A326">
            <v>3015804</v>
          </cell>
          <cell r="B326" t="str">
            <v>Seguro de Vida Motoristas/Ajudantes</v>
          </cell>
          <cell r="C326">
            <v>6561.22</v>
          </cell>
        </row>
        <row r="327">
          <cell r="A327">
            <v>3015805</v>
          </cell>
          <cell r="B327" t="str">
            <v>Brindes Motoristas/Ajudantes</v>
          </cell>
          <cell r="C327">
            <v>2246</v>
          </cell>
        </row>
        <row r="328">
          <cell r="A328">
            <v>3015806</v>
          </cell>
          <cell r="B328" t="str">
            <v>Outros Motoristas/Ajudantes</v>
          </cell>
          <cell r="C328">
            <v>1776.4</v>
          </cell>
        </row>
        <row r="329">
          <cell r="A329">
            <v>3015901</v>
          </cell>
          <cell r="B329" t="str">
            <v>Contrato Motoristas/Ajudantes</v>
          </cell>
          <cell r="C329">
            <v>38900.959999999999</v>
          </cell>
        </row>
        <row r="330">
          <cell r="A330" t="str">
            <v>Motoristas e Ajudantes</v>
          </cell>
          <cell r="C330">
            <v>7270299.8600000003</v>
          </cell>
        </row>
        <row r="331">
          <cell r="A331">
            <v>3021107</v>
          </cell>
          <cell r="B331" t="str">
            <v>Frete Diesel Cam.Internacional</v>
          </cell>
          <cell r="C331">
            <v>10.5</v>
          </cell>
        </row>
        <row r="332">
          <cell r="A332">
            <v>3021108</v>
          </cell>
          <cell r="B332" t="str">
            <v>Diesel Caminhão</v>
          </cell>
          <cell r="C332">
            <v>8544397.5600000005</v>
          </cell>
        </row>
        <row r="333">
          <cell r="A333">
            <v>3021110</v>
          </cell>
          <cell r="B333" t="str">
            <v>Lubrificantes Caminhão</v>
          </cell>
          <cell r="C333">
            <v>57788.32</v>
          </cell>
        </row>
        <row r="334">
          <cell r="A334">
            <v>3021112</v>
          </cell>
          <cell r="B334" t="str">
            <v>Combustível p/ Agregados</v>
          </cell>
          <cell r="C334">
            <v>1157777.45</v>
          </cell>
        </row>
        <row r="335">
          <cell r="A335">
            <v>3021113</v>
          </cell>
          <cell r="B335" t="str">
            <v>Combustível para terceiros</v>
          </cell>
          <cell r="C335">
            <v>17442.96</v>
          </cell>
        </row>
        <row r="336">
          <cell r="A336" t="str">
            <v>Combustível e Lubrificantes</v>
          </cell>
          <cell r="C336">
            <v>9777416.7899999991</v>
          </cell>
        </row>
        <row r="337">
          <cell r="A337">
            <v>3014307</v>
          </cell>
          <cell r="B337" t="str">
            <v>INSS Serviços de Agregados -Intermodal</v>
          </cell>
          <cell r="C337">
            <v>210358.46</v>
          </cell>
        </row>
        <row r="338">
          <cell r="A338">
            <v>3131136</v>
          </cell>
          <cell r="B338" t="str">
            <v>Fretes agregados</v>
          </cell>
          <cell r="C338">
            <v>6345354.7199999997</v>
          </cell>
        </row>
        <row r="339">
          <cell r="A339">
            <v>3131145</v>
          </cell>
          <cell r="B339" t="str">
            <v>Pedágio agregados</v>
          </cell>
          <cell r="C339">
            <v>491968.16</v>
          </cell>
        </row>
        <row r="340">
          <cell r="A340">
            <v>3131146</v>
          </cell>
          <cell r="B340" t="str">
            <v>Pedágio Reembolso agregados</v>
          </cell>
          <cell r="C340">
            <v>-303932.43</v>
          </cell>
        </row>
        <row r="341">
          <cell r="A341">
            <v>3131148</v>
          </cell>
          <cell r="B341" t="str">
            <v>Carga e descarga rodo agregados</v>
          </cell>
          <cell r="C341">
            <v>77438.67</v>
          </cell>
        </row>
        <row r="342">
          <cell r="A342" t="str">
            <v>Agregados</v>
          </cell>
          <cell r="C342">
            <v>6821187.5800000001</v>
          </cell>
        </row>
        <row r="343">
          <cell r="A343">
            <v>3014306</v>
          </cell>
          <cell r="B343" t="str">
            <v>INSS Serviços de terceiros - Intermodal</v>
          </cell>
          <cell r="C343">
            <v>462413.69</v>
          </cell>
        </row>
        <row r="344">
          <cell r="A344">
            <v>3131102</v>
          </cell>
          <cell r="B344" t="str">
            <v>Fretes com Terceiros</v>
          </cell>
          <cell r="C344">
            <v>21348241.760000002</v>
          </cell>
        </row>
        <row r="345">
          <cell r="A345">
            <v>3131107</v>
          </cell>
          <cell r="B345" t="str">
            <v>Fretes com Terceiros - Redespacho</v>
          </cell>
          <cell r="C345">
            <v>228790.34</v>
          </cell>
        </row>
        <row r="346">
          <cell r="A346">
            <v>3131121</v>
          </cell>
          <cell r="B346" t="str">
            <v>Frete Ponta Rodoviaria</v>
          </cell>
          <cell r="C346">
            <v>49002.09</v>
          </cell>
        </row>
        <row r="347">
          <cell r="A347">
            <v>3131142</v>
          </cell>
          <cell r="B347" t="str">
            <v>Transbordo Rodoviario</v>
          </cell>
          <cell r="C347">
            <v>-1624.36</v>
          </cell>
        </row>
        <row r="348">
          <cell r="A348">
            <v>4131102</v>
          </cell>
          <cell r="B348" t="str">
            <v>Frete com terceiros</v>
          </cell>
          <cell r="C348">
            <v>135.78</v>
          </cell>
        </row>
        <row r="349">
          <cell r="A349" t="str">
            <v>Terceiros</v>
          </cell>
          <cell r="C349">
            <v>22086959.300000001</v>
          </cell>
        </row>
        <row r="350">
          <cell r="A350">
            <v>3031301</v>
          </cell>
          <cell r="B350" t="str">
            <v>Peças Manut. Ctr Cavalo mecânico</v>
          </cell>
          <cell r="C350">
            <v>772319.43</v>
          </cell>
        </row>
        <row r="351">
          <cell r="A351">
            <v>3031302</v>
          </cell>
          <cell r="B351" t="str">
            <v>Serv. Manut. Cavalo Mecânico</v>
          </cell>
          <cell r="C351">
            <v>633334.71</v>
          </cell>
        </row>
        <row r="352">
          <cell r="A352">
            <v>3031303</v>
          </cell>
          <cell r="B352" t="str">
            <v>Peças Manut. Ctr Semi reboque</v>
          </cell>
          <cell r="C352">
            <v>39070.01</v>
          </cell>
        </row>
        <row r="353">
          <cell r="A353">
            <v>3031304</v>
          </cell>
          <cell r="B353" t="str">
            <v>Serv. Manut. Semi reboque</v>
          </cell>
          <cell r="C353">
            <v>40899.64</v>
          </cell>
        </row>
        <row r="354">
          <cell r="A354">
            <v>3031305</v>
          </cell>
          <cell r="B354" t="str">
            <v>Pç. Manut. Ctr. Caminhões Leves</v>
          </cell>
          <cell r="C354">
            <v>54245.69</v>
          </cell>
        </row>
        <row r="355">
          <cell r="A355">
            <v>3031306</v>
          </cell>
          <cell r="B355" t="str">
            <v>Serv. Manut. Ctr. Caminhões Leves</v>
          </cell>
          <cell r="C355">
            <v>111000.3</v>
          </cell>
        </row>
        <row r="356">
          <cell r="A356" t="str">
            <v>Manutenção Sob-Contrato</v>
          </cell>
          <cell r="C356">
            <v>1650869.78</v>
          </cell>
        </row>
        <row r="357">
          <cell r="A357">
            <v>3031307</v>
          </cell>
          <cell r="B357" t="str">
            <v>Pc. Manut. Ex. Contrato Cavalo Mecânico</v>
          </cell>
          <cell r="C357">
            <v>509385.35</v>
          </cell>
        </row>
        <row r="358">
          <cell r="A358">
            <v>3031308</v>
          </cell>
          <cell r="B358" t="str">
            <v>Serv. Manut. Ctr. Cavalo mecânico</v>
          </cell>
          <cell r="C358">
            <v>149626.14000000001</v>
          </cell>
        </row>
        <row r="359">
          <cell r="A359">
            <v>3031309</v>
          </cell>
          <cell r="B359" t="str">
            <v>Pç Manut. Ex Contrato Semi reboque</v>
          </cell>
          <cell r="C359">
            <v>360213.52</v>
          </cell>
        </row>
        <row r="360">
          <cell r="A360">
            <v>3031310</v>
          </cell>
          <cell r="B360" t="str">
            <v>Serv. Manut. Ex Contrato Semi Reboque</v>
          </cell>
          <cell r="C360">
            <v>475879.16</v>
          </cell>
        </row>
        <row r="361">
          <cell r="A361">
            <v>3031311</v>
          </cell>
          <cell r="B361" t="str">
            <v>Pç Manut. Ex Contrato Caminhões Leves</v>
          </cell>
          <cell r="C361">
            <v>246577.63</v>
          </cell>
        </row>
        <row r="362">
          <cell r="A362">
            <v>3031312</v>
          </cell>
          <cell r="B362" t="str">
            <v>Serv. Manut. Ex Contrato Caminhões Leve</v>
          </cell>
          <cell r="C362">
            <v>225222.28</v>
          </cell>
        </row>
        <row r="363">
          <cell r="A363">
            <v>3031313</v>
          </cell>
          <cell r="B363" t="str">
            <v>Conserto de Pneus</v>
          </cell>
          <cell r="C363">
            <v>37981.94</v>
          </cell>
        </row>
        <row r="364">
          <cell r="A364">
            <v>3031314</v>
          </cell>
          <cell r="B364" t="str">
            <v>Peças Manut. Ctr Semi reboque - AGREGAD</v>
          </cell>
          <cell r="C364">
            <v>36527.449999999997</v>
          </cell>
        </row>
        <row r="365">
          <cell r="A365">
            <v>3031315</v>
          </cell>
          <cell r="B365" t="str">
            <v>Serv. Manut. Semi reboque - AGREGADOS</v>
          </cell>
          <cell r="C365">
            <v>13143</v>
          </cell>
        </row>
        <row r="366">
          <cell r="A366" t="str">
            <v>Manutenção Ex-Contrato</v>
          </cell>
          <cell r="C366">
            <v>2054556.47</v>
          </cell>
        </row>
        <row r="367">
          <cell r="A367" t="str">
            <v>Manutenção</v>
          </cell>
          <cell r="C367">
            <v>3705426.25</v>
          </cell>
        </row>
        <row r="368">
          <cell r="A368">
            <v>3031316</v>
          </cell>
          <cell r="B368" t="str">
            <v>Manut. de Lonas Rodo</v>
          </cell>
          <cell r="C368">
            <v>679.1</v>
          </cell>
        </row>
        <row r="369">
          <cell r="A369">
            <v>3131105</v>
          </cell>
          <cell r="B369" t="str">
            <v>Enlonamento-Rodoviário</v>
          </cell>
          <cell r="C369">
            <v>199714.25</v>
          </cell>
        </row>
        <row r="370">
          <cell r="A370">
            <v>3131128</v>
          </cell>
          <cell r="B370" t="str">
            <v>Lacres Rodoviários</v>
          </cell>
          <cell r="C370">
            <v>145.80000000000001</v>
          </cell>
        </row>
        <row r="371">
          <cell r="A371">
            <v>3131130</v>
          </cell>
          <cell r="B371" t="str">
            <v>Carga e descarga</v>
          </cell>
          <cell r="C371">
            <v>606681.72</v>
          </cell>
        </row>
        <row r="372">
          <cell r="A372">
            <v>3131133</v>
          </cell>
          <cell r="B372" t="str">
            <v>Lavagem de caminhões</v>
          </cell>
          <cell r="C372">
            <v>188217.54</v>
          </cell>
        </row>
        <row r="373">
          <cell r="A373">
            <v>3131149</v>
          </cell>
          <cell r="B373" t="str">
            <v>Enlonamento-Rodoviário frota</v>
          </cell>
          <cell r="C373">
            <v>50761.52</v>
          </cell>
        </row>
        <row r="374">
          <cell r="A374">
            <v>3131150</v>
          </cell>
          <cell r="B374" t="str">
            <v>Enlonamento-Rodoviário agregados</v>
          </cell>
          <cell r="C374">
            <v>12350.76</v>
          </cell>
        </row>
        <row r="375">
          <cell r="A375" t="str">
            <v>Enlonamento de Caminhão</v>
          </cell>
          <cell r="C375">
            <v>1058550.69</v>
          </cell>
        </row>
        <row r="376">
          <cell r="A376">
            <v>3081109</v>
          </cell>
          <cell r="B376" t="str">
            <v>Uniformes Materiais de segurança - rodo</v>
          </cell>
          <cell r="C376">
            <v>68393.03</v>
          </cell>
        </row>
        <row r="377">
          <cell r="A377" t="str">
            <v>Uniformes para Motoristas</v>
          </cell>
          <cell r="C377">
            <v>68393.03</v>
          </cell>
        </row>
        <row r="378">
          <cell r="A378">
            <v>3041108</v>
          </cell>
          <cell r="B378" t="str">
            <v>Viagens e estadias Motoristas</v>
          </cell>
          <cell r="C378">
            <v>679250.86</v>
          </cell>
        </row>
        <row r="379">
          <cell r="A379">
            <v>3041109</v>
          </cell>
          <cell r="B379" t="str">
            <v>Diárias de Motoristas</v>
          </cell>
          <cell r="C379">
            <v>10669.8</v>
          </cell>
        </row>
        <row r="380">
          <cell r="A380" t="str">
            <v>Estadias de Motoristas</v>
          </cell>
          <cell r="C380">
            <v>689920.66</v>
          </cell>
        </row>
        <row r="381">
          <cell r="A381">
            <v>3081112</v>
          </cell>
          <cell r="B381" t="str">
            <v>Ser. Motoristas e Ajudantes</v>
          </cell>
          <cell r="C381">
            <v>560594.62</v>
          </cell>
        </row>
        <row r="382">
          <cell r="C382">
            <v>560594.62</v>
          </cell>
        </row>
        <row r="383">
          <cell r="A383">
            <v>3131122</v>
          </cell>
          <cell r="B383" t="str">
            <v>Pedágio Freteiros</v>
          </cell>
          <cell r="C383">
            <v>577946.28</v>
          </cell>
        </row>
        <row r="384">
          <cell r="A384">
            <v>3131126</v>
          </cell>
          <cell r="B384" t="str">
            <v>Pedágio Reembolso</v>
          </cell>
          <cell r="C384">
            <v>-390711.94</v>
          </cell>
        </row>
        <row r="385">
          <cell r="A385">
            <v>3131134</v>
          </cell>
          <cell r="B385" t="str">
            <v>Estacionamento</v>
          </cell>
          <cell r="C385">
            <v>7660.47</v>
          </cell>
        </row>
        <row r="386">
          <cell r="A386">
            <v>3131143</v>
          </cell>
          <cell r="B386" t="str">
            <v>Pedágio frota</v>
          </cell>
          <cell r="C386">
            <v>585372.55000000005</v>
          </cell>
        </row>
        <row r="387">
          <cell r="A387">
            <v>3131144</v>
          </cell>
          <cell r="B387" t="str">
            <v>Pedágio Reembolso frota</v>
          </cell>
          <cell r="C387">
            <v>-522467.66</v>
          </cell>
        </row>
        <row r="388">
          <cell r="A388">
            <v>4131122</v>
          </cell>
          <cell r="B388" t="str">
            <v>Pedágio Freteiros</v>
          </cell>
          <cell r="C388">
            <v>-2759.89</v>
          </cell>
        </row>
        <row r="389">
          <cell r="A389" t="str">
            <v>Estacionamento/pedágio</v>
          </cell>
          <cell r="C389">
            <v>255039.81</v>
          </cell>
        </row>
        <row r="390">
          <cell r="A390">
            <v>3061107</v>
          </cell>
          <cell r="B390" t="str">
            <v>Aluguel Road Railer</v>
          </cell>
          <cell r="C390">
            <v>16.989999999999998</v>
          </cell>
        </row>
        <row r="391">
          <cell r="A391">
            <v>3061111</v>
          </cell>
          <cell r="B391" t="str">
            <v>Locação de Cavalos Mwc</v>
          </cell>
          <cell r="C391">
            <v>313680.26</v>
          </cell>
        </row>
        <row r="392">
          <cell r="A392" t="str">
            <v>Aluguel material rodante</v>
          </cell>
          <cell r="C392">
            <v>313697.25</v>
          </cell>
        </row>
        <row r="393">
          <cell r="A393">
            <v>3091401</v>
          </cell>
          <cell r="B393" t="str">
            <v>Gerenciamento de riscos</v>
          </cell>
          <cell r="C393">
            <v>926308.74</v>
          </cell>
        </row>
        <row r="394">
          <cell r="A394">
            <v>4131131</v>
          </cell>
          <cell r="B394" t="str">
            <v>Taxa Repon</v>
          </cell>
          <cell r="C394">
            <v>80755.83</v>
          </cell>
        </row>
        <row r="395">
          <cell r="A395" t="str">
            <v>Gerenciamento de riscos</v>
          </cell>
          <cell r="C395">
            <v>1007064.57</v>
          </cell>
        </row>
        <row r="396">
          <cell r="A396">
            <v>3040101</v>
          </cell>
          <cell r="B396" t="str">
            <v>Desgate de Pneus</v>
          </cell>
          <cell r="C396">
            <v>1091669</v>
          </cell>
        </row>
        <row r="397">
          <cell r="A397">
            <v>3040102</v>
          </cell>
          <cell r="B397" t="str">
            <v>Desgate de Pneus - Agregados</v>
          </cell>
          <cell r="C397">
            <v>243895.11</v>
          </cell>
        </row>
        <row r="398">
          <cell r="A398" t="str">
            <v>Desgaste de Pneus</v>
          </cell>
          <cell r="C398">
            <v>1335564.1100000001</v>
          </cell>
        </row>
        <row r="399">
          <cell r="A399">
            <v>3131113</v>
          </cell>
          <cell r="B399" t="str">
            <v>Estadia</v>
          </cell>
          <cell r="C399">
            <v>8674.3700000000008</v>
          </cell>
        </row>
        <row r="400">
          <cell r="A400">
            <v>3131114</v>
          </cell>
          <cell r="B400" t="str">
            <v>Armazenagem</v>
          </cell>
          <cell r="C400">
            <v>3359.92</v>
          </cell>
        </row>
        <row r="401">
          <cell r="A401" t="str">
            <v>Estadia de Caminhões</v>
          </cell>
          <cell r="C401">
            <v>12034.29</v>
          </cell>
        </row>
        <row r="402">
          <cell r="A402">
            <v>3101121</v>
          </cell>
          <cell r="B402" t="str">
            <v>Taxas Variáveis</v>
          </cell>
          <cell r="C402">
            <v>11658.77</v>
          </cell>
        </row>
        <row r="403">
          <cell r="A403" t="str">
            <v>Taxa Adm. Arg.</v>
          </cell>
          <cell r="C403">
            <v>11658.77</v>
          </cell>
        </row>
        <row r="404">
          <cell r="A404">
            <v>3091104</v>
          </cell>
          <cell r="B404" t="str">
            <v>RCF - Seguros com terceiros</v>
          </cell>
          <cell r="C404">
            <v>135877.62</v>
          </cell>
        </row>
        <row r="405">
          <cell r="A405">
            <v>3101231</v>
          </cell>
          <cell r="B405" t="str">
            <v>IPVA  - Caminhões</v>
          </cell>
          <cell r="C405">
            <v>135837.73000000001</v>
          </cell>
        </row>
        <row r="406">
          <cell r="A406">
            <v>3101232</v>
          </cell>
          <cell r="B406" t="str">
            <v>IPVA Semi Reboques/Agregados</v>
          </cell>
          <cell r="C406">
            <v>3001.24</v>
          </cell>
        </row>
        <row r="407">
          <cell r="A407">
            <v>4101231</v>
          </cell>
          <cell r="B407" t="str">
            <v>IPVA Caminhões</v>
          </cell>
          <cell r="C407">
            <v>5930.73</v>
          </cell>
        </row>
        <row r="408">
          <cell r="A408" t="str">
            <v>IPVA Caminhões</v>
          </cell>
          <cell r="C408">
            <v>280647.32</v>
          </cell>
        </row>
        <row r="409">
          <cell r="A409">
            <v>3131127</v>
          </cell>
          <cell r="B409" t="str">
            <v>Serviço de desembaraço</v>
          </cell>
          <cell r="C409">
            <v>47738.33</v>
          </cell>
        </row>
        <row r="410">
          <cell r="A410" t="str">
            <v>Desembaraço de Mercadorias</v>
          </cell>
          <cell r="C410">
            <v>47738.33</v>
          </cell>
        </row>
        <row r="411">
          <cell r="A411">
            <v>3101106</v>
          </cell>
          <cell r="B411" t="str">
            <v>Refugo Vasilhames</v>
          </cell>
          <cell r="C411">
            <v>93416.61</v>
          </cell>
        </row>
        <row r="412">
          <cell r="A412">
            <v>3101198</v>
          </cell>
          <cell r="B412" t="str">
            <v>Recuperação Refugos/Avarias</v>
          </cell>
          <cell r="C412">
            <v>-1604.12</v>
          </cell>
        </row>
        <row r="413">
          <cell r="A413">
            <v>3111105</v>
          </cell>
          <cell r="B413" t="str">
            <v>Vendas de Salvados - PPO</v>
          </cell>
          <cell r="C413">
            <v>-20431.759999999998</v>
          </cell>
        </row>
        <row r="414">
          <cell r="A414">
            <v>3111201</v>
          </cell>
          <cell r="B414" t="str">
            <v>Vales Financeiros - Prest. Contas</v>
          </cell>
          <cell r="C414">
            <v>69622.91</v>
          </cell>
        </row>
        <row r="415">
          <cell r="A415">
            <v>3111202</v>
          </cell>
          <cell r="B415" t="str">
            <v>Devol. Vales Financeiros - Redutora</v>
          </cell>
          <cell r="C415">
            <v>-55658.91</v>
          </cell>
        </row>
        <row r="416">
          <cell r="C416">
            <v>85344.73</v>
          </cell>
        </row>
        <row r="417">
          <cell r="A417">
            <v>3091105</v>
          </cell>
          <cell r="B417" t="str">
            <v>RCF-Seguros com terceiros -agregados</v>
          </cell>
          <cell r="C417">
            <v>57145.34</v>
          </cell>
        </row>
        <row r="418">
          <cell r="A418">
            <v>3091106</v>
          </cell>
          <cell r="B418" t="str">
            <v>RCF - Seguros com terceiros internacion</v>
          </cell>
          <cell r="C418">
            <v>72577.149999999994</v>
          </cell>
        </row>
        <row r="419">
          <cell r="C419">
            <v>129722.49</v>
          </cell>
        </row>
        <row r="420">
          <cell r="A420">
            <v>3131117</v>
          </cell>
          <cell r="B420" t="str">
            <v>Agenciamento cargas/comissões - Frota</v>
          </cell>
          <cell r="C420">
            <v>112315.7</v>
          </cell>
        </row>
        <row r="421">
          <cell r="C421">
            <v>112315.7</v>
          </cell>
        </row>
        <row r="422">
          <cell r="A422">
            <v>3021301</v>
          </cell>
          <cell r="B422" t="str">
            <v>Combustiveis e equipamentos para termin</v>
          </cell>
          <cell r="C422">
            <v>46250.21</v>
          </cell>
        </row>
        <row r="423">
          <cell r="A423">
            <v>3021302</v>
          </cell>
          <cell r="B423" t="str">
            <v>Lubrif. Equip. Terminal</v>
          </cell>
          <cell r="C423">
            <v>1141</v>
          </cell>
        </row>
        <row r="424">
          <cell r="A424" t="str">
            <v>Combustíveis Terminais</v>
          </cell>
          <cell r="C424">
            <v>47391.21</v>
          </cell>
        </row>
        <row r="425">
          <cell r="A425">
            <v>3061109</v>
          </cell>
          <cell r="B425" t="str">
            <v>Locação de Armazéns</v>
          </cell>
          <cell r="C425">
            <v>32549.84</v>
          </cell>
        </row>
        <row r="426">
          <cell r="A426">
            <v>3131124</v>
          </cell>
          <cell r="B426" t="str">
            <v>Armazenagem no destino</v>
          </cell>
          <cell r="C426">
            <v>-2897.65</v>
          </cell>
        </row>
        <row r="427">
          <cell r="A427" t="str">
            <v>Armazenagem e Aluguéis</v>
          </cell>
          <cell r="C427">
            <v>29652.19</v>
          </cell>
        </row>
        <row r="428">
          <cell r="A428">
            <v>3091202</v>
          </cell>
          <cell r="B428" t="str">
            <v>Carga nacional</v>
          </cell>
          <cell r="C428">
            <v>491560.25</v>
          </cell>
        </row>
        <row r="429">
          <cell r="A429">
            <v>3091203</v>
          </cell>
          <cell r="B429" t="str">
            <v>Carga Internacional</v>
          </cell>
          <cell r="C429">
            <v>-0.4</v>
          </cell>
        </row>
        <row r="430">
          <cell r="A430" t="str">
            <v>Seguro de Carga</v>
          </cell>
          <cell r="C430">
            <v>491559.85</v>
          </cell>
        </row>
        <row r="431">
          <cell r="A431">
            <v>3131123</v>
          </cell>
          <cell r="B431" t="str">
            <v>ATA - Agente de transporte aduaneiro</v>
          </cell>
          <cell r="C431">
            <v>8378.2999999999993</v>
          </cell>
        </row>
        <row r="432">
          <cell r="A432" t="str">
            <v>Taxas Fundaf</v>
          </cell>
          <cell r="C432">
            <v>8378.2999999999993</v>
          </cell>
        </row>
        <row r="433">
          <cell r="A433">
            <v>3131104</v>
          </cell>
          <cell r="B433" t="str">
            <v>Transbordo ferroviário</v>
          </cell>
          <cell r="C433">
            <v>70133.320000000007</v>
          </cell>
        </row>
        <row r="434">
          <cell r="A434">
            <v>4131112</v>
          </cell>
          <cell r="B434" t="str">
            <v>Agenciam.cargas comissões</v>
          </cell>
          <cell r="C434">
            <v>10.24</v>
          </cell>
        </row>
        <row r="435">
          <cell r="A435" t="str">
            <v>Transbordo</v>
          </cell>
          <cell r="C435">
            <v>70143.56</v>
          </cell>
        </row>
        <row r="436">
          <cell r="A436">
            <v>3036104</v>
          </cell>
          <cell r="B436" t="str">
            <v>Pç Manut. Maquinas e Terminais Logístic</v>
          </cell>
          <cell r="C436">
            <v>23394.87</v>
          </cell>
        </row>
        <row r="437">
          <cell r="A437">
            <v>3036105</v>
          </cell>
          <cell r="B437" t="str">
            <v>Serv. Manut. Maquinas e Terminais Logís</v>
          </cell>
          <cell r="C437">
            <v>3914.29</v>
          </cell>
        </row>
        <row r="438">
          <cell r="A438">
            <v>3036110</v>
          </cell>
          <cell r="B438" t="str">
            <v>Pç Manut. de Lonas</v>
          </cell>
          <cell r="C438">
            <v>1961.87</v>
          </cell>
        </row>
        <row r="439">
          <cell r="A439">
            <v>3036111</v>
          </cell>
          <cell r="B439" t="str">
            <v>Serv. Manut. Lonas</v>
          </cell>
          <cell r="C439">
            <v>1741.5</v>
          </cell>
        </row>
        <row r="440">
          <cell r="A440">
            <v>3037105</v>
          </cell>
          <cell r="B440" t="str">
            <v>Peças Manut. Road Railers</v>
          </cell>
          <cell r="C440">
            <v>28124.42</v>
          </cell>
        </row>
        <row r="441">
          <cell r="A441" t="str">
            <v>Manutenção Máquinas</v>
          </cell>
          <cell r="C441">
            <v>59136.95</v>
          </cell>
        </row>
        <row r="442">
          <cell r="A442">
            <v>3131112</v>
          </cell>
          <cell r="B442" t="str">
            <v>Agenciamento cargas/comissões</v>
          </cell>
          <cell r="C442">
            <v>115967.08</v>
          </cell>
        </row>
        <row r="443">
          <cell r="A443">
            <v>3131141</v>
          </cell>
          <cell r="B443" t="str">
            <v>Fretes agregados - ociosidade</v>
          </cell>
          <cell r="C443">
            <v>667804.39</v>
          </cell>
        </row>
        <row r="444">
          <cell r="A444" t="str">
            <v>Outros Modais</v>
          </cell>
          <cell r="C444">
            <v>783771.47</v>
          </cell>
        </row>
        <row r="445">
          <cell r="A445">
            <v>3131103</v>
          </cell>
          <cell r="B445" t="str">
            <v>Coleta e entrega</v>
          </cell>
          <cell r="C445">
            <v>120556.58</v>
          </cell>
        </row>
        <row r="446">
          <cell r="A446">
            <v>3131147</v>
          </cell>
          <cell r="B446" t="str">
            <v>Carga e descarga rodo frota</v>
          </cell>
          <cell r="C446">
            <v>141598.21</v>
          </cell>
        </row>
        <row r="447">
          <cell r="A447" t="str">
            <v>Coleta e Entrega</v>
          </cell>
          <cell r="C447">
            <v>262154.78999999998</v>
          </cell>
        </row>
        <row r="448">
          <cell r="A448" t="str">
            <v>Custos de Logística Variáveis</v>
          </cell>
          <cell r="C448">
            <v>1752188.32</v>
          </cell>
        </row>
        <row r="449">
          <cell r="A449" t="str">
            <v>outros</v>
          </cell>
          <cell r="C449">
            <v>7720474.6900000004</v>
          </cell>
        </row>
        <row r="450">
          <cell r="A450" t="str">
            <v>Custos Rodoviários Variáveis</v>
          </cell>
          <cell r="C450">
            <v>57381764.469999999</v>
          </cell>
        </row>
        <row r="451">
          <cell r="A451" t="str">
            <v>Custos dos Serviços Prestados Variáveis</v>
          </cell>
          <cell r="C451">
            <v>57281353.109999999</v>
          </cell>
        </row>
        <row r="452">
          <cell r="A452" t="str">
            <v>Margem de Contribuição</v>
          </cell>
          <cell r="C452">
            <v>-804823.21</v>
          </cell>
        </row>
        <row r="453">
          <cell r="A453">
            <v>3014101</v>
          </cell>
          <cell r="B453" t="str">
            <v>Salários Temp.</v>
          </cell>
          <cell r="C453">
            <v>25163.94</v>
          </cell>
        </row>
        <row r="454">
          <cell r="A454">
            <v>3014301</v>
          </cell>
          <cell r="B454" t="str">
            <v>INSS Temp.</v>
          </cell>
          <cell r="C454">
            <v>41354.99</v>
          </cell>
        </row>
        <row r="455">
          <cell r="A455">
            <v>3014802</v>
          </cell>
          <cell r="B455" t="str">
            <v>Vale Transporte Temp.</v>
          </cell>
          <cell r="C455">
            <v>483.56</v>
          </cell>
        </row>
        <row r="456">
          <cell r="A456">
            <v>3014806</v>
          </cell>
          <cell r="B456" t="str">
            <v>Outros Temp.</v>
          </cell>
          <cell r="C456">
            <v>10966.93</v>
          </cell>
        </row>
        <row r="457">
          <cell r="A457">
            <v>4011101</v>
          </cell>
          <cell r="B457" t="str">
            <v>Salários Vendas</v>
          </cell>
          <cell r="C457">
            <v>59823.360000000001</v>
          </cell>
        </row>
        <row r="458">
          <cell r="A458">
            <v>4011201</v>
          </cell>
          <cell r="B458" t="str">
            <v>Adic.de Salários Vendas</v>
          </cell>
          <cell r="C458">
            <v>232.41</v>
          </cell>
        </row>
        <row r="459">
          <cell r="A459">
            <v>4011301</v>
          </cell>
          <cell r="B459" t="str">
            <v>INSS Vendas</v>
          </cell>
          <cell r="C459">
            <v>15936.88</v>
          </cell>
        </row>
        <row r="460">
          <cell r="A460">
            <v>4011302</v>
          </cell>
          <cell r="B460" t="str">
            <v>FGTS Vendas</v>
          </cell>
          <cell r="C460">
            <v>4568.08</v>
          </cell>
        </row>
        <row r="461">
          <cell r="A461">
            <v>4011401</v>
          </cell>
          <cell r="B461" t="str">
            <v>Horas Extras Vendas</v>
          </cell>
          <cell r="C461">
            <v>31.82</v>
          </cell>
        </row>
        <row r="462">
          <cell r="A462">
            <v>4011501</v>
          </cell>
          <cell r="B462" t="str">
            <v>Av.Prev.Resc.Contr.Vendas</v>
          </cell>
          <cell r="C462">
            <v>7116.17</v>
          </cell>
        </row>
        <row r="463">
          <cell r="A463">
            <v>4011701</v>
          </cell>
          <cell r="B463" t="str">
            <v>Férias Vendas</v>
          </cell>
          <cell r="C463">
            <v>10795.49</v>
          </cell>
        </row>
        <row r="464">
          <cell r="A464">
            <v>4011702</v>
          </cell>
          <cell r="B464" t="str">
            <v>13º Salário Vendas</v>
          </cell>
          <cell r="C464">
            <v>7654.28</v>
          </cell>
        </row>
        <row r="465">
          <cell r="A465">
            <v>4011801</v>
          </cell>
          <cell r="B465" t="str">
            <v>Ticket Alimentação Vendas</v>
          </cell>
          <cell r="C465">
            <v>9875.73</v>
          </cell>
        </row>
        <row r="466">
          <cell r="A466">
            <v>4011802</v>
          </cell>
          <cell r="B466" t="str">
            <v>Vale Transporte Vendas</v>
          </cell>
          <cell r="C466">
            <v>4695.1400000000003</v>
          </cell>
        </row>
        <row r="467">
          <cell r="A467">
            <v>4011803</v>
          </cell>
          <cell r="B467" t="str">
            <v>Ass.Méd.-UNI./PLANS.Vendas</v>
          </cell>
          <cell r="C467">
            <v>4676.53</v>
          </cell>
        </row>
        <row r="468">
          <cell r="A468">
            <v>4011804</v>
          </cell>
          <cell r="B468" t="str">
            <v>Seguro de Vida Vendas</v>
          </cell>
          <cell r="C468">
            <v>243.1</v>
          </cell>
        </row>
        <row r="469">
          <cell r="A469">
            <v>4011806</v>
          </cell>
          <cell r="B469" t="str">
            <v>Outros Vendas</v>
          </cell>
          <cell r="C469">
            <v>-459.68</v>
          </cell>
        </row>
        <row r="470">
          <cell r="A470">
            <v>4011901</v>
          </cell>
          <cell r="B470" t="str">
            <v>Contrat./Transf.Vendas</v>
          </cell>
          <cell r="C470">
            <v>-11300</v>
          </cell>
        </row>
        <row r="471">
          <cell r="A471">
            <v>4012301</v>
          </cell>
          <cell r="B471" t="str">
            <v>INSS Adm.</v>
          </cell>
          <cell r="C471">
            <v>50108</v>
          </cell>
        </row>
        <row r="472">
          <cell r="A472">
            <v>4012302</v>
          </cell>
          <cell r="B472" t="str">
            <v>FGTS Adm.</v>
          </cell>
          <cell r="C472">
            <v>21295.9</v>
          </cell>
        </row>
        <row r="473">
          <cell r="A473">
            <v>4012305</v>
          </cell>
          <cell r="B473" t="str">
            <v>Contribuição Patronal Adm.</v>
          </cell>
          <cell r="C473">
            <v>3032.62</v>
          </cell>
        </row>
        <row r="474">
          <cell r="A474">
            <v>4012601</v>
          </cell>
          <cell r="B474" t="str">
            <v>Honorários Diretoria Adm.</v>
          </cell>
          <cell r="C474">
            <v>250540</v>
          </cell>
        </row>
        <row r="475">
          <cell r="A475">
            <v>4012801</v>
          </cell>
          <cell r="B475" t="str">
            <v>Ticket Alimentação Adm.</v>
          </cell>
          <cell r="C475">
            <v>20.69</v>
          </cell>
        </row>
        <row r="476">
          <cell r="A476">
            <v>4012802</v>
          </cell>
          <cell r="B476" t="str">
            <v>Vale Transporte Adm.</v>
          </cell>
          <cell r="C476">
            <v>1127.1099999999999</v>
          </cell>
        </row>
        <row r="477">
          <cell r="A477">
            <v>4012803</v>
          </cell>
          <cell r="B477" t="str">
            <v>Ass.Méd.-UNI./PLANS.Adm.</v>
          </cell>
          <cell r="C477">
            <v>2026.53</v>
          </cell>
        </row>
        <row r="478">
          <cell r="A478">
            <v>4012804</v>
          </cell>
          <cell r="B478" t="str">
            <v>Seguro de Vida Adm.</v>
          </cell>
          <cell r="C478">
            <v>2991.78</v>
          </cell>
        </row>
        <row r="479">
          <cell r="A479">
            <v>4013101</v>
          </cell>
          <cell r="B479" t="str">
            <v>Salários Terc.</v>
          </cell>
          <cell r="C479">
            <v>23975.81</v>
          </cell>
        </row>
        <row r="480">
          <cell r="A480" t="str">
            <v>Pessoal</v>
          </cell>
          <cell r="C480">
            <v>546977.17000000004</v>
          </cell>
        </row>
        <row r="481">
          <cell r="A481">
            <v>3012101</v>
          </cell>
          <cell r="B481" t="str">
            <v>Salários Operacional</v>
          </cell>
          <cell r="C481">
            <v>589325.43999999994</v>
          </cell>
        </row>
        <row r="482">
          <cell r="A482">
            <v>3012201</v>
          </cell>
          <cell r="B482" t="str">
            <v>Adic.Salários Operacional</v>
          </cell>
          <cell r="C482">
            <v>14849.73</v>
          </cell>
        </row>
        <row r="483">
          <cell r="A483">
            <v>3012204</v>
          </cell>
          <cell r="B483" t="str">
            <v>Adicional noturno - Operacional</v>
          </cell>
          <cell r="C483">
            <v>72</v>
          </cell>
        </row>
        <row r="484">
          <cell r="A484">
            <v>3012301</v>
          </cell>
          <cell r="B484" t="str">
            <v>INSS Operacional</v>
          </cell>
          <cell r="C484">
            <v>167340.71</v>
          </cell>
        </row>
        <row r="485">
          <cell r="A485">
            <v>3012302</v>
          </cell>
          <cell r="B485" t="str">
            <v>FGTS Operacional</v>
          </cell>
          <cell r="C485">
            <v>44080.68</v>
          </cell>
        </row>
        <row r="486">
          <cell r="A486">
            <v>3012304</v>
          </cell>
          <cell r="B486" t="str">
            <v>SENAI Operacional</v>
          </cell>
          <cell r="C486">
            <v>-155</v>
          </cell>
        </row>
        <row r="487">
          <cell r="A487">
            <v>3012401</v>
          </cell>
          <cell r="B487" t="str">
            <v>Horas Extras Operacional</v>
          </cell>
          <cell r="C487">
            <v>28546.97</v>
          </cell>
        </row>
        <row r="488">
          <cell r="A488">
            <v>3012501</v>
          </cell>
          <cell r="B488" t="str">
            <v>Av.Prev.Resc.Contr.Operac.</v>
          </cell>
          <cell r="C488">
            <v>58751.47</v>
          </cell>
        </row>
        <row r="489">
          <cell r="A489">
            <v>3012701</v>
          </cell>
          <cell r="B489" t="str">
            <v>Férias Operacional</v>
          </cell>
          <cell r="C489">
            <v>90640.78</v>
          </cell>
        </row>
        <row r="490">
          <cell r="A490">
            <v>3012702</v>
          </cell>
          <cell r="B490" t="str">
            <v>13 Salário Operacional</v>
          </cell>
          <cell r="C490">
            <v>75228.649999999994</v>
          </cell>
        </row>
        <row r="491">
          <cell r="A491">
            <v>3012801</v>
          </cell>
          <cell r="B491" t="str">
            <v>Ticket Alimentação Operacional</v>
          </cell>
          <cell r="C491">
            <v>132385.75</v>
          </cell>
        </row>
        <row r="492">
          <cell r="A492">
            <v>3012802</v>
          </cell>
          <cell r="B492" t="str">
            <v>Vale Transporte Operacional</v>
          </cell>
          <cell r="C492">
            <v>63541.24</v>
          </cell>
        </row>
        <row r="493">
          <cell r="A493">
            <v>3012803</v>
          </cell>
          <cell r="B493" t="str">
            <v>Ass.Méd.-UNI./PLANS.Operac.</v>
          </cell>
          <cell r="C493">
            <v>65384.09</v>
          </cell>
        </row>
        <row r="494">
          <cell r="A494">
            <v>3012804</v>
          </cell>
          <cell r="B494" t="str">
            <v>Seguro de Vida Operacional</v>
          </cell>
          <cell r="C494">
            <v>1931.54</v>
          </cell>
        </row>
        <row r="495">
          <cell r="A495">
            <v>3012805</v>
          </cell>
          <cell r="B495" t="str">
            <v>Brindes Operacional</v>
          </cell>
          <cell r="C495">
            <v>58.24</v>
          </cell>
        </row>
        <row r="496">
          <cell r="A496">
            <v>3012806</v>
          </cell>
          <cell r="B496" t="str">
            <v>Outros Operacional</v>
          </cell>
          <cell r="C496">
            <v>-454.99</v>
          </cell>
        </row>
        <row r="497">
          <cell r="A497">
            <v>3012901</v>
          </cell>
          <cell r="B497" t="str">
            <v>Contr./Transf.Operacional</v>
          </cell>
          <cell r="C497">
            <v>2947.63</v>
          </cell>
        </row>
        <row r="498">
          <cell r="A498" t="str">
            <v>Maquinistas/Pátio e Colab. Operacional</v>
          </cell>
          <cell r="C498">
            <v>1334474.93</v>
          </cell>
        </row>
        <row r="499">
          <cell r="C499">
            <v>1881452.1</v>
          </cell>
        </row>
        <row r="500">
          <cell r="A500">
            <v>3031101</v>
          </cell>
          <cell r="B500" t="str">
            <v>Peças/Compon.p/Locomotivas</v>
          </cell>
          <cell r="C500">
            <v>0.3</v>
          </cell>
        </row>
        <row r="501">
          <cell r="A501" t="str">
            <v>Manutenção Mecânica</v>
          </cell>
          <cell r="C501">
            <v>0.3</v>
          </cell>
        </row>
        <row r="502">
          <cell r="A502">
            <v>3036101</v>
          </cell>
          <cell r="B502" t="str">
            <v>Ferram.Mat.Auxil.Manut.</v>
          </cell>
          <cell r="C502">
            <v>60922.239999999998</v>
          </cell>
        </row>
        <row r="503">
          <cell r="A503">
            <v>3036102</v>
          </cell>
          <cell r="B503" t="str">
            <v>Frete Ferram.Mat.Auxil.</v>
          </cell>
          <cell r="C503">
            <v>158</v>
          </cell>
        </row>
        <row r="504">
          <cell r="A504" t="str">
            <v>Ferramentas</v>
          </cell>
          <cell r="C504">
            <v>61080.24</v>
          </cell>
        </row>
        <row r="505">
          <cell r="A505">
            <v>3031001</v>
          </cell>
          <cell r="B505" t="str">
            <v>Manut.Máquinas e equipamentos</v>
          </cell>
          <cell r="C505">
            <v>8190.36</v>
          </cell>
        </row>
        <row r="506">
          <cell r="A506">
            <v>3036103</v>
          </cell>
          <cell r="B506" t="str">
            <v>Serv.pç.p/Manut.Máquinas</v>
          </cell>
          <cell r="C506">
            <v>40</v>
          </cell>
        </row>
        <row r="507">
          <cell r="A507">
            <v>3037101</v>
          </cell>
          <cell r="B507" t="str">
            <v>Manutenção de veiculos rodoviários leve</v>
          </cell>
          <cell r="C507">
            <v>4037.76</v>
          </cell>
        </row>
        <row r="508">
          <cell r="A508">
            <v>3037106</v>
          </cell>
          <cell r="B508" t="str">
            <v>Serv. Manut. Road Raillers</v>
          </cell>
          <cell r="C508">
            <v>72278.58</v>
          </cell>
        </row>
        <row r="509">
          <cell r="A509">
            <v>3039101</v>
          </cell>
          <cell r="B509" t="str">
            <v>Manut.Equipam.Informática</v>
          </cell>
          <cell r="C509">
            <v>15468.36</v>
          </cell>
        </row>
        <row r="510">
          <cell r="A510">
            <v>3039102</v>
          </cell>
          <cell r="B510" t="str">
            <v>Frete Man.Equip.Informática</v>
          </cell>
          <cell r="C510">
            <v>585.91</v>
          </cell>
        </row>
        <row r="511">
          <cell r="A511" t="str">
            <v>Manutenção de Maquinário</v>
          </cell>
          <cell r="C511">
            <v>100600.97</v>
          </cell>
        </row>
        <row r="512">
          <cell r="A512">
            <v>3031401</v>
          </cell>
          <cell r="B512" t="str">
            <v>Imagem - Gastos com Materias</v>
          </cell>
          <cell r="C512">
            <v>94701.15</v>
          </cell>
        </row>
        <row r="513">
          <cell r="A513">
            <v>3031402</v>
          </cell>
          <cell r="B513" t="str">
            <v>Imagem - Gastos c/ Serviços</v>
          </cell>
          <cell r="C513">
            <v>15383.85</v>
          </cell>
        </row>
        <row r="514">
          <cell r="A514" t="str">
            <v>Imagem</v>
          </cell>
          <cell r="C514">
            <v>110085</v>
          </cell>
        </row>
        <row r="515">
          <cell r="A515">
            <v>3035101</v>
          </cell>
          <cell r="B515" t="str">
            <v>Obras Civis</v>
          </cell>
          <cell r="C515">
            <v>29556.7</v>
          </cell>
        </row>
        <row r="516">
          <cell r="A516">
            <v>3035102</v>
          </cell>
          <cell r="B516" t="str">
            <v>Pequenas Instalações</v>
          </cell>
          <cell r="C516">
            <v>2444.2600000000002</v>
          </cell>
        </row>
        <row r="517">
          <cell r="A517">
            <v>3035103</v>
          </cell>
          <cell r="B517" t="str">
            <v>Manutenção Instalações</v>
          </cell>
          <cell r="C517">
            <v>35804.589999999997</v>
          </cell>
        </row>
        <row r="518">
          <cell r="A518">
            <v>3081105</v>
          </cell>
          <cell r="B518" t="str">
            <v>Limpeza</v>
          </cell>
          <cell r="C518">
            <v>33762.06</v>
          </cell>
        </row>
        <row r="519">
          <cell r="A519" t="str">
            <v>Manutenção Instalações</v>
          </cell>
          <cell r="C519">
            <v>101567.61</v>
          </cell>
        </row>
        <row r="520">
          <cell r="A520">
            <v>3034101</v>
          </cell>
          <cell r="B520" t="str">
            <v>Pç.Componentes p/Sistemas</v>
          </cell>
          <cell r="C520">
            <v>393</v>
          </cell>
        </row>
        <row r="521">
          <cell r="A521">
            <v>3034102</v>
          </cell>
          <cell r="B521" t="str">
            <v>Serv.Manut.p/Sistemas</v>
          </cell>
          <cell r="C521">
            <v>1724.02</v>
          </cell>
        </row>
        <row r="522">
          <cell r="A522">
            <v>3039103</v>
          </cell>
          <cell r="B522" t="str">
            <v>Manut. Sistemas Informática</v>
          </cell>
          <cell r="C522">
            <v>2874.75</v>
          </cell>
        </row>
        <row r="523">
          <cell r="A523" t="str">
            <v>Manutenção de Sistemas</v>
          </cell>
          <cell r="C523">
            <v>4991.7700000000004</v>
          </cell>
        </row>
        <row r="524">
          <cell r="A524">
            <v>3033101</v>
          </cell>
          <cell r="B524" t="str">
            <v>Peças e componentes de telecomunicações</v>
          </cell>
          <cell r="C524">
            <v>739.94</v>
          </cell>
        </row>
        <row r="525">
          <cell r="A525">
            <v>3033102</v>
          </cell>
          <cell r="B525" t="str">
            <v>Serv.Manut.Telecom.</v>
          </cell>
          <cell r="C525">
            <v>2127.9699999999998</v>
          </cell>
        </row>
        <row r="526">
          <cell r="A526">
            <v>3034103</v>
          </cell>
          <cell r="B526" t="str">
            <v>Fretes Sistemas</v>
          </cell>
          <cell r="C526">
            <v>45</v>
          </cell>
        </row>
        <row r="527">
          <cell r="A527" t="str">
            <v>Manutenção Telecom</v>
          </cell>
          <cell r="C527">
            <v>2912.91</v>
          </cell>
        </row>
        <row r="528">
          <cell r="C528">
            <v>381238.8</v>
          </cell>
        </row>
        <row r="529">
          <cell r="A529">
            <v>3061102</v>
          </cell>
          <cell r="B529" t="str">
            <v>Alug.Equipam.Informática</v>
          </cell>
          <cell r="C529">
            <v>10385.469999999999</v>
          </cell>
        </row>
        <row r="530">
          <cell r="A530">
            <v>3061103</v>
          </cell>
          <cell r="B530" t="str">
            <v>Aluguel Máquinas</v>
          </cell>
          <cell r="C530">
            <v>1265.08</v>
          </cell>
        </row>
        <row r="531">
          <cell r="A531">
            <v>3061104</v>
          </cell>
          <cell r="B531" t="str">
            <v>Aluguel Imóveis</v>
          </cell>
          <cell r="C531">
            <v>357868.7</v>
          </cell>
        </row>
        <row r="532">
          <cell r="A532">
            <v>3061110</v>
          </cell>
          <cell r="B532" t="str">
            <v>Locação de maquinas e equipamentos - Te</v>
          </cell>
          <cell r="C532">
            <v>242286.69</v>
          </cell>
        </row>
        <row r="533">
          <cell r="A533">
            <v>3061113</v>
          </cell>
          <cell r="B533" t="str">
            <v>Locação de Veiculos Leves</v>
          </cell>
          <cell r="C533">
            <v>184754.8</v>
          </cell>
        </row>
        <row r="534">
          <cell r="A534">
            <v>4061113</v>
          </cell>
          <cell r="B534" t="str">
            <v>Locação de veículos leves</v>
          </cell>
          <cell r="C534">
            <v>638</v>
          </cell>
        </row>
        <row r="535">
          <cell r="A535">
            <v>4071101</v>
          </cell>
          <cell r="B535" t="str">
            <v>Sistemas aplicativos</v>
          </cell>
          <cell r="C535">
            <v>19815.080000000002</v>
          </cell>
        </row>
        <row r="536">
          <cell r="A536" t="str">
            <v>Aluguéis e Leasing</v>
          </cell>
          <cell r="C536">
            <v>817013.82</v>
          </cell>
        </row>
        <row r="537">
          <cell r="A537">
            <v>3081102</v>
          </cell>
          <cell r="B537" t="str">
            <v>Material de Expediente</v>
          </cell>
          <cell r="C537">
            <v>97894.11</v>
          </cell>
        </row>
        <row r="538">
          <cell r="A538">
            <v>3081103</v>
          </cell>
          <cell r="B538" t="str">
            <v>Consultoria</v>
          </cell>
          <cell r="C538">
            <v>33516.21</v>
          </cell>
        </row>
        <row r="539">
          <cell r="A539">
            <v>3081104</v>
          </cell>
          <cell r="B539" t="str">
            <v>Cursos/Congressos/Palestras</v>
          </cell>
          <cell r="C539">
            <v>1216.6400000000001</v>
          </cell>
        </row>
        <row r="540">
          <cell r="A540">
            <v>3081106</v>
          </cell>
          <cell r="B540" t="str">
            <v>Segurança Patrimonial</v>
          </cell>
          <cell r="C540">
            <v>93572.45</v>
          </cell>
        </row>
        <row r="541">
          <cell r="A541">
            <v>3081107</v>
          </cell>
          <cell r="B541" t="str">
            <v>Serviços com terceiros</v>
          </cell>
          <cell r="C541">
            <v>197118.22</v>
          </cell>
        </row>
        <row r="542">
          <cell r="A542">
            <v>3081108</v>
          </cell>
          <cell r="B542" t="str">
            <v>Periódicos/Livros/Inform.</v>
          </cell>
          <cell r="C542">
            <v>622.45000000000005</v>
          </cell>
        </row>
        <row r="543">
          <cell r="A543">
            <v>3081111</v>
          </cell>
          <cell r="B543" t="str">
            <v>Bens de pequeno Valor</v>
          </cell>
          <cell r="C543">
            <v>6823.23</v>
          </cell>
        </row>
        <row r="544">
          <cell r="A544">
            <v>3081113</v>
          </cell>
          <cell r="B544" t="str">
            <v>Brindes</v>
          </cell>
          <cell r="C544">
            <v>1417.4</v>
          </cell>
        </row>
        <row r="545">
          <cell r="A545">
            <v>3081209</v>
          </cell>
          <cell r="B545" t="str">
            <v>Publicidade e divulgação</v>
          </cell>
          <cell r="C545">
            <v>6585.62</v>
          </cell>
        </row>
        <row r="546">
          <cell r="A546">
            <v>4021202</v>
          </cell>
          <cell r="B546" t="str">
            <v>Serv.Manut.Telecom.</v>
          </cell>
          <cell r="C546">
            <v>420</v>
          </cell>
        </row>
        <row r="547">
          <cell r="A547">
            <v>4041101</v>
          </cell>
          <cell r="B547" t="str">
            <v>Manut.Equip.Informática</v>
          </cell>
          <cell r="C547">
            <v>2129.0700000000002</v>
          </cell>
        </row>
        <row r="548">
          <cell r="A548">
            <v>4081101</v>
          </cell>
          <cell r="B548" t="str">
            <v>Unif./materiais segurança</v>
          </cell>
          <cell r="C548">
            <v>294</v>
          </cell>
        </row>
        <row r="549">
          <cell r="A549">
            <v>4081102</v>
          </cell>
          <cell r="B549" t="str">
            <v>Material de expediente</v>
          </cell>
          <cell r="C549">
            <v>-2960.19</v>
          </cell>
        </row>
        <row r="550">
          <cell r="A550">
            <v>4081103</v>
          </cell>
          <cell r="B550" t="str">
            <v>Consultoria</v>
          </cell>
          <cell r="C550">
            <v>81364.83</v>
          </cell>
        </row>
        <row r="551">
          <cell r="A551">
            <v>4081105</v>
          </cell>
          <cell r="B551" t="str">
            <v>Publicidade e divulgação</v>
          </cell>
          <cell r="C551">
            <v>5065</v>
          </cell>
        </row>
        <row r="552">
          <cell r="A552">
            <v>4081109</v>
          </cell>
          <cell r="B552" t="str">
            <v>Serviços com terceiros</v>
          </cell>
          <cell r="C552">
            <v>107053.77</v>
          </cell>
        </row>
        <row r="553">
          <cell r="A553">
            <v>4081111</v>
          </cell>
          <cell r="B553" t="str">
            <v>Periódicos/Livros/Informações</v>
          </cell>
          <cell r="C553">
            <v>5475.92</v>
          </cell>
        </row>
        <row r="554">
          <cell r="A554">
            <v>4081113</v>
          </cell>
          <cell r="B554" t="str">
            <v>Brindes</v>
          </cell>
          <cell r="C554">
            <v>4551.8</v>
          </cell>
        </row>
        <row r="555">
          <cell r="A555">
            <v>4081114</v>
          </cell>
          <cell r="B555" t="str">
            <v>Multas rodoviárias</v>
          </cell>
          <cell r="C555">
            <v>22474.59</v>
          </cell>
        </row>
        <row r="556">
          <cell r="A556">
            <v>4081131</v>
          </cell>
          <cell r="B556" t="str">
            <v>Bens de Pequeno Valor</v>
          </cell>
          <cell r="C556">
            <v>3.8</v>
          </cell>
        </row>
        <row r="557">
          <cell r="A557" t="str">
            <v>Despesas Administrativas</v>
          </cell>
          <cell r="C557">
            <v>664638.92000000004</v>
          </cell>
        </row>
        <row r="558">
          <cell r="A558">
            <v>3101201</v>
          </cell>
          <cell r="B558" t="str">
            <v>Taxas</v>
          </cell>
          <cell r="C558">
            <v>19504.98</v>
          </cell>
        </row>
        <row r="559">
          <cell r="A559">
            <v>3101208</v>
          </cell>
          <cell r="B559" t="str">
            <v>IPTU</v>
          </cell>
          <cell r="C559">
            <v>33171.620000000003</v>
          </cell>
        </row>
        <row r="560">
          <cell r="A560">
            <v>3101226</v>
          </cell>
          <cell r="B560" t="str">
            <v>Àlvara de Licenciamento</v>
          </cell>
          <cell r="C560">
            <v>1115.56</v>
          </cell>
        </row>
        <row r="561">
          <cell r="A561">
            <v>3101229</v>
          </cell>
          <cell r="B561" t="str">
            <v>DEPVAT - Licenc. seg. Obrigatório - Cam</v>
          </cell>
          <cell r="C561">
            <v>23193.69</v>
          </cell>
        </row>
        <row r="562">
          <cell r="A562">
            <v>4101101</v>
          </cell>
          <cell r="B562" t="str">
            <v>Taxas</v>
          </cell>
          <cell r="C562">
            <v>11857.61</v>
          </cell>
        </row>
        <row r="563">
          <cell r="A563">
            <v>4101207</v>
          </cell>
          <cell r="B563" t="str">
            <v>ICMS não operacional</v>
          </cell>
          <cell r="C563">
            <v>496.4</v>
          </cell>
        </row>
        <row r="564">
          <cell r="A564">
            <v>4101224</v>
          </cell>
          <cell r="B564" t="str">
            <v>ICMS - Utilities</v>
          </cell>
          <cell r="C564">
            <v>79.819999999999993</v>
          </cell>
        </row>
        <row r="565">
          <cell r="A565" t="str">
            <v>Tributos</v>
          </cell>
          <cell r="C565">
            <v>89419.68</v>
          </cell>
        </row>
        <row r="566">
          <cell r="A566">
            <v>4081104</v>
          </cell>
          <cell r="B566" t="str">
            <v>Advogados externos</v>
          </cell>
          <cell r="C566">
            <v>106347.8</v>
          </cell>
        </row>
        <row r="567">
          <cell r="A567">
            <v>4081110</v>
          </cell>
          <cell r="B567" t="str">
            <v>Custas Judiciais</v>
          </cell>
          <cell r="C567">
            <v>11231.52</v>
          </cell>
        </row>
        <row r="568">
          <cell r="A568">
            <v>4081120</v>
          </cell>
          <cell r="B568" t="str">
            <v>Desp. Processos Juridicos</v>
          </cell>
          <cell r="C568">
            <v>3773.13</v>
          </cell>
        </row>
        <row r="569">
          <cell r="A569" t="str">
            <v>Judiciais</v>
          </cell>
          <cell r="C569">
            <v>121352.45</v>
          </cell>
        </row>
        <row r="570">
          <cell r="A570">
            <v>3021202</v>
          </cell>
          <cell r="B570" t="str">
            <v>Combust.Equip.Operacionais</v>
          </cell>
          <cell r="C570">
            <v>61.7</v>
          </cell>
        </row>
        <row r="571">
          <cell r="A571">
            <v>3041101</v>
          </cell>
          <cell r="B571" t="str">
            <v>Viagens e Estadias</v>
          </cell>
          <cell r="C571">
            <v>306458.73</v>
          </cell>
        </row>
        <row r="572">
          <cell r="A572">
            <v>3041102</v>
          </cell>
          <cell r="B572" t="str">
            <v>Diárias Operacionais</v>
          </cell>
          <cell r="C572">
            <v>1000.7</v>
          </cell>
        </row>
        <row r="573">
          <cell r="A573">
            <v>3041103</v>
          </cell>
          <cell r="B573" t="str">
            <v>Condução Aluguéis Carros</v>
          </cell>
          <cell r="C573">
            <v>16154.24</v>
          </cell>
        </row>
        <row r="574">
          <cell r="A574">
            <v>3041104</v>
          </cell>
          <cell r="B574" t="str">
            <v>Despesas de Representação</v>
          </cell>
          <cell r="C574">
            <v>3307.52</v>
          </cell>
        </row>
        <row r="575">
          <cell r="A575">
            <v>3041106</v>
          </cell>
          <cell r="B575" t="str">
            <v>Gastos com Alimentação</v>
          </cell>
          <cell r="C575">
            <v>19919.240000000002</v>
          </cell>
        </row>
        <row r="576">
          <cell r="A576">
            <v>3041107</v>
          </cell>
          <cell r="B576" t="str">
            <v>Estadias</v>
          </cell>
          <cell r="C576">
            <v>2112.61</v>
          </cell>
        </row>
        <row r="577">
          <cell r="A577">
            <v>4051101</v>
          </cell>
          <cell r="B577" t="str">
            <v>Viagens e Estadias</v>
          </cell>
          <cell r="C577">
            <v>32444.29</v>
          </cell>
        </row>
        <row r="578">
          <cell r="A578">
            <v>4051103</v>
          </cell>
          <cell r="B578" t="str">
            <v>Condução/Aluguéis carros</v>
          </cell>
          <cell r="C578">
            <v>6792.61</v>
          </cell>
        </row>
        <row r="579">
          <cell r="A579">
            <v>4051105</v>
          </cell>
          <cell r="B579" t="str">
            <v>Comb.p/veíc.rodoviários</v>
          </cell>
          <cell r="C579">
            <v>254</v>
          </cell>
        </row>
        <row r="580">
          <cell r="A580">
            <v>4051106</v>
          </cell>
          <cell r="B580" t="str">
            <v>Gastos com alimentação</v>
          </cell>
          <cell r="C580">
            <v>13334.8</v>
          </cell>
        </row>
        <row r="581">
          <cell r="A581" t="str">
            <v>Locomoção e Estadias</v>
          </cell>
          <cell r="C581">
            <v>401840.44</v>
          </cell>
        </row>
        <row r="582">
          <cell r="A582">
            <v>3051101</v>
          </cell>
          <cell r="B582" t="str">
            <v>Água</v>
          </cell>
          <cell r="C582">
            <v>12407.46</v>
          </cell>
        </row>
        <row r="583">
          <cell r="A583">
            <v>3051102</v>
          </cell>
          <cell r="B583" t="str">
            <v>Energia Elétrica</v>
          </cell>
          <cell r="C583">
            <v>51725.27</v>
          </cell>
        </row>
        <row r="584">
          <cell r="A584">
            <v>3051103</v>
          </cell>
          <cell r="B584" t="str">
            <v>Gás</v>
          </cell>
          <cell r="C584">
            <v>1255.43</v>
          </cell>
        </row>
        <row r="585">
          <cell r="A585">
            <v>3051104</v>
          </cell>
          <cell r="B585" t="str">
            <v>Telefone Fixo</v>
          </cell>
          <cell r="C585">
            <v>288080.36</v>
          </cell>
        </row>
        <row r="586">
          <cell r="A586">
            <v>3051105</v>
          </cell>
          <cell r="B586" t="str">
            <v>Telefone Móvel</v>
          </cell>
          <cell r="C586">
            <v>31838.97</v>
          </cell>
        </row>
        <row r="587">
          <cell r="A587">
            <v>3051107</v>
          </cell>
          <cell r="B587" t="str">
            <v>Correios / Courier</v>
          </cell>
          <cell r="C587">
            <v>24016.53</v>
          </cell>
        </row>
        <row r="588">
          <cell r="A588">
            <v>4061104</v>
          </cell>
          <cell r="B588" t="str">
            <v>Telefone fixo</v>
          </cell>
          <cell r="C588">
            <v>6814.19</v>
          </cell>
        </row>
        <row r="589">
          <cell r="A589">
            <v>4061105</v>
          </cell>
          <cell r="B589" t="str">
            <v>Telefone móvel</v>
          </cell>
          <cell r="C589">
            <v>7194.62</v>
          </cell>
        </row>
        <row r="590">
          <cell r="A590">
            <v>4061106</v>
          </cell>
          <cell r="B590" t="str">
            <v>Canais de voz e dados</v>
          </cell>
          <cell r="C590">
            <v>318989.73</v>
          </cell>
        </row>
        <row r="591">
          <cell r="A591">
            <v>4061107</v>
          </cell>
          <cell r="B591" t="str">
            <v>Correios/Courier</v>
          </cell>
          <cell r="C591">
            <v>26054.73</v>
          </cell>
        </row>
        <row r="592">
          <cell r="A592" t="str">
            <v>Utilities</v>
          </cell>
          <cell r="C592">
            <v>768377.29</v>
          </cell>
        </row>
        <row r="593">
          <cell r="A593">
            <v>3051108</v>
          </cell>
          <cell r="B593" t="str">
            <v>Rastreamento de Caminhões</v>
          </cell>
          <cell r="C593">
            <v>149252.12</v>
          </cell>
        </row>
        <row r="594">
          <cell r="A594" t="str">
            <v>Rastreamento</v>
          </cell>
          <cell r="C594">
            <v>149252.12</v>
          </cell>
        </row>
        <row r="595">
          <cell r="A595">
            <v>3051106</v>
          </cell>
          <cell r="B595" t="str">
            <v>Canais de Voz e Dados</v>
          </cell>
          <cell r="C595">
            <v>7211.62</v>
          </cell>
        </row>
        <row r="596">
          <cell r="A596" t="str">
            <v>Canal de Voz e Dados</v>
          </cell>
          <cell r="C596">
            <v>7211.62</v>
          </cell>
        </row>
        <row r="597">
          <cell r="C597">
            <v>924841.03</v>
          </cell>
        </row>
        <row r="598">
          <cell r="A598">
            <v>3091204</v>
          </cell>
          <cell r="B598" t="str">
            <v>Carga Prêmio AG</v>
          </cell>
          <cell r="C598">
            <v>290918.40000000002</v>
          </cell>
        </row>
        <row r="599">
          <cell r="A599">
            <v>3091205</v>
          </cell>
          <cell r="B599" t="str">
            <v>Carga Prêmio FP</v>
          </cell>
          <cell r="C599">
            <v>377275.45</v>
          </cell>
        </row>
        <row r="600">
          <cell r="A600" t="str">
            <v>Seguro operacional</v>
          </cell>
          <cell r="C600">
            <v>668193.85</v>
          </cell>
        </row>
        <row r="601">
          <cell r="C601">
            <v>668193.85</v>
          </cell>
        </row>
        <row r="602">
          <cell r="A602">
            <v>3081101</v>
          </cell>
          <cell r="B602" t="str">
            <v>Uniformes Mat.Segurança</v>
          </cell>
          <cell r="C602">
            <v>5416.52</v>
          </cell>
        </row>
        <row r="603">
          <cell r="A603" t="str">
            <v>Uniformes de Segurança</v>
          </cell>
          <cell r="C603">
            <v>5416.52</v>
          </cell>
        </row>
        <row r="604">
          <cell r="A604">
            <v>3021201</v>
          </cell>
          <cell r="B604" t="str">
            <v>Combust.Veíc.Rodoviários Leves</v>
          </cell>
          <cell r="C604">
            <v>90199.51</v>
          </cell>
        </row>
        <row r="605">
          <cell r="A605">
            <v>3094102</v>
          </cell>
          <cell r="B605" t="str">
            <v>Multas Rodoviárias</v>
          </cell>
          <cell r="C605">
            <v>1567.85</v>
          </cell>
        </row>
        <row r="606">
          <cell r="A606">
            <v>3111102</v>
          </cell>
          <cell r="B606" t="str">
            <v>Ajustes de Inventário Outros</v>
          </cell>
          <cell r="C606">
            <v>-581.46</v>
          </cell>
        </row>
        <row r="607">
          <cell r="A607" t="str">
            <v>Outros</v>
          </cell>
          <cell r="C607">
            <v>91185.9</v>
          </cell>
        </row>
        <row r="608">
          <cell r="A608" t="str">
            <v>Outros</v>
          </cell>
          <cell r="C608">
            <v>96602.42</v>
          </cell>
        </row>
        <row r="609">
          <cell r="A609">
            <v>3061101</v>
          </cell>
          <cell r="B609" t="str">
            <v>Alug.Sistemas Aplicativos</v>
          </cell>
          <cell r="C609">
            <v>1929.3</v>
          </cell>
        </row>
        <row r="610">
          <cell r="A610">
            <v>3121101</v>
          </cell>
          <cell r="B610" t="str">
            <v>Depreciação</v>
          </cell>
          <cell r="C610">
            <v>972946.08</v>
          </cell>
        </row>
        <row r="611">
          <cell r="A611" t="str">
            <v>Depreciação/Amortização</v>
          </cell>
          <cell r="C611">
            <v>974875.38</v>
          </cell>
        </row>
        <row r="612">
          <cell r="A612">
            <v>3071105</v>
          </cell>
          <cell r="B612" t="str">
            <v>Arrendamento Delara</v>
          </cell>
          <cell r="C612">
            <v>724668</v>
          </cell>
        </row>
        <row r="613">
          <cell r="A613">
            <v>3071106</v>
          </cell>
          <cell r="B613" t="str">
            <v>Arrendamento/Operacional Delara</v>
          </cell>
          <cell r="C613">
            <v>235238</v>
          </cell>
        </row>
        <row r="614">
          <cell r="A614">
            <v>4071106</v>
          </cell>
          <cell r="B614" t="str">
            <v>Arrendamento Operacional Delara</v>
          </cell>
          <cell r="C614">
            <v>3260553.27</v>
          </cell>
        </row>
        <row r="615">
          <cell r="A615" t="str">
            <v>Arrendamento/Concessão</v>
          </cell>
          <cell r="C615">
            <v>4220459.2699999996</v>
          </cell>
        </row>
        <row r="616">
          <cell r="A616" t="str">
            <v>Depreciação e amortização</v>
          </cell>
          <cell r="C616">
            <v>5195334.6500000004</v>
          </cell>
        </row>
        <row r="617">
          <cell r="A617" t="str">
            <v>Custos dos Serviços Prestados Fixos</v>
          </cell>
          <cell r="C617">
            <v>11241928.16</v>
          </cell>
        </row>
        <row r="618">
          <cell r="A618" t="str">
            <v>Lucro Bruto</v>
          </cell>
          <cell r="C618">
            <v>10437104.949999999</v>
          </cell>
        </row>
        <row r="619">
          <cell r="A619" t="str">
            <v>Lucro/(prejuízo) Operacional</v>
          </cell>
          <cell r="C619">
            <v>10437104.949999999</v>
          </cell>
        </row>
        <row r="621">
          <cell r="A621">
            <v>4141101</v>
          </cell>
          <cell r="B621" t="str">
            <v>Depreciação</v>
          </cell>
          <cell r="C621">
            <v>49889.14</v>
          </cell>
        </row>
        <row r="622">
          <cell r="A622">
            <v>4141102</v>
          </cell>
          <cell r="B622" t="str">
            <v>Amortização</v>
          </cell>
          <cell r="C622">
            <v>18728.77</v>
          </cell>
        </row>
        <row r="623">
          <cell r="A623" t="str">
            <v>Depreciação e Amortização-ADM</v>
          </cell>
          <cell r="C623">
            <v>68617.91</v>
          </cell>
        </row>
        <row r="625">
          <cell r="A625">
            <v>3101101</v>
          </cell>
          <cell r="B625" t="str">
            <v>Indenizações de Cargas</v>
          </cell>
          <cell r="C625">
            <v>631522.55000000005</v>
          </cell>
        </row>
        <row r="626">
          <cell r="A626">
            <v>3101102</v>
          </cell>
          <cell r="B626" t="str">
            <v>Fretes Complementares</v>
          </cell>
          <cell r="C626">
            <v>100</v>
          </cell>
        </row>
        <row r="627">
          <cell r="A627">
            <v>3101103</v>
          </cell>
          <cell r="B627" t="str">
            <v>Indenizações a Terceiros</v>
          </cell>
          <cell r="C627">
            <v>1225.82</v>
          </cell>
        </row>
        <row r="628">
          <cell r="A628">
            <v>3101104</v>
          </cell>
          <cell r="B628" t="str">
            <v>Gastos Inden.Perdas</v>
          </cell>
          <cell r="C628">
            <v>316914.5</v>
          </cell>
        </row>
        <row r="629">
          <cell r="A629">
            <v>3101105</v>
          </cell>
          <cell r="B629" t="str">
            <v>Sinistros Avarias</v>
          </cell>
          <cell r="C629">
            <v>835634.89</v>
          </cell>
        </row>
        <row r="630">
          <cell r="A630" t="str">
            <v>Proviões</v>
          </cell>
          <cell r="C630">
            <v>1785397.76</v>
          </cell>
        </row>
        <row r="632">
          <cell r="A632">
            <v>5211101</v>
          </cell>
          <cell r="B632" t="str">
            <v>Rec.Aplicação Financeira</v>
          </cell>
          <cell r="C632">
            <v>-1994.65</v>
          </cell>
        </row>
        <row r="633">
          <cell r="A633">
            <v>5211102</v>
          </cell>
          <cell r="B633" t="str">
            <v>Juros de Clientes</v>
          </cell>
          <cell r="C633">
            <v>-7355.78</v>
          </cell>
        </row>
        <row r="634">
          <cell r="A634">
            <v>5211106</v>
          </cell>
          <cell r="B634" t="str">
            <v>Tributos</v>
          </cell>
          <cell r="C634">
            <v>-652092.68999999994</v>
          </cell>
        </row>
        <row r="635">
          <cell r="A635">
            <v>5213101</v>
          </cell>
          <cell r="B635" t="str">
            <v>Variação Cambial Ativa</v>
          </cell>
          <cell r="C635">
            <v>-3470.85</v>
          </cell>
        </row>
        <row r="636">
          <cell r="A636" t="str">
            <v>Receita Financeira</v>
          </cell>
          <cell r="C636">
            <v>-664913.97</v>
          </cell>
        </row>
        <row r="637">
          <cell r="A637">
            <v>4091102</v>
          </cell>
          <cell r="B637" t="str">
            <v>Juros Financ.moeda estr.</v>
          </cell>
          <cell r="C637">
            <v>68.819999999999993</v>
          </cell>
        </row>
        <row r="638">
          <cell r="A638">
            <v>4091103</v>
          </cell>
          <cell r="B638" t="str">
            <v>Juros Fornecedores</v>
          </cell>
          <cell r="C638">
            <v>154507.43</v>
          </cell>
        </row>
        <row r="639">
          <cell r="A639">
            <v>4091106</v>
          </cell>
          <cell r="B639" t="str">
            <v>Juros Overseas</v>
          </cell>
          <cell r="C639">
            <v>55.98</v>
          </cell>
        </row>
        <row r="640">
          <cell r="A640">
            <v>4091108</v>
          </cell>
          <cell r="B640" t="str">
            <v>Juros BNDES</v>
          </cell>
          <cell r="C640">
            <v>1068177.9099999999</v>
          </cell>
        </row>
        <row r="641">
          <cell r="A641">
            <v>4091116</v>
          </cell>
          <cell r="B641" t="str">
            <v>Juros s/ tributos</v>
          </cell>
          <cell r="C641">
            <v>22.51</v>
          </cell>
        </row>
        <row r="642">
          <cell r="A642">
            <v>4091120</v>
          </cell>
          <cell r="B642" t="str">
            <v>Juros Arrendamento delara</v>
          </cell>
          <cell r="C642">
            <v>2148875.3199999998</v>
          </cell>
        </row>
        <row r="643">
          <cell r="A643">
            <v>4092104</v>
          </cell>
          <cell r="B643" t="str">
            <v>Var.Cambial Fornecedores</v>
          </cell>
          <cell r="C643">
            <v>1970.11</v>
          </cell>
        </row>
        <row r="644">
          <cell r="A644">
            <v>4092108</v>
          </cell>
          <cell r="B644" t="str">
            <v>Var.Cambial Clientes</v>
          </cell>
          <cell r="C644">
            <v>35378.07</v>
          </cell>
        </row>
        <row r="645">
          <cell r="A645">
            <v>4093101</v>
          </cell>
          <cell r="B645" t="str">
            <v>Taxas bancárias</v>
          </cell>
          <cell r="C645">
            <v>98803.74</v>
          </cell>
        </row>
        <row r="646">
          <cell r="A646">
            <v>4093102</v>
          </cell>
          <cell r="B646" t="str">
            <v>CPMF e IOF</v>
          </cell>
          <cell r="C646">
            <v>353932.9</v>
          </cell>
        </row>
        <row r="647">
          <cell r="A647">
            <v>4093103</v>
          </cell>
          <cell r="B647" t="str">
            <v>Juros bancários</v>
          </cell>
          <cell r="C647">
            <v>2028.43</v>
          </cell>
        </row>
        <row r="648">
          <cell r="A648">
            <v>4093104</v>
          </cell>
          <cell r="B648" t="str">
            <v>IOF</v>
          </cell>
          <cell r="C648">
            <v>0.72</v>
          </cell>
        </row>
        <row r="649">
          <cell r="A649">
            <v>4094101</v>
          </cell>
          <cell r="B649" t="str">
            <v>Multas</v>
          </cell>
          <cell r="C649">
            <v>32115.18</v>
          </cell>
        </row>
        <row r="650">
          <cell r="A650">
            <v>4097103</v>
          </cell>
          <cell r="B650" t="str">
            <v>Descon.Financ.Obtidos</v>
          </cell>
          <cell r="C650">
            <v>-1565.28</v>
          </cell>
        </row>
        <row r="651">
          <cell r="A651">
            <v>4101209</v>
          </cell>
          <cell r="B651" t="str">
            <v>PIS s/receitas financeiras</v>
          </cell>
          <cell r="C651">
            <v>13866.05</v>
          </cell>
        </row>
        <row r="652">
          <cell r="A652">
            <v>4101210</v>
          </cell>
          <cell r="B652" t="str">
            <v>COFINS s/rec.financeiras</v>
          </cell>
          <cell r="C652">
            <v>25211.02</v>
          </cell>
        </row>
        <row r="653">
          <cell r="A653">
            <v>4101233</v>
          </cell>
          <cell r="B653" t="str">
            <v>Crédito PIS - Financeiro</v>
          </cell>
          <cell r="C653">
            <v>-31286.36</v>
          </cell>
        </row>
        <row r="654">
          <cell r="A654" t="str">
            <v>Despesa Financeira</v>
          </cell>
          <cell r="C654">
            <v>3902162.55</v>
          </cell>
        </row>
        <row r="655">
          <cell r="A655" t="str">
            <v>Resultado Financeiro</v>
          </cell>
          <cell r="C655">
            <v>3237248.58</v>
          </cell>
        </row>
        <row r="657">
          <cell r="A657">
            <v>4142101</v>
          </cell>
          <cell r="B657" t="str">
            <v>Equivalência patrimonial</v>
          </cell>
          <cell r="C657">
            <v>-2328.6799999999998</v>
          </cell>
        </row>
        <row r="658">
          <cell r="A658">
            <v>5311101</v>
          </cell>
          <cell r="B658" t="str">
            <v>Venda Imobil. -Veículos</v>
          </cell>
          <cell r="C658">
            <v>-4320393.2300000004</v>
          </cell>
        </row>
        <row r="659">
          <cell r="A659" t="str">
            <v>Resultado não Operacional</v>
          </cell>
          <cell r="C659">
            <v>-4322721.91</v>
          </cell>
        </row>
        <row r="661">
          <cell r="A661" t="str">
            <v>Lucro/(prejuízo) antes de IR e CSL</v>
          </cell>
          <cell r="C661">
            <v>11205647.289999999</v>
          </cell>
        </row>
        <row r="663">
          <cell r="A663" t="str">
            <v>Lucro/(prejuízo) Líquido</v>
          </cell>
          <cell r="C663">
            <v>11205647.289999999</v>
          </cell>
        </row>
        <row r="672">
          <cell r="A672" t="str">
            <v>Texto.............................................</v>
          </cell>
        </row>
        <row r="673">
          <cell r="A673" t="str">
            <v>..................................................</v>
          </cell>
        </row>
        <row r="675">
          <cell r="C675">
            <v>11266250.029999999</v>
          </cell>
        </row>
        <row r="682">
          <cell r="A682" t="str">
            <v>Texto.............................................</v>
          </cell>
        </row>
        <row r="683">
          <cell r="A683" t="str">
            <v>..................................................</v>
          </cell>
        </row>
        <row r="685">
          <cell r="C685">
            <v>-11205647.289999999</v>
          </cell>
        </row>
        <row r="692">
          <cell r="A692" t="str">
            <v>Texto.............................................</v>
          </cell>
        </row>
        <row r="693">
          <cell r="A693" t="str">
            <v>..................................................</v>
          </cell>
        </row>
        <row r="695">
          <cell r="A695">
            <v>1110689</v>
          </cell>
          <cell r="B695" t="str">
            <v>Unibanco - c.c.133.043-3 Transitória</v>
          </cell>
          <cell r="C695">
            <v>-63312.84</v>
          </cell>
        </row>
        <row r="696">
          <cell r="A696">
            <v>1110693</v>
          </cell>
          <cell r="B696" t="str">
            <v>Bradesco - c.c.210546-2 Ag 0049 Transit</v>
          </cell>
          <cell r="C696">
            <v>15238.6</v>
          </cell>
        </row>
        <row r="697">
          <cell r="A697">
            <v>1110702</v>
          </cell>
          <cell r="B697" t="str">
            <v>B.Real Transit.C.Cobrança Transitória 1</v>
          </cell>
          <cell r="C697">
            <v>0</v>
          </cell>
        </row>
        <row r="698">
          <cell r="A698">
            <v>1110789</v>
          </cell>
          <cell r="B698" t="str">
            <v>Unibanco Transitória Eletronico</v>
          </cell>
          <cell r="C698">
            <v>0</v>
          </cell>
        </row>
        <row r="699">
          <cell r="A699">
            <v>3021115</v>
          </cell>
          <cell r="B699" t="str">
            <v>Consumo Intermodal</v>
          </cell>
          <cell r="C699">
            <v>71060.679999999993</v>
          </cell>
        </row>
        <row r="700">
          <cell r="A700">
            <v>3021118</v>
          </cell>
          <cell r="B700" t="str">
            <v>Crédito Pis - Diesel Rodoviário</v>
          </cell>
          <cell r="C700">
            <v>-53572.27</v>
          </cell>
        </row>
        <row r="701">
          <cell r="A701">
            <v>3021401</v>
          </cell>
          <cell r="B701" t="str">
            <v>Combustiveis e equipamentos para termin</v>
          </cell>
          <cell r="C701">
            <v>6393.7</v>
          </cell>
        </row>
        <row r="702">
          <cell r="A702">
            <v>3036114</v>
          </cell>
          <cell r="B702" t="str">
            <v>Peças manut. maq. terminais - Rodo</v>
          </cell>
          <cell r="C702">
            <v>4868.18</v>
          </cell>
        </row>
        <row r="703">
          <cell r="A703">
            <v>3061114</v>
          </cell>
          <cell r="B703" t="str">
            <v>Locação de Maq.Equip. Terminais - Rodo</v>
          </cell>
          <cell r="C703">
            <v>18156.509999999998</v>
          </cell>
        </row>
        <row r="704">
          <cell r="A704">
            <v>3061115</v>
          </cell>
          <cell r="B704" t="str">
            <v>Locação de Armazens - Rodo</v>
          </cell>
          <cell r="C704">
            <v>80900.58</v>
          </cell>
        </row>
        <row r="705">
          <cell r="A705">
            <v>3081116</v>
          </cell>
          <cell r="B705" t="str">
            <v>Crédito PIS - Outros Administrativo</v>
          </cell>
          <cell r="C705">
            <v>-129967.92</v>
          </cell>
        </row>
        <row r="706">
          <cell r="A706">
            <v>3081117</v>
          </cell>
          <cell r="B706" t="str">
            <v>INSS sobre Terceiros - CF</v>
          </cell>
          <cell r="C706">
            <v>9731.7199999999993</v>
          </cell>
        </row>
        <row r="707">
          <cell r="A707">
            <v>3131115</v>
          </cell>
          <cell r="B707" t="str">
            <v>Coleta e entrega agregados</v>
          </cell>
          <cell r="C707">
            <v>28107.99</v>
          </cell>
        </row>
        <row r="708">
          <cell r="A708">
            <v>3131151</v>
          </cell>
          <cell r="B708" t="str">
            <v>Serviço de Desembaraço - Rodo</v>
          </cell>
          <cell r="C708">
            <v>64829.09</v>
          </cell>
        </row>
        <row r="709">
          <cell r="A709">
            <v>4034102</v>
          </cell>
          <cell r="B709" t="str">
            <v>Serv.Manut.p/Sistemas</v>
          </cell>
          <cell r="C709">
            <v>545.15</v>
          </cell>
        </row>
        <row r="710">
          <cell r="A710">
            <v>5411184</v>
          </cell>
          <cell r="B710" t="str">
            <v>ISS Movim./Armaz.Rodo</v>
          </cell>
          <cell r="C710">
            <v>9471.2000000000007</v>
          </cell>
        </row>
        <row r="711">
          <cell r="A711">
            <v>5411185</v>
          </cell>
          <cell r="B711" t="str">
            <v>PIS Movim./Armaz.Rodo</v>
          </cell>
          <cell r="C711">
            <v>-1589.36</v>
          </cell>
        </row>
        <row r="712">
          <cell r="A712">
            <v>5411186</v>
          </cell>
          <cell r="B712" t="str">
            <v>COFINS- Movim./Armaz.Rodo</v>
          </cell>
          <cell r="C712">
            <v>-258.27</v>
          </cell>
        </row>
        <row r="713">
          <cell r="C713">
            <v>60602.74</v>
          </cell>
        </row>
      </sheetData>
      <sheetData sheetId="19" refreshError="1">
        <row r="2">
          <cell r="A2">
            <v>1110101</v>
          </cell>
          <cell r="B2" t="str">
            <v>Caixa</v>
          </cell>
          <cell r="C2">
            <v>19598.03</v>
          </cell>
        </row>
        <row r="3">
          <cell r="A3">
            <v>1110104</v>
          </cell>
          <cell r="B3" t="str">
            <v>Caixa Pequeno</v>
          </cell>
          <cell r="C3">
            <v>907661.38</v>
          </cell>
        </row>
        <row r="4">
          <cell r="A4">
            <v>1110202</v>
          </cell>
          <cell r="B4" t="str">
            <v>B.Real Conta Cobrança</v>
          </cell>
          <cell r="C4">
            <v>1364830.48</v>
          </cell>
        </row>
        <row r="5">
          <cell r="A5">
            <v>1110206</v>
          </cell>
          <cell r="B5" t="str">
            <v>Cx.Econ.Fed. Ag.1000 CC 93-0</v>
          </cell>
          <cell r="C5">
            <v>3966.32</v>
          </cell>
        </row>
        <row r="6">
          <cell r="A6">
            <v>1110207</v>
          </cell>
          <cell r="B6" t="str">
            <v>Bradesco Ag049-3 CC184845-3</v>
          </cell>
          <cell r="C6">
            <v>18204.759999999998</v>
          </cell>
        </row>
        <row r="7">
          <cell r="A7">
            <v>1110211</v>
          </cell>
          <cell r="B7" t="str">
            <v>Unibanco Ag.0616 CC 820272-6</v>
          </cell>
          <cell r="C7">
            <v>-3748.07</v>
          </cell>
        </row>
        <row r="8">
          <cell r="A8">
            <v>1110217</v>
          </cell>
          <cell r="B8" t="str">
            <v>B.Safra CC 0009-8/118349-9 Ctba</v>
          </cell>
          <cell r="C8">
            <v>5201.54</v>
          </cell>
        </row>
        <row r="9">
          <cell r="A9">
            <v>1110240</v>
          </cell>
          <cell r="B9" t="str">
            <v>Banco Itau S/A</v>
          </cell>
          <cell r="C9">
            <v>6550.13</v>
          </cell>
        </row>
        <row r="10">
          <cell r="A10">
            <v>1110250</v>
          </cell>
          <cell r="B10" t="str">
            <v>Banco Triangulo S.A - C/C 01-9/ 6733-4</v>
          </cell>
          <cell r="C10">
            <v>78711.19</v>
          </cell>
        </row>
        <row r="11">
          <cell r="A11">
            <v>1110253</v>
          </cell>
          <cell r="B11" t="str">
            <v>Banco Real - C/C 1.000.988-6 - Contagem</v>
          </cell>
          <cell r="C11">
            <v>0</v>
          </cell>
        </row>
        <row r="12">
          <cell r="A12">
            <v>1110263</v>
          </cell>
          <cell r="B12" t="str">
            <v>Banco Real - C/C 6.000.980-3 - São Paul</v>
          </cell>
          <cell r="C12">
            <v>3750</v>
          </cell>
        </row>
        <row r="13">
          <cell r="A13">
            <v>1110272</v>
          </cell>
          <cell r="B13" t="str">
            <v>Banco HSBC - C/C 28555-18 -</v>
          </cell>
          <cell r="C13">
            <v>8544.7999999999993</v>
          </cell>
        </row>
        <row r="14">
          <cell r="A14">
            <v>1110274</v>
          </cell>
          <cell r="B14" t="str">
            <v>BANCO DO BRASIL - MOVIMENTO</v>
          </cell>
          <cell r="C14">
            <v>3795.03</v>
          </cell>
        </row>
        <row r="15">
          <cell r="A15">
            <v>1110276</v>
          </cell>
          <cell r="B15" t="str">
            <v>UNIBANCO - MOVIMENTO</v>
          </cell>
          <cell r="C15">
            <v>5779.71</v>
          </cell>
        </row>
        <row r="16">
          <cell r="A16">
            <v>1110277</v>
          </cell>
          <cell r="B16" t="str">
            <v>UNIBANCO - CAUÇÃO</v>
          </cell>
          <cell r="C16">
            <v>0</v>
          </cell>
        </row>
        <row r="17">
          <cell r="A17">
            <v>1110278</v>
          </cell>
          <cell r="B17" t="str">
            <v>Banco Bilbao Vizcaia S.A.</v>
          </cell>
          <cell r="C17">
            <v>6961.8</v>
          </cell>
        </row>
        <row r="18">
          <cell r="A18">
            <v>1110289</v>
          </cell>
          <cell r="B18" t="str">
            <v>Unibanco - c.c.133.043-3</v>
          </cell>
          <cell r="C18">
            <v>8903.7199999999993</v>
          </cell>
        </row>
        <row r="19">
          <cell r="A19">
            <v>1110291</v>
          </cell>
          <cell r="B19" t="str">
            <v>Unibanco - c.c.133.042-5</v>
          </cell>
          <cell r="C19">
            <v>14761.18</v>
          </cell>
        </row>
        <row r="20">
          <cell r="A20">
            <v>1110293</v>
          </cell>
          <cell r="B20" t="str">
            <v>Bradesco - c.c.210546-2 AG. 0049</v>
          </cell>
          <cell r="C20">
            <v>9850.39</v>
          </cell>
        </row>
        <row r="21">
          <cell r="A21">
            <v>1110294</v>
          </cell>
          <cell r="B21" t="str">
            <v>Banco Santos - Ag. 001-9 Conta 11973-0</v>
          </cell>
          <cell r="C21">
            <v>349509.62</v>
          </cell>
        </row>
        <row r="22">
          <cell r="A22">
            <v>1110337</v>
          </cell>
          <cell r="B22" t="str">
            <v>Banco Santos - Aplicação Financeira</v>
          </cell>
          <cell r="C22">
            <v>537646.16</v>
          </cell>
        </row>
        <row r="23">
          <cell r="A23">
            <v>1110602</v>
          </cell>
          <cell r="B23" t="str">
            <v>B.Real Transit.C.Cobrança 1710120-2</v>
          </cell>
          <cell r="C23">
            <v>-616076.81999999995</v>
          </cell>
        </row>
        <row r="24">
          <cell r="A24">
            <v>1110607</v>
          </cell>
          <cell r="B24" t="str">
            <v>Bradesco Trans.Ag.0493 CC 184845-30</v>
          </cell>
          <cell r="C24">
            <v>-44372.75</v>
          </cell>
        </row>
        <row r="25">
          <cell r="A25">
            <v>1110611</v>
          </cell>
          <cell r="B25" t="str">
            <v>Unibanco Transitória  Ag.0525 CC 100361</v>
          </cell>
          <cell r="C25">
            <v>4343.0200000000004</v>
          </cell>
        </row>
        <row r="26">
          <cell r="A26">
            <v>1110617</v>
          </cell>
          <cell r="B26" t="str">
            <v>B.Safra Transitória CC 0009-8/118349-9/</v>
          </cell>
          <cell r="C26">
            <v>25797.82</v>
          </cell>
        </row>
        <row r="27">
          <cell r="A27">
            <v>1110640</v>
          </cell>
          <cell r="B27" t="str">
            <v>Banco Itau S/A ag 0548 cc 677574-TRANSI</v>
          </cell>
          <cell r="C27">
            <v>1425.9</v>
          </cell>
        </row>
        <row r="28">
          <cell r="A28">
            <v>1110649</v>
          </cell>
          <cell r="B28" t="str">
            <v>Banco Real - C/C Genérico</v>
          </cell>
          <cell r="C28">
            <v>147147.76999999999</v>
          </cell>
        </row>
        <row r="29">
          <cell r="A29">
            <v>1110650</v>
          </cell>
          <cell r="B29" t="str">
            <v>Banco Triângulo - C/C 01-9/6733-4</v>
          </cell>
          <cell r="C29">
            <v>-28387.97</v>
          </cell>
        </row>
        <row r="30">
          <cell r="A30">
            <v>1110651</v>
          </cell>
          <cell r="B30" t="str">
            <v>Banco Real - C/C 3.000.990-1 - Viana</v>
          </cell>
          <cell r="C30">
            <v>1506.28</v>
          </cell>
        </row>
        <row r="31">
          <cell r="A31">
            <v>1110653</v>
          </cell>
          <cell r="B31" t="str">
            <v>Banco Real - C/C 1.000.988-6 - Contagem</v>
          </cell>
          <cell r="C31">
            <v>21899.17</v>
          </cell>
        </row>
        <row r="32">
          <cell r="A32">
            <v>1110654</v>
          </cell>
          <cell r="B32" t="str">
            <v>Banco Real - C/C 2.000.996-5 - Rio de J</v>
          </cell>
          <cell r="C32">
            <v>7002.41</v>
          </cell>
        </row>
        <row r="33">
          <cell r="A33">
            <v>1110657</v>
          </cell>
          <cell r="B33" t="str">
            <v>Banco Real - C/C 1.000.983-9 - Canoas</v>
          </cell>
          <cell r="C33">
            <v>5360.55</v>
          </cell>
        </row>
        <row r="34">
          <cell r="A34">
            <v>1110659</v>
          </cell>
          <cell r="B34" t="str">
            <v>Banco Real - C/C 2.000.979-8 - PDV RJ</v>
          </cell>
          <cell r="C34">
            <v>-2400</v>
          </cell>
        </row>
        <row r="35">
          <cell r="A35">
            <v>1110660</v>
          </cell>
          <cell r="B35" t="str">
            <v>Banco Real - C/C 1.000.997-2 - São Borj</v>
          </cell>
          <cell r="C35">
            <v>212502.67</v>
          </cell>
        </row>
        <row r="36">
          <cell r="A36">
            <v>1110661</v>
          </cell>
          <cell r="B36" t="str">
            <v>Banco Real - C/C 6.000.994-7 - Mogi Gua</v>
          </cell>
          <cell r="C36">
            <v>549.79999999999995</v>
          </cell>
        </row>
        <row r="37">
          <cell r="A37">
            <v>1110662</v>
          </cell>
          <cell r="B37" t="str">
            <v>Banco Real - C/C 8.000.993-8 - Lages</v>
          </cell>
          <cell r="C37">
            <v>1462.9</v>
          </cell>
        </row>
        <row r="38">
          <cell r="A38">
            <v>1110663</v>
          </cell>
          <cell r="B38" t="str">
            <v>Banco Real - C/C 6.000.980-3 - São Paul</v>
          </cell>
          <cell r="C38">
            <v>176467.14</v>
          </cell>
        </row>
        <row r="39">
          <cell r="A39">
            <v>1110671</v>
          </cell>
          <cell r="B39" t="str">
            <v>Banco Real - C/C 0.000.992-7</v>
          </cell>
          <cell r="C39">
            <v>5195.3999999999996</v>
          </cell>
        </row>
        <row r="40">
          <cell r="A40">
            <v>1110672</v>
          </cell>
          <cell r="B40" t="str">
            <v>Banco HSBC - C/C 28555-18</v>
          </cell>
          <cell r="C40">
            <v>-10770.44</v>
          </cell>
        </row>
        <row r="41">
          <cell r="A41">
            <v>1110674</v>
          </cell>
          <cell r="B41" t="str">
            <v>BANCO DO BRASIL - MOVIMENTO</v>
          </cell>
          <cell r="C41">
            <v>-336.95</v>
          </cell>
        </row>
        <row r="42">
          <cell r="A42">
            <v>1110676</v>
          </cell>
          <cell r="B42" t="str">
            <v>UNIBANCO - MOVIMENTO</v>
          </cell>
          <cell r="C42">
            <v>-7074.77</v>
          </cell>
        </row>
        <row r="43">
          <cell r="A43">
            <v>1110677</v>
          </cell>
          <cell r="B43" t="str">
            <v>UNIBANCO - CAUÇÃO</v>
          </cell>
          <cell r="C43">
            <v>1119491.29</v>
          </cell>
        </row>
        <row r="44">
          <cell r="A44" t="str">
            <v>DISPONIBILIDADES</v>
          </cell>
          <cell r="B44" t="str">
            <v>Unibanco Transitória  Ag.0525 CC 100361</v>
          </cell>
          <cell r="C44">
            <v>4371210.59</v>
          </cell>
        </row>
        <row r="45">
          <cell r="A45">
            <v>1110614</v>
          </cell>
          <cell r="B45" t="str">
            <v>B.Real Transitória Ag.0732 CC 2712991</v>
          </cell>
          <cell r="C45">
            <v>0</v>
          </cell>
        </row>
        <row r="46">
          <cell r="A46">
            <v>1120101</v>
          </cell>
          <cell r="B46" t="str">
            <v>C.Receber-Cliente Nacional</v>
          </cell>
          <cell r="C46">
            <v>11132038.02</v>
          </cell>
        </row>
        <row r="47">
          <cell r="A47">
            <v>1120102</v>
          </cell>
          <cell r="B47" t="str">
            <v>C.Receber-Cliente Exterior</v>
          </cell>
          <cell r="C47">
            <v>280607.46999999997</v>
          </cell>
        </row>
        <row r="48">
          <cell r="A48">
            <v>1120107</v>
          </cell>
          <cell r="B48" t="str">
            <v>Antecipação de Faturamento</v>
          </cell>
          <cell r="C48">
            <v>4506073</v>
          </cell>
        </row>
        <row r="49">
          <cell r="A49">
            <v>1120110</v>
          </cell>
          <cell r="B49" t="str">
            <v>Provisão de Faturamento</v>
          </cell>
          <cell r="C49">
            <v>2385856.9500000002</v>
          </cell>
        </row>
        <row r="50">
          <cell r="A50">
            <v>1120211</v>
          </cell>
          <cell r="B50" t="str">
            <v>Cta.Rec.Mesopotâmico/BAP</v>
          </cell>
          <cell r="C50">
            <v>10225641.960000001</v>
          </cell>
        </row>
        <row r="51">
          <cell r="A51">
            <v>1120301</v>
          </cell>
          <cell r="B51" t="str">
            <v>Clientes Nac. Serviços</v>
          </cell>
          <cell r="C51">
            <v>-189324.57</v>
          </cell>
        </row>
        <row r="52">
          <cell r="A52">
            <v>1120503</v>
          </cell>
          <cell r="B52" t="str">
            <v>Creditos Atwood</v>
          </cell>
          <cell r="C52">
            <v>81796.37</v>
          </cell>
        </row>
        <row r="53">
          <cell r="A53" t="str">
            <v>Clientes</v>
          </cell>
          <cell r="C53">
            <v>28422689.199999999</v>
          </cell>
        </row>
        <row r="54">
          <cell r="A54">
            <v>1120101</v>
          </cell>
          <cell r="B54" t="str">
            <v>C.Receber-Cliente Nacional</v>
          </cell>
          <cell r="C54">
            <v>19883064.559999999</v>
          </cell>
        </row>
        <row r="55">
          <cell r="A55">
            <v>1150101</v>
          </cell>
          <cell r="B55" t="str">
            <v>Estoques</v>
          </cell>
          <cell r="C55">
            <v>4352143.8899999997</v>
          </cell>
        </row>
        <row r="56">
          <cell r="A56">
            <v>1150195</v>
          </cell>
          <cell r="B56" t="str">
            <v>Carga Adto.Fornec.</v>
          </cell>
          <cell r="C56">
            <v>1224775.52</v>
          </cell>
        </row>
        <row r="57">
          <cell r="A57">
            <v>1150197</v>
          </cell>
          <cell r="B57" t="str">
            <v>Carga Estoque Delara</v>
          </cell>
          <cell r="C57">
            <v>48665.08</v>
          </cell>
        </row>
        <row r="58">
          <cell r="A58">
            <v>1150199</v>
          </cell>
          <cell r="B58" t="str">
            <v>EM/EF Geral</v>
          </cell>
          <cell r="C58">
            <v>-27220.77</v>
          </cell>
        </row>
        <row r="59">
          <cell r="A59" t="str">
            <v>Almoxarifado</v>
          </cell>
          <cell r="B59" t="str">
            <v>Clientes Nac. Serviços</v>
          </cell>
          <cell r="C59">
            <v>5598363.7199999997</v>
          </cell>
        </row>
        <row r="60">
          <cell r="A60">
            <v>1120401</v>
          </cell>
          <cell r="B60" t="str">
            <v>Aluguel Imóveis Pr</v>
          </cell>
          <cell r="C60">
            <v>93838.58</v>
          </cell>
        </row>
        <row r="61">
          <cell r="A61">
            <v>1150305</v>
          </cell>
          <cell r="B61" t="str">
            <v>Adiant.Fornecedor Exterior</v>
          </cell>
          <cell r="C61">
            <v>25792.880000000001</v>
          </cell>
        </row>
        <row r="62">
          <cell r="A62" t="str">
            <v>Importação em andamento</v>
          </cell>
          <cell r="B62" t="str">
            <v>Aluguel Imóveis RS</v>
          </cell>
          <cell r="C62">
            <v>25792.880000000001</v>
          </cell>
        </row>
        <row r="63">
          <cell r="A63">
            <v>1120405</v>
          </cell>
          <cell r="B63" t="str">
            <v>Aluguel Imóveis SP</v>
          </cell>
          <cell r="C63">
            <v>980</v>
          </cell>
        </row>
        <row r="64">
          <cell r="A64">
            <v>1160101</v>
          </cell>
          <cell r="B64" t="str">
            <v>Imposto de Renda a Recuperar</v>
          </cell>
          <cell r="C64">
            <v>1746.56</v>
          </cell>
        </row>
        <row r="65">
          <cell r="A65">
            <v>1160104</v>
          </cell>
          <cell r="B65" t="str">
            <v>PIS a Recuperar</v>
          </cell>
          <cell r="C65">
            <v>0</v>
          </cell>
        </row>
        <row r="66">
          <cell r="A66">
            <v>1160106</v>
          </cell>
          <cell r="B66" t="str">
            <v>INSS - RETENÇÃO SOBRE FATURAMENTO</v>
          </cell>
          <cell r="C66">
            <v>1928364.65</v>
          </cell>
        </row>
        <row r="67">
          <cell r="A67">
            <v>1160108</v>
          </cell>
          <cell r="B67" t="str">
            <v>FGTS antecipado s/13º salário</v>
          </cell>
          <cell r="C67">
            <v>2038.36</v>
          </cell>
        </row>
        <row r="68">
          <cell r="A68">
            <v>1160109</v>
          </cell>
          <cell r="B68" t="str">
            <v>Imposto de Renda antecipado</v>
          </cell>
          <cell r="C68">
            <v>36.22</v>
          </cell>
        </row>
        <row r="69">
          <cell r="A69">
            <v>1160112</v>
          </cell>
          <cell r="B69" t="str">
            <v>Imposto de Renda diferido</v>
          </cell>
          <cell r="C69">
            <v>1781300</v>
          </cell>
        </row>
        <row r="70">
          <cell r="A70">
            <v>1160113</v>
          </cell>
          <cell r="B70" t="str">
            <v>Contr. Social Diferida</v>
          </cell>
          <cell r="C70">
            <v>641268</v>
          </cell>
        </row>
        <row r="71">
          <cell r="A71">
            <v>1160207</v>
          </cell>
          <cell r="B71" t="str">
            <v>ICMS a Recuperar - Geral</v>
          </cell>
          <cell r="C71">
            <v>2637915.54</v>
          </cell>
        </row>
        <row r="72">
          <cell r="A72">
            <v>1160208</v>
          </cell>
          <cell r="B72" t="str">
            <v>ICMS a Recuperar-Ativo Imobilizado PR</v>
          </cell>
          <cell r="C72">
            <v>454168.75</v>
          </cell>
        </row>
        <row r="73">
          <cell r="A73">
            <v>1160253</v>
          </cell>
          <cell r="B73" t="str">
            <v>IPI a Compensar</v>
          </cell>
          <cell r="C73">
            <v>262953.82</v>
          </cell>
        </row>
        <row r="74">
          <cell r="A74" t="str">
            <v>Tributos a recuperar</v>
          </cell>
          <cell r="C74">
            <v>7709791.9000000004</v>
          </cell>
        </row>
        <row r="76">
          <cell r="A76">
            <v>1140101</v>
          </cell>
          <cell r="B76" t="str">
            <v>Adiantamento a maquinistas</v>
          </cell>
          <cell r="C76">
            <v>-332661</v>
          </cell>
        </row>
        <row r="77">
          <cell r="A77">
            <v>1140102</v>
          </cell>
          <cell r="B77" t="str">
            <v>Adiantamento de Férias</v>
          </cell>
          <cell r="C77">
            <v>-32374.55</v>
          </cell>
        </row>
        <row r="78">
          <cell r="A78">
            <v>1140103</v>
          </cell>
          <cell r="B78" t="str">
            <v>Adiantamento De 13º Salário</v>
          </cell>
          <cell r="C78">
            <v>12761.72</v>
          </cell>
        </row>
        <row r="79">
          <cell r="A79">
            <v>1140104</v>
          </cell>
          <cell r="B79" t="str">
            <v>Empréstimo A Funcionários</v>
          </cell>
          <cell r="C79">
            <v>-2730.03</v>
          </cell>
        </row>
        <row r="80">
          <cell r="A80">
            <v>1140105</v>
          </cell>
          <cell r="B80" t="str">
            <v>Adiantamento de Salários</v>
          </cell>
          <cell r="C80">
            <v>381691.04</v>
          </cell>
        </row>
        <row r="81">
          <cell r="A81">
            <v>1140106</v>
          </cell>
          <cell r="B81" t="str">
            <v>Insuficiência De Saldos</v>
          </cell>
          <cell r="C81">
            <v>271490.11</v>
          </cell>
        </row>
        <row r="82">
          <cell r="A82">
            <v>1140108</v>
          </cell>
          <cell r="B82" t="str">
            <v>Fornecimento De Camisas</v>
          </cell>
          <cell r="C82">
            <v>-8633.8700000000008</v>
          </cell>
        </row>
        <row r="83">
          <cell r="A83">
            <v>1140109</v>
          </cell>
          <cell r="B83" t="str">
            <v>Adto a Motoristas</v>
          </cell>
          <cell r="C83">
            <v>56802.38</v>
          </cell>
        </row>
        <row r="84">
          <cell r="A84">
            <v>1140201</v>
          </cell>
          <cell r="B84" t="str">
            <v>Adto.de Viagens Nacionais</v>
          </cell>
          <cell r="C84">
            <v>719.42</v>
          </cell>
        </row>
        <row r="85">
          <cell r="A85">
            <v>1140203</v>
          </cell>
          <cell r="B85" t="str">
            <v>Adiant. de Viagem</v>
          </cell>
          <cell r="C85">
            <v>31525.97</v>
          </cell>
        </row>
        <row r="86">
          <cell r="A86">
            <v>1140409</v>
          </cell>
          <cell r="B86" t="str">
            <v>Adiant. a Fornecedores</v>
          </cell>
          <cell r="C86">
            <v>6534323.9900000002</v>
          </cell>
        </row>
        <row r="87">
          <cell r="A87">
            <v>1140412</v>
          </cell>
          <cell r="B87" t="str">
            <v>Antecipações Diversas</v>
          </cell>
          <cell r="C87">
            <v>5560.48</v>
          </cell>
        </row>
        <row r="88">
          <cell r="A88" t="str">
            <v>Antecipações diversas</v>
          </cell>
          <cell r="C88">
            <v>6918475.6600000001</v>
          </cell>
        </row>
        <row r="90">
          <cell r="A90">
            <v>1170103</v>
          </cell>
          <cell r="B90" t="str">
            <v>Arrendamento Delara</v>
          </cell>
          <cell r="C90">
            <v>3129074.56</v>
          </cell>
        </row>
        <row r="91">
          <cell r="A91">
            <v>1170201</v>
          </cell>
          <cell r="B91" t="str">
            <v>Prêmio De Seguro a Apropriar</v>
          </cell>
          <cell r="C91">
            <v>2638291.9300000002</v>
          </cell>
        </row>
        <row r="92">
          <cell r="A92">
            <v>1170305</v>
          </cell>
          <cell r="B92" t="str">
            <v>Enc.Financ.a Apropriar</v>
          </cell>
          <cell r="C92">
            <v>163763.6</v>
          </cell>
        </row>
        <row r="93">
          <cell r="A93">
            <v>1170324</v>
          </cell>
          <cell r="B93" t="str">
            <v>Despesas antecipadas IPTU</v>
          </cell>
          <cell r="C93">
            <v>2086.09</v>
          </cell>
        </row>
        <row r="94">
          <cell r="A94">
            <v>1170325</v>
          </cell>
          <cell r="B94" t="str">
            <v>Despesas antecipadas IPVA/LICENCIAMENTO</v>
          </cell>
          <cell r="C94">
            <v>216416.74</v>
          </cell>
        </row>
        <row r="95">
          <cell r="A95">
            <v>1170330</v>
          </cell>
          <cell r="B95" t="str">
            <v>Despesas antecipadas Alugueis</v>
          </cell>
          <cell r="C95">
            <v>6750</v>
          </cell>
        </row>
        <row r="96">
          <cell r="A96">
            <v>1173224</v>
          </cell>
          <cell r="B96" t="str">
            <v>Desp antecip aquisição de vale alimenta</v>
          </cell>
          <cell r="C96">
            <v>91470.32</v>
          </cell>
        </row>
        <row r="97">
          <cell r="A97">
            <v>1173225</v>
          </cell>
          <cell r="B97" t="str">
            <v>Desp antecip assintência médica</v>
          </cell>
          <cell r="C97">
            <v>60603.77</v>
          </cell>
        </row>
        <row r="98">
          <cell r="A98">
            <v>1173227</v>
          </cell>
          <cell r="B98" t="str">
            <v>Desp antecip vale transporte</v>
          </cell>
          <cell r="C98">
            <v>251827.32</v>
          </cell>
        </row>
        <row r="99">
          <cell r="A99">
            <v>1173228</v>
          </cell>
          <cell r="B99" t="str">
            <v>Desp antecip farmácia</v>
          </cell>
          <cell r="C99">
            <v>9307.52</v>
          </cell>
        </row>
        <row r="100">
          <cell r="A100" t="str">
            <v>Despesas Pagas antecipadamente</v>
          </cell>
          <cell r="B100" t="str">
            <v>Imposto de Renda antecipado</v>
          </cell>
          <cell r="C100">
            <v>6569591.8499999996</v>
          </cell>
        </row>
        <row r="101">
          <cell r="A101">
            <v>1160112</v>
          </cell>
          <cell r="B101" t="str">
            <v>Imposto de Renda diferido</v>
          </cell>
          <cell r="C101">
            <v>7701301.5599999996</v>
          </cell>
        </row>
        <row r="102">
          <cell r="A102">
            <v>1139901</v>
          </cell>
          <cell r="B102" t="str">
            <v>Seguros a Receber</v>
          </cell>
          <cell r="C102">
            <v>30415</v>
          </cell>
        </row>
        <row r="103">
          <cell r="A103">
            <v>1139912</v>
          </cell>
          <cell r="B103" t="str">
            <v>Cheques em cobrança - Chile</v>
          </cell>
          <cell r="C103">
            <v>224564.3</v>
          </cell>
        </row>
        <row r="104">
          <cell r="A104" t="str">
            <v>Outros</v>
          </cell>
          <cell r="B104" t="str">
            <v>ICMS A Recuperar - Paraná</v>
          </cell>
          <cell r="C104">
            <v>254979.3</v>
          </cell>
        </row>
        <row r="105">
          <cell r="A105">
            <v>1160202</v>
          </cell>
          <cell r="B105" t="str">
            <v>ICMS A Recuperar - Santa Catarina</v>
          </cell>
          <cell r="C105">
            <v>589416.38</v>
          </cell>
        </row>
        <row r="106">
          <cell r="A106" t="str">
            <v>Circulante</v>
          </cell>
          <cell r="B106" t="str">
            <v>ICMS a Recuperar - Geral</v>
          </cell>
          <cell r="C106">
            <v>59870895.100000001</v>
          </cell>
        </row>
        <row r="107">
          <cell r="A107">
            <v>1160210</v>
          </cell>
          <cell r="B107" t="str">
            <v>ICMS a Recuperar-Ativo Imobilizado RS</v>
          </cell>
          <cell r="C107">
            <v>125866.1</v>
          </cell>
        </row>
        <row r="108">
          <cell r="A108">
            <v>1240402</v>
          </cell>
          <cell r="B108" t="str">
            <v>ICMS a recuperar-Paraná</v>
          </cell>
          <cell r="C108">
            <v>706085.89</v>
          </cell>
        </row>
        <row r="109">
          <cell r="A109" t="str">
            <v>Impostos longo prazo</v>
          </cell>
          <cell r="B109" t="str">
            <v>IPI a Compensar</v>
          </cell>
          <cell r="C109">
            <v>706085.89</v>
          </cell>
        </row>
        <row r="110">
          <cell r="A110" t="str">
            <v>Tributos a recuperar</v>
          </cell>
          <cell r="C110">
            <v>26707804.710000001</v>
          </cell>
        </row>
        <row r="111">
          <cell r="A111">
            <v>1250104</v>
          </cell>
          <cell r="B111" t="str">
            <v>Controladora ALL S.A.</v>
          </cell>
          <cell r="C111">
            <v>27140</v>
          </cell>
        </row>
        <row r="112">
          <cell r="A112">
            <v>1250205</v>
          </cell>
          <cell r="B112" t="str">
            <v>Mutúo ALL Armazéns Gerais Ltda</v>
          </cell>
          <cell r="C112">
            <v>688451.93</v>
          </cell>
        </row>
        <row r="113">
          <cell r="A113" t="str">
            <v>Mútuo controladores</v>
          </cell>
          <cell r="B113" t="str">
            <v>Adiantamento a maquinistas</v>
          </cell>
          <cell r="C113">
            <v>715591.93</v>
          </cell>
        </row>
        <row r="114">
          <cell r="A114">
            <v>1140102</v>
          </cell>
          <cell r="B114" t="str">
            <v>Adiantamento de Férias</v>
          </cell>
          <cell r="C114">
            <v>274150.08</v>
          </cell>
        </row>
        <row r="115">
          <cell r="A115">
            <v>1240104</v>
          </cell>
          <cell r="B115" t="str">
            <v>Arrendamento Delara RLP</v>
          </cell>
          <cell r="C115">
            <v>34012952.950000003</v>
          </cell>
        </row>
        <row r="116">
          <cell r="A116" t="str">
            <v>Despesas pagas antecipadamente</v>
          </cell>
          <cell r="B116" t="str">
            <v>Empréstimo A Funcionários</v>
          </cell>
          <cell r="C116">
            <v>34012952.950000003</v>
          </cell>
        </row>
        <row r="117">
          <cell r="A117">
            <v>1140105</v>
          </cell>
          <cell r="B117" t="str">
            <v>Adiantamento de Salários</v>
          </cell>
          <cell r="C117">
            <v>23244.98</v>
          </cell>
        </row>
        <row r="118">
          <cell r="A118">
            <v>1210101</v>
          </cell>
          <cell r="B118" t="str">
            <v>Dep.Judic.Ações Trabal.LP</v>
          </cell>
          <cell r="C118">
            <v>278766.19</v>
          </cell>
        </row>
        <row r="119">
          <cell r="A119">
            <v>1210109</v>
          </cell>
          <cell r="B119" t="str">
            <v>Penhora Judicial</v>
          </cell>
          <cell r="C119">
            <v>37500</v>
          </cell>
        </row>
        <row r="120">
          <cell r="A120" t="str">
            <v>Depósitos judiciais</v>
          </cell>
          <cell r="B120" t="str">
            <v>Adto.de Viagens Nacionais</v>
          </cell>
          <cell r="C120">
            <v>316266.19</v>
          </cell>
        </row>
        <row r="121">
          <cell r="A121">
            <v>1140203</v>
          </cell>
          <cell r="B121" t="str">
            <v>Adiant. de Viagem</v>
          </cell>
          <cell r="C121">
            <v>18572.16</v>
          </cell>
        </row>
        <row r="122">
          <cell r="A122">
            <v>1220201</v>
          </cell>
          <cell r="B122" t="str">
            <v>Valores a Receber-Ressarcimento</v>
          </cell>
          <cell r="C122">
            <v>395881.6</v>
          </cell>
        </row>
        <row r="123">
          <cell r="A123" t="str">
            <v>Outros</v>
          </cell>
          <cell r="B123" t="str">
            <v>Antecipações Diversas</v>
          </cell>
          <cell r="C123">
            <v>395881.6</v>
          </cell>
        </row>
        <row r="124">
          <cell r="A124" t="str">
            <v>Antecipações diversas</v>
          </cell>
          <cell r="C124">
            <v>78318138.930000007</v>
          </cell>
        </row>
        <row r="125">
          <cell r="A125" t="str">
            <v>Realizável a longo prazo</v>
          </cell>
          <cell r="C125">
            <v>36146778.560000002</v>
          </cell>
        </row>
        <row r="126">
          <cell r="A126">
            <v>1170101</v>
          </cell>
          <cell r="B126" t="str">
            <v>Concessão RFFSA</v>
          </cell>
          <cell r="C126">
            <v>150333.35999999999</v>
          </cell>
        </row>
        <row r="127">
          <cell r="A127">
            <v>1310204</v>
          </cell>
          <cell r="B127" t="str">
            <v>Part.Coligada Terlogs Terminais Marítim</v>
          </cell>
          <cell r="C127">
            <v>9580000</v>
          </cell>
        </row>
        <row r="128">
          <cell r="A128">
            <v>1310302</v>
          </cell>
          <cell r="B128" t="str">
            <v>Participação ALL Armazéns Gerais Ltda</v>
          </cell>
          <cell r="C128">
            <v>21440.78</v>
          </cell>
        </row>
        <row r="129">
          <cell r="A129" t="str">
            <v>Controladas e coligadas</v>
          </cell>
          <cell r="B129" t="str">
            <v>Despesas Com Captação BNDES</v>
          </cell>
          <cell r="C129">
            <v>9601440.7799999993</v>
          </cell>
        </row>
        <row r="130">
          <cell r="A130">
            <v>1170304</v>
          </cell>
          <cell r="B130" t="str">
            <v>Comissão de Flat- Importação</v>
          </cell>
          <cell r="C130">
            <v>9601440.7799999993</v>
          </cell>
        </row>
        <row r="131">
          <cell r="A131">
            <v>1322101</v>
          </cell>
          <cell r="B131" t="str">
            <v>Projetos em Andamento</v>
          </cell>
          <cell r="C131">
            <v>407002.33</v>
          </cell>
        </row>
        <row r="132">
          <cell r="A132">
            <v>1324108</v>
          </cell>
          <cell r="B132" t="str">
            <v>Equip.Processamento Dados</v>
          </cell>
          <cell r="C132">
            <v>896536.79</v>
          </cell>
        </row>
        <row r="133">
          <cell r="A133">
            <v>1324128</v>
          </cell>
          <cell r="B133" t="str">
            <v>Deprec.Eq.Processam.Dados</v>
          </cell>
          <cell r="C133">
            <v>-72571.37</v>
          </cell>
        </row>
        <row r="134">
          <cell r="A134">
            <v>1325102</v>
          </cell>
          <cell r="B134" t="str">
            <v>Móveis e Utensílios</v>
          </cell>
          <cell r="C134">
            <v>7233.6</v>
          </cell>
        </row>
        <row r="135">
          <cell r="A135">
            <v>1325104</v>
          </cell>
          <cell r="B135" t="str">
            <v>Veículos Rodoviários</v>
          </cell>
          <cell r="C135">
            <v>13018525.57</v>
          </cell>
        </row>
        <row r="136">
          <cell r="A136">
            <v>1325122</v>
          </cell>
          <cell r="B136" t="str">
            <v>Deprec.Móveis e Utensílios</v>
          </cell>
          <cell r="C136">
            <v>-1129.5999999999999</v>
          </cell>
        </row>
        <row r="137">
          <cell r="A137">
            <v>1325124</v>
          </cell>
          <cell r="B137" t="str">
            <v>Deprec.Veíc.Rodoviários</v>
          </cell>
          <cell r="C137">
            <v>-3033020.08</v>
          </cell>
        </row>
        <row r="138">
          <cell r="A138">
            <v>1326202</v>
          </cell>
          <cell r="B138" t="str">
            <v>Sistemas Aplicat.-Software</v>
          </cell>
          <cell r="C138">
            <v>224744.6</v>
          </cell>
        </row>
        <row r="139">
          <cell r="A139">
            <v>1326212</v>
          </cell>
          <cell r="B139" t="str">
            <v>Amort.Sistemas Aplicativos</v>
          </cell>
          <cell r="C139">
            <v>-69051.66</v>
          </cell>
        </row>
        <row r="140">
          <cell r="A140">
            <v>1329999</v>
          </cell>
          <cell r="B140" t="str">
            <v>Carga Imobilizado</v>
          </cell>
          <cell r="C140">
            <v>237600</v>
          </cell>
        </row>
        <row r="141">
          <cell r="A141" t="str">
            <v>Bens de uso construção e reforma</v>
          </cell>
          <cell r="C141">
            <v>11615870.18</v>
          </cell>
        </row>
        <row r="142">
          <cell r="A142" t="str">
            <v>Imobilizado</v>
          </cell>
          <cell r="B142" t="str">
            <v>Seguros a Receber</v>
          </cell>
          <cell r="C142">
            <v>11615870.18</v>
          </cell>
        </row>
        <row r="143">
          <cell r="A143">
            <v>1139902</v>
          </cell>
          <cell r="B143" t="str">
            <v>Valores A Classificar</v>
          </cell>
          <cell r="C143">
            <v>-24689.200000000001</v>
          </cell>
        </row>
        <row r="144">
          <cell r="A144" t="str">
            <v>Permanente</v>
          </cell>
          <cell r="B144" t="str">
            <v>Outros Valores A Receber</v>
          </cell>
          <cell r="C144">
            <v>21217310.960000001</v>
          </cell>
        </row>
        <row r="145">
          <cell r="A145" t="str">
            <v>Outros</v>
          </cell>
          <cell r="C145">
            <v>307424.14</v>
          </cell>
        </row>
        <row r="146">
          <cell r="A146" t="str">
            <v>ATIVO</v>
          </cell>
          <cell r="C146">
            <v>117234984.62</v>
          </cell>
        </row>
        <row r="147">
          <cell r="A147" t="str">
            <v>Circulante</v>
          </cell>
          <cell r="C147">
            <v>235257393.68000001</v>
          </cell>
        </row>
        <row r="149">
          <cell r="A149">
            <v>1240401</v>
          </cell>
          <cell r="B149" t="str">
            <v>INSS a recuperar</v>
          </cell>
          <cell r="C149">
            <v>638628.26</v>
          </cell>
        </row>
        <row r="150">
          <cell r="A150">
            <v>1240404</v>
          </cell>
          <cell r="B150" t="str">
            <v>ICMS a recuperar-Rio Grande do sul</v>
          </cell>
          <cell r="C150">
            <v>223057.54</v>
          </cell>
        </row>
        <row r="151">
          <cell r="A151">
            <v>1240405</v>
          </cell>
          <cell r="B151" t="str">
            <v>ICMS a recuperar-São Paulo</v>
          </cell>
          <cell r="C151">
            <v>66571.61</v>
          </cell>
        </row>
        <row r="152">
          <cell r="A152">
            <v>1240408</v>
          </cell>
          <cell r="B152" t="str">
            <v>Caução de ICMS - MS</v>
          </cell>
          <cell r="C152">
            <v>20000</v>
          </cell>
        </row>
        <row r="153">
          <cell r="A153" t="str">
            <v>Impostos longo prazo</v>
          </cell>
          <cell r="C153">
            <v>948257.41</v>
          </cell>
        </row>
        <row r="155">
          <cell r="A155" t="str">
            <v>Texto.............................................</v>
          </cell>
          <cell r="B155" t="str">
            <v>Controladora ALL S.A.</v>
          </cell>
          <cell r="C155">
            <v>29237711.469999999</v>
          </cell>
        </row>
        <row r="156">
          <cell r="A156" t="str">
            <v>..................................................</v>
          </cell>
          <cell r="B156" t="str">
            <v>Mutúo ALL Intermodal S.A.</v>
          </cell>
          <cell r="C156">
            <v>2710599.24</v>
          </cell>
        </row>
        <row r="157">
          <cell r="A157">
            <v>1250205</v>
          </cell>
          <cell r="B157" t="str">
            <v>Mutúo ALL Armazéns Gerais Ltda</v>
          </cell>
          <cell r="C157">
            <v>658.4</v>
          </cell>
        </row>
        <row r="158">
          <cell r="A158">
            <v>2111101</v>
          </cell>
          <cell r="B158" t="str">
            <v>Fornecedor Materiais Nac.</v>
          </cell>
          <cell r="C158">
            <v>-1210644.04</v>
          </cell>
        </row>
        <row r="159">
          <cell r="A159">
            <v>2111102</v>
          </cell>
          <cell r="B159" t="str">
            <v>Fornec.Materiais Consig.</v>
          </cell>
          <cell r="C159">
            <v>-273.19</v>
          </cell>
        </row>
        <row r="160">
          <cell r="A160">
            <v>2111103</v>
          </cell>
          <cell r="B160" t="str">
            <v>Fornecedor Serviços Nac.</v>
          </cell>
          <cell r="C160">
            <v>-8045769.25</v>
          </cell>
        </row>
        <row r="161">
          <cell r="A161">
            <v>2111105</v>
          </cell>
          <cell r="B161" t="str">
            <v>Provisão de N.F. Serviço</v>
          </cell>
          <cell r="C161">
            <v>-869337.87</v>
          </cell>
        </row>
        <row r="162">
          <cell r="A162">
            <v>2111106</v>
          </cell>
          <cell r="B162" t="str">
            <v>Funcionários</v>
          </cell>
          <cell r="C162">
            <v>-86025.77</v>
          </cell>
        </row>
        <row r="163">
          <cell r="A163">
            <v>2111108</v>
          </cell>
          <cell r="B163" t="str">
            <v>Fornecedor Utilities</v>
          </cell>
          <cell r="C163">
            <v>-15329.8</v>
          </cell>
        </row>
        <row r="164">
          <cell r="A164">
            <v>2111109</v>
          </cell>
          <cell r="B164" t="str">
            <v>Fornecedor de Combustíveis</v>
          </cell>
          <cell r="C164">
            <v>-1778886.82</v>
          </cell>
        </row>
        <row r="165">
          <cell r="A165">
            <v>2111110</v>
          </cell>
          <cell r="B165" t="str">
            <v>Fornecedor Impostos</v>
          </cell>
          <cell r="C165">
            <v>0</v>
          </cell>
        </row>
        <row r="166">
          <cell r="A166">
            <v>2111111</v>
          </cell>
          <cell r="B166" t="str">
            <v>Bancos</v>
          </cell>
          <cell r="C166">
            <v>-13057.44</v>
          </cell>
        </row>
        <row r="167">
          <cell r="A167">
            <v>2111113</v>
          </cell>
          <cell r="B167" t="str">
            <v>Tit. Caixa. Peq. UPs</v>
          </cell>
          <cell r="C167">
            <v>-673928.28</v>
          </cell>
        </row>
        <row r="168">
          <cell r="A168">
            <v>2111114</v>
          </cell>
          <cell r="B168" t="str">
            <v>Forn.Ressarc.Avarias</v>
          </cell>
          <cell r="C168">
            <v>-63713.66</v>
          </cell>
        </row>
        <row r="169">
          <cell r="A169">
            <v>2111116</v>
          </cell>
          <cell r="B169" t="str">
            <v>Fornecedores Caminhoneiros</v>
          </cell>
          <cell r="C169">
            <v>-2301031.7799999998</v>
          </cell>
        </row>
        <row r="170">
          <cell r="A170">
            <v>2111189</v>
          </cell>
          <cell r="B170" t="str">
            <v>Transitoria Agregado</v>
          </cell>
          <cell r="C170">
            <v>115478.9</v>
          </cell>
        </row>
        <row r="171">
          <cell r="A171">
            <v>2111190</v>
          </cell>
          <cell r="B171" t="str">
            <v>Carga Forn.Mat.</v>
          </cell>
          <cell r="C171">
            <v>-160236.42000000001</v>
          </cell>
        </row>
        <row r="172">
          <cell r="A172">
            <v>2111191</v>
          </cell>
          <cell r="B172" t="str">
            <v>Carga Forn.Serviço</v>
          </cell>
          <cell r="C172">
            <v>-116878.44</v>
          </cell>
        </row>
        <row r="173">
          <cell r="A173">
            <v>2111193</v>
          </cell>
          <cell r="B173" t="str">
            <v>Outros valores a pagar</v>
          </cell>
          <cell r="C173">
            <v>748825.41</v>
          </cell>
        </row>
        <row r="174">
          <cell r="A174">
            <v>2111202</v>
          </cell>
          <cell r="B174" t="str">
            <v>Fornecedor Serviços Ext.</v>
          </cell>
          <cell r="C174">
            <v>-1923421.44</v>
          </cell>
        </row>
        <row r="175">
          <cell r="A175" t="str">
            <v>Fornecedores</v>
          </cell>
          <cell r="C175">
            <v>-16394229.890000001</v>
          </cell>
        </row>
        <row r="176">
          <cell r="A176" t="str">
            <v>Realizável a longo prazo</v>
          </cell>
          <cell r="C176">
            <v>165444763.12</v>
          </cell>
        </row>
        <row r="177">
          <cell r="A177">
            <v>2121301</v>
          </cell>
          <cell r="B177" t="str">
            <v>Empréstimo BNDES</v>
          </cell>
          <cell r="C177">
            <v>-6184555.7400000002</v>
          </cell>
        </row>
        <row r="178">
          <cell r="A178" t="str">
            <v>BNDES</v>
          </cell>
          <cell r="B178" t="str">
            <v>Locomotivas Benfeitorias</v>
          </cell>
          <cell r="C178">
            <v>-6184555.7400000002</v>
          </cell>
        </row>
        <row r="179">
          <cell r="A179">
            <v>1321102</v>
          </cell>
          <cell r="B179" t="str">
            <v>Vagões Benfeitorias</v>
          </cell>
          <cell r="C179">
            <v>35273364.729999997</v>
          </cell>
        </row>
        <row r="180">
          <cell r="A180">
            <v>2131106</v>
          </cell>
          <cell r="B180" t="str">
            <v>Arrendamento Delara</v>
          </cell>
          <cell r="C180">
            <v>-25125165.120000001</v>
          </cell>
        </row>
        <row r="181">
          <cell r="A181" t="str">
            <v>Arrendamento a pagar</v>
          </cell>
          <cell r="B181" t="str">
            <v>Deprec.Vagões Benfeitorias</v>
          </cell>
          <cell r="C181">
            <v>-25125165.120000001</v>
          </cell>
        </row>
        <row r="182">
          <cell r="A182">
            <v>1321202</v>
          </cell>
          <cell r="B182" t="str">
            <v>Infra Estrutura Benfeitorias</v>
          </cell>
          <cell r="C182">
            <v>9587416.1999999993</v>
          </cell>
        </row>
        <row r="183">
          <cell r="A183">
            <v>2161101</v>
          </cell>
          <cell r="B183" t="str">
            <v>Salários a Pagar</v>
          </cell>
          <cell r="C183">
            <v>147786.46</v>
          </cell>
        </row>
        <row r="184">
          <cell r="A184">
            <v>2161102</v>
          </cell>
          <cell r="B184" t="str">
            <v>Banco de horas a pagar</v>
          </cell>
          <cell r="C184">
            <v>-24395.84</v>
          </cell>
        </row>
        <row r="185">
          <cell r="A185">
            <v>2162101</v>
          </cell>
          <cell r="B185" t="str">
            <v>INSS</v>
          </cell>
          <cell r="C185">
            <v>-866326.99</v>
          </cell>
        </row>
        <row r="186">
          <cell r="A186">
            <v>2162103</v>
          </cell>
          <cell r="B186" t="str">
            <v>Salario Educação</v>
          </cell>
          <cell r="C186">
            <v>-36777.199999999997</v>
          </cell>
        </row>
        <row r="187">
          <cell r="A187">
            <v>2162104</v>
          </cell>
          <cell r="B187" t="str">
            <v>FGTS a Recolher</v>
          </cell>
          <cell r="C187">
            <v>-153813.4</v>
          </cell>
        </row>
        <row r="188">
          <cell r="A188">
            <v>2163101</v>
          </cell>
          <cell r="B188" t="str">
            <v>Cta.Pg. Plansfer</v>
          </cell>
          <cell r="C188">
            <v>80</v>
          </cell>
        </row>
        <row r="189">
          <cell r="A189">
            <v>2163102</v>
          </cell>
          <cell r="B189" t="str">
            <v>Contrib. Sindical</v>
          </cell>
          <cell r="C189">
            <v>-8864.32</v>
          </cell>
        </row>
        <row r="190">
          <cell r="A190">
            <v>2163104</v>
          </cell>
          <cell r="B190" t="str">
            <v>Pensão Alimentícia</v>
          </cell>
          <cell r="C190">
            <v>4203.55</v>
          </cell>
        </row>
        <row r="191">
          <cell r="A191">
            <v>2163105</v>
          </cell>
          <cell r="B191" t="str">
            <v>Sindifer</v>
          </cell>
          <cell r="C191">
            <v>-564.57000000000005</v>
          </cell>
        </row>
        <row r="192">
          <cell r="A192">
            <v>2163106</v>
          </cell>
          <cell r="B192" t="str">
            <v>Assistência Odontológica</v>
          </cell>
          <cell r="C192">
            <v>-14500.77</v>
          </cell>
        </row>
        <row r="193">
          <cell r="A193" t="str">
            <v>Salários e encargos sociais</v>
          </cell>
          <cell r="B193" t="str">
            <v>Deprec.Sinal.Telecom.Benf.</v>
          </cell>
          <cell r="C193">
            <v>-953173.08</v>
          </cell>
        </row>
        <row r="194">
          <cell r="A194">
            <v>1321327</v>
          </cell>
          <cell r="B194" t="str">
            <v>Deprec.Edif.Depend.Benf.</v>
          </cell>
          <cell r="C194">
            <v>-287222.24</v>
          </cell>
        </row>
        <row r="195">
          <cell r="A195">
            <v>2171101</v>
          </cell>
          <cell r="B195" t="str">
            <v>IRRF - Empregados</v>
          </cell>
          <cell r="C195">
            <v>-50355.72</v>
          </cell>
        </row>
        <row r="196">
          <cell r="A196">
            <v>2171102</v>
          </cell>
          <cell r="B196" t="str">
            <v>IRRF - Terceiros</v>
          </cell>
          <cell r="C196">
            <v>-3089.8</v>
          </cell>
        </row>
        <row r="197">
          <cell r="A197">
            <v>2171201</v>
          </cell>
          <cell r="B197" t="str">
            <v>PIS-Prog.Int.Social</v>
          </cell>
          <cell r="C197">
            <v>-218571.23</v>
          </cell>
        </row>
        <row r="198">
          <cell r="A198">
            <v>2171202</v>
          </cell>
          <cell r="B198" t="str">
            <v>Cofins</v>
          </cell>
          <cell r="C198">
            <v>-738963.32</v>
          </cell>
        </row>
        <row r="199">
          <cell r="A199">
            <v>2171203</v>
          </cell>
          <cell r="B199" t="str">
            <v>Imposto S/Serviço</v>
          </cell>
          <cell r="C199">
            <v>21672.55</v>
          </cell>
        </row>
        <row r="200">
          <cell r="A200">
            <v>2171211</v>
          </cell>
          <cell r="B200" t="str">
            <v>Juros c/ Tributos a realizar</v>
          </cell>
          <cell r="C200">
            <v>27304.13</v>
          </cell>
        </row>
        <row r="201">
          <cell r="A201">
            <v>2171301</v>
          </cell>
          <cell r="B201" t="str">
            <v>ICMS - Parana</v>
          </cell>
          <cell r="C201">
            <v>-1292949.56</v>
          </cell>
        </row>
        <row r="202">
          <cell r="A202">
            <v>2171309</v>
          </cell>
          <cell r="B202" t="str">
            <v>ICMS a pagar - Geral</v>
          </cell>
          <cell r="C202">
            <v>1391.14</v>
          </cell>
        </row>
        <row r="203">
          <cell r="A203">
            <v>2171501</v>
          </cell>
          <cell r="B203" t="str">
            <v>IPTU</v>
          </cell>
          <cell r="C203">
            <v>2972.07</v>
          </cell>
        </row>
        <row r="204">
          <cell r="A204">
            <v>2171504</v>
          </cell>
          <cell r="B204" t="str">
            <v>ISS - RETENÇAÕ TERCEIROS</v>
          </cell>
          <cell r="C204">
            <v>-1393.31</v>
          </cell>
        </row>
        <row r="205">
          <cell r="A205">
            <v>2171505</v>
          </cell>
          <cell r="B205" t="str">
            <v>INSS</v>
          </cell>
          <cell r="C205">
            <v>-169963.16</v>
          </cell>
        </row>
        <row r="206">
          <cell r="A206">
            <v>2171507</v>
          </cell>
          <cell r="B206" t="str">
            <v>INSS - retenção s/ cooperativas</v>
          </cell>
          <cell r="C206">
            <v>-101663.24</v>
          </cell>
        </row>
        <row r="207">
          <cell r="A207">
            <v>2171508</v>
          </cell>
          <cell r="B207" t="str">
            <v>SEST/SENAT - Retido caminhoneiros</v>
          </cell>
          <cell r="C207">
            <v>-16283.87</v>
          </cell>
        </row>
        <row r="208">
          <cell r="A208" t="str">
            <v>Impostos</v>
          </cell>
          <cell r="B208" t="str">
            <v>Equip.Aparelhos Telecom.</v>
          </cell>
          <cell r="C208">
            <v>-2539893.3199999998</v>
          </cell>
        </row>
        <row r="209">
          <cell r="A209">
            <v>1324105</v>
          </cell>
          <cell r="B209" t="str">
            <v>Equip.Aparelhos Sinaliz.</v>
          </cell>
          <cell r="C209">
            <v>712281.61</v>
          </cell>
        </row>
        <row r="210">
          <cell r="A210">
            <v>2164101</v>
          </cell>
          <cell r="B210" t="str">
            <v>13 Salario</v>
          </cell>
          <cell r="C210">
            <v>-502370.27</v>
          </cell>
        </row>
        <row r="211">
          <cell r="A211">
            <v>2164102</v>
          </cell>
          <cell r="B211" t="str">
            <v>Ferias</v>
          </cell>
          <cell r="C211">
            <v>-1506303.85</v>
          </cell>
        </row>
        <row r="212">
          <cell r="A212" t="str">
            <v>Provisões de férias e 13º salário</v>
          </cell>
          <cell r="B212" t="str">
            <v>Equip.Processamento Dados</v>
          </cell>
          <cell r="C212">
            <v>-2008674.12</v>
          </cell>
        </row>
        <row r="213">
          <cell r="A213">
            <v>1324121</v>
          </cell>
          <cell r="B213" t="str">
            <v>Deprec.Equip.Ferram.Ofic.</v>
          </cell>
          <cell r="C213">
            <v>-435065.59</v>
          </cell>
        </row>
        <row r="214">
          <cell r="A214">
            <v>2183602</v>
          </cell>
          <cell r="B214" t="str">
            <v>Prov.p/Remun. Variavel</v>
          </cell>
          <cell r="C214">
            <v>0</v>
          </cell>
        </row>
        <row r="215">
          <cell r="A215" t="str">
            <v>Provisão para remuneração variável</v>
          </cell>
          <cell r="B215" t="str">
            <v>Deprec.Eq.Movim.Carga Mat.</v>
          </cell>
          <cell r="C215">
            <v>0</v>
          </cell>
        </row>
        <row r="216">
          <cell r="A216">
            <v>1324124</v>
          </cell>
          <cell r="B216" t="str">
            <v>Deprec.Eq.Apar.Telecomun.</v>
          </cell>
          <cell r="C216">
            <v>-2101134.75</v>
          </cell>
        </row>
        <row r="217">
          <cell r="A217">
            <v>2151109</v>
          </cell>
          <cell r="B217" t="str">
            <v>Part.Pg.Mesopotâmico/BAP</v>
          </cell>
          <cell r="C217">
            <v>-3091992.03</v>
          </cell>
        </row>
        <row r="218">
          <cell r="A218">
            <v>2181136</v>
          </cell>
          <cell r="B218" t="str">
            <v>Crédito- Unimed</v>
          </cell>
          <cell r="C218">
            <v>-3885.06</v>
          </cell>
        </row>
        <row r="219">
          <cell r="A219">
            <v>2181150</v>
          </cell>
          <cell r="B219" t="str">
            <v>Adiantamento de Clientes - Recon</v>
          </cell>
          <cell r="C219">
            <v>-9801.75</v>
          </cell>
        </row>
        <row r="220">
          <cell r="A220">
            <v>2182101</v>
          </cell>
          <cell r="B220" t="str">
            <v>Seguros a pagar</v>
          </cell>
          <cell r="C220">
            <v>-104318.99</v>
          </cell>
        </row>
        <row r="221">
          <cell r="A221">
            <v>2182102</v>
          </cell>
          <cell r="B221" t="str">
            <v>Bonif.vagões clientes a Pg</v>
          </cell>
          <cell r="C221">
            <v>44.93</v>
          </cell>
        </row>
        <row r="222">
          <cell r="A222">
            <v>2182103</v>
          </cell>
          <cell r="B222" t="str">
            <v>Reemb Impostos Delara</v>
          </cell>
          <cell r="C222">
            <v>209688.16</v>
          </cell>
        </row>
        <row r="223">
          <cell r="A223" t="str">
            <v>Outros</v>
          </cell>
          <cell r="B223" t="str">
            <v>Máquinas de Escritório</v>
          </cell>
          <cell r="C223">
            <v>-3000264.74</v>
          </cell>
        </row>
        <row r="224">
          <cell r="A224">
            <v>1325104</v>
          </cell>
          <cell r="B224" t="str">
            <v>Veículos Rodoviários</v>
          </cell>
          <cell r="C224">
            <v>41927.33</v>
          </cell>
        </row>
        <row r="225">
          <cell r="A225" t="str">
            <v>Circulante</v>
          </cell>
          <cell r="B225" t="str">
            <v>Aeronave - própria</v>
          </cell>
          <cell r="C225">
            <v>-56205956.009999998</v>
          </cell>
        </row>
        <row r="226">
          <cell r="A226">
            <v>1325122</v>
          </cell>
          <cell r="B226" t="str">
            <v>Deprec.Móveis e Utensílios</v>
          </cell>
          <cell r="C226">
            <v>-2556949.75</v>
          </cell>
        </row>
        <row r="227">
          <cell r="A227">
            <v>2211202</v>
          </cell>
          <cell r="B227" t="str">
            <v>Fornec.Serviços Ext. LP</v>
          </cell>
          <cell r="C227">
            <v>16000.02</v>
          </cell>
        </row>
        <row r="228">
          <cell r="A228" t="str">
            <v>Fornecedores</v>
          </cell>
          <cell r="B228" t="str">
            <v>Deprec.Veíc.Rodoviários</v>
          </cell>
          <cell r="C228">
            <v>16000.02</v>
          </cell>
        </row>
        <row r="229">
          <cell r="A229">
            <v>1325127</v>
          </cell>
          <cell r="B229" t="str">
            <v>Deprec. Aeronave - própria</v>
          </cell>
          <cell r="C229">
            <v>-237074.82</v>
          </cell>
        </row>
        <row r="230">
          <cell r="A230">
            <v>2221301</v>
          </cell>
          <cell r="B230" t="str">
            <v>Emprést.BNDES  LP</v>
          </cell>
          <cell r="C230">
            <v>-10161605.26</v>
          </cell>
        </row>
        <row r="231">
          <cell r="A231" t="str">
            <v>BNDES</v>
          </cell>
          <cell r="B231" t="str">
            <v>Sistemas Aplicat.-Software</v>
          </cell>
          <cell r="C231">
            <v>-10161605.26</v>
          </cell>
        </row>
        <row r="232">
          <cell r="A232">
            <v>1326203</v>
          </cell>
          <cell r="B232" t="str">
            <v>Marcas e Patentes</v>
          </cell>
          <cell r="C232">
            <v>1647</v>
          </cell>
        </row>
        <row r="233">
          <cell r="A233">
            <v>2251101</v>
          </cell>
          <cell r="B233" t="str">
            <v>Provisões Ações Trabal.LP</v>
          </cell>
          <cell r="C233">
            <v>-1090669.3799999999</v>
          </cell>
        </row>
        <row r="234">
          <cell r="A234" t="str">
            <v>Provisão para contingencias trabalhistas</v>
          </cell>
          <cell r="B234" t="str">
            <v>Vagões Benf.Ferroban</v>
          </cell>
          <cell r="C234">
            <v>-1090669.3799999999</v>
          </cell>
        </row>
        <row r="235">
          <cell r="A235">
            <v>1329122</v>
          </cell>
          <cell r="B235" t="str">
            <v>Depr.Vagões.Benf.Ferroban</v>
          </cell>
          <cell r="C235">
            <v>-216036.7</v>
          </cell>
        </row>
        <row r="236">
          <cell r="A236">
            <v>2221606</v>
          </cell>
          <cell r="B236" t="str">
            <v>Mutúo ALL do Brasil S.A. LP</v>
          </cell>
          <cell r="C236">
            <v>-17485029.579999998</v>
          </cell>
        </row>
        <row r="237">
          <cell r="A237">
            <v>2281102</v>
          </cell>
          <cell r="B237" t="str">
            <v>Reembolso impostos Delara</v>
          </cell>
          <cell r="C237">
            <v>-1960079.05</v>
          </cell>
        </row>
        <row r="238">
          <cell r="A238" t="str">
            <v>Outros valores a pagar</v>
          </cell>
          <cell r="B238" t="str">
            <v>Dep.Sup.Estr.Benf.Ferroban</v>
          </cell>
          <cell r="C238">
            <v>-19445108.629999999</v>
          </cell>
        </row>
        <row r="239">
          <cell r="A239">
            <v>1329326</v>
          </cell>
          <cell r="B239" t="str">
            <v>Dep.Sin.Tele.Benf.Ferroban</v>
          </cell>
          <cell r="C239">
            <v>-10491.94</v>
          </cell>
        </row>
        <row r="240">
          <cell r="A240" t="str">
            <v>Exigível a longo prazo</v>
          </cell>
          <cell r="C240">
            <v>-30681383.25</v>
          </cell>
        </row>
        <row r="241">
          <cell r="A241">
            <v>1327103</v>
          </cell>
          <cell r="B241" t="str">
            <v>Almoxarif.Inversão Fixa</v>
          </cell>
          <cell r="C241">
            <v>8382018.9299999997</v>
          </cell>
        </row>
        <row r="242">
          <cell r="A242">
            <v>2311104</v>
          </cell>
          <cell r="B242" t="str">
            <v>Cessão Diretio de Uso</v>
          </cell>
          <cell r="C242">
            <v>-9027307.6600000001</v>
          </cell>
        </row>
        <row r="243">
          <cell r="A243" t="str">
            <v>Almoxarifado de inversão fixa</v>
          </cell>
          <cell r="C243">
            <v>-9027307.6600000001</v>
          </cell>
        </row>
        <row r="244">
          <cell r="A244">
            <v>2411101</v>
          </cell>
          <cell r="B244" t="str">
            <v>Capital Social Subscrito</v>
          </cell>
          <cell r="C244">
            <v>-46929261.920000002</v>
          </cell>
        </row>
        <row r="245">
          <cell r="A245">
            <v>2421102</v>
          </cell>
          <cell r="B245" t="str">
            <v>Adto.p/Futuro Aum.Capital</v>
          </cell>
          <cell r="C245">
            <v>-2271408.44</v>
          </cell>
        </row>
        <row r="246">
          <cell r="A246" t="str">
            <v>Capital social</v>
          </cell>
          <cell r="B246" t="str">
            <v>Despesas de Transição</v>
          </cell>
          <cell r="C246">
            <v>-49200670.359999999</v>
          </cell>
        </row>
        <row r="247">
          <cell r="A247">
            <v>1331102</v>
          </cell>
          <cell r="B247" t="str">
            <v>Sistema de Orçamento</v>
          </cell>
          <cell r="C247">
            <v>474152.02</v>
          </cell>
        </row>
        <row r="248">
          <cell r="A248">
            <v>2431101</v>
          </cell>
          <cell r="B248" t="str">
            <v>Lucro/Prej.Exerc.Anteriores</v>
          </cell>
          <cell r="C248">
            <v>14671027.84</v>
          </cell>
        </row>
        <row r="249">
          <cell r="A249" t="str">
            <v>Prejuízo acumulado</v>
          </cell>
          <cell r="B249" t="str">
            <v>Concessão a Diferir</v>
          </cell>
          <cell r="C249">
            <v>14671027.84</v>
          </cell>
        </row>
        <row r="250">
          <cell r="A250">
            <v>1331110</v>
          </cell>
          <cell r="B250" t="str">
            <v>Amort.Despesas Transição</v>
          </cell>
          <cell r="C250">
            <v>-1764986.45</v>
          </cell>
        </row>
        <row r="251">
          <cell r="A251" t="str">
            <v>Patrimônio líquido</v>
          </cell>
          <cell r="B251" t="str">
            <v>Amort.Sistema de Orçamento</v>
          </cell>
          <cell r="C251">
            <v>-34529642.520000003</v>
          </cell>
        </row>
        <row r="252">
          <cell r="A252">
            <v>1331123</v>
          </cell>
          <cell r="B252" t="str">
            <v>Amortização Arrendamento</v>
          </cell>
          <cell r="C252">
            <v>-1089235.8400000001</v>
          </cell>
        </row>
        <row r="253">
          <cell r="A253" t="str">
            <v>Passivo</v>
          </cell>
          <cell r="B253" t="str">
            <v>Amortização Concessão</v>
          </cell>
          <cell r="C253">
            <v>-130444289.44</v>
          </cell>
        </row>
        <row r="254">
          <cell r="A254">
            <v>1332101</v>
          </cell>
          <cell r="B254" t="str">
            <v>Gastos c/Estudos e Proj.</v>
          </cell>
          <cell r="C254">
            <v>5408881.25</v>
          </cell>
        </row>
        <row r="255">
          <cell r="A255">
            <v>1332102</v>
          </cell>
          <cell r="B255" t="str">
            <v>TEVECON</v>
          </cell>
          <cell r="C255">
            <v>115342.93</v>
          </cell>
        </row>
        <row r="256">
          <cell r="A256">
            <v>1332110</v>
          </cell>
          <cell r="B256" t="str">
            <v>Amort.Gastos c/Estudos/Proj.</v>
          </cell>
          <cell r="C256">
            <v>-3546446.53</v>
          </cell>
        </row>
        <row r="257">
          <cell r="A257">
            <v>1332111</v>
          </cell>
          <cell r="B257" t="str">
            <v>Amortização TEVECON</v>
          </cell>
          <cell r="C257">
            <v>-107653.46</v>
          </cell>
        </row>
        <row r="258">
          <cell r="A258" t="str">
            <v>Diferido</v>
          </cell>
          <cell r="C258">
            <v>25500333.039999999</v>
          </cell>
        </row>
        <row r="260">
          <cell r="A260" t="str">
            <v>Permanente</v>
          </cell>
          <cell r="C260">
            <v>383652386.91000003</v>
          </cell>
        </row>
        <row r="262">
          <cell r="A262" t="str">
            <v>Texto.............................................</v>
          </cell>
          <cell r="C262">
            <v>784354543.71000004</v>
          </cell>
        </row>
        <row r="263">
          <cell r="A263" t="str">
            <v>..................................................</v>
          </cell>
        </row>
        <row r="265">
          <cell r="A265">
            <v>5111101</v>
          </cell>
          <cell r="B265" t="str">
            <v>Receita Transporte Ferrov.</v>
          </cell>
          <cell r="C265">
            <v>-8000</v>
          </cell>
        </row>
        <row r="266">
          <cell r="A266">
            <v>5114101</v>
          </cell>
          <cell r="B266" t="str">
            <v>Desconto de Frete</v>
          </cell>
          <cell r="C266">
            <v>7399.37</v>
          </cell>
        </row>
        <row r="267">
          <cell r="A267" t="str">
            <v>Receita Ferroviária</v>
          </cell>
          <cell r="C267">
            <v>-600.63</v>
          </cell>
        </row>
        <row r="268">
          <cell r="A268">
            <v>5114301</v>
          </cell>
          <cell r="B268" t="str">
            <v>Desconto de Frete - Agregados</v>
          </cell>
          <cell r="C268">
            <v>55143.02</v>
          </cell>
        </row>
        <row r="269">
          <cell r="A269">
            <v>5114304</v>
          </cell>
          <cell r="B269" t="str">
            <v>Desconto de Frete - Terceiros</v>
          </cell>
          <cell r="C269">
            <v>679911.16</v>
          </cell>
        </row>
        <row r="270">
          <cell r="A270">
            <v>5114305</v>
          </cell>
          <cell r="B270" t="str">
            <v>Cancelamento de Frete - Terceiros</v>
          </cell>
          <cell r="C270">
            <v>207.76</v>
          </cell>
        </row>
        <row r="271">
          <cell r="A271">
            <v>5114307</v>
          </cell>
          <cell r="B271" t="str">
            <v>Desconto de Frete - Frota</v>
          </cell>
          <cell r="C271">
            <v>163385.84</v>
          </cell>
        </row>
        <row r="272">
          <cell r="A272">
            <v>5114308</v>
          </cell>
          <cell r="B272" t="str">
            <v>Cancelamento de Frete - Frota</v>
          </cell>
          <cell r="C272">
            <v>1655293.67</v>
          </cell>
        </row>
        <row r="273">
          <cell r="A273">
            <v>5118101</v>
          </cell>
          <cell r="B273" t="str">
            <v>Transporte Rodoviário - Terceiros</v>
          </cell>
          <cell r="C273">
            <v>-34939684.219999999</v>
          </cell>
        </row>
        <row r="274">
          <cell r="A274">
            <v>5118102</v>
          </cell>
          <cell r="B274" t="str">
            <v>Transport. Rod. Frota</v>
          </cell>
          <cell r="C274">
            <v>-36083831.609999999</v>
          </cell>
        </row>
        <row r="275">
          <cell r="A275">
            <v>5118103</v>
          </cell>
          <cell r="B275" t="str">
            <v>Transp. Rod. Agregados</v>
          </cell>
          <cell r="C275">
            <v>-13589232.300000001</v>
          </cell>
        </row>
        <row r="276">
          <cell r="A276">
            <v>5118105</v>
          </cell>
          <cell r="B276" t="str">
            <v>Rec.Movim./Armaz.Rodo</v>
          </cell>
          <cell r="C276">
            <v>-673296.06</v>
          </cell>
        </row>
        <row r="277">
          <cell r="A277" t="str">
            <v>Receita Rodoviária</v>
          </cell>
          <cell r="B277" t="str">
            <v>Funcionários</v>
          </cell>
          <cell r="C277">
            <v>-82732102.739999995</v>
          </cell>
        </row>
        <row r="278">
          <cell r="A278">
            <v>5117105</v>
          </cell>
          <cell r="B278" t="str">
            <v>Transbordo</v>
          </cell>
          <cell r="C278">
            <v>-39734</v>
          </cell>
        </row>
        <row r="279">
          <cell r="A279">
            <v>5117109</v>
          </cell>
          <cell r="B279" t="str">
            <v>Custo adm.+marg Intermodal</v>
          </cell>
          <cell r="C279">
            <v>342266.07</v>
          </cell>
        </row>
        <row r="280">
          <cell r="A280">
            <v>5117129</v>
          </cell>
          <cell r="B280" t="str">
            <v>Rec. Log. Terminal Araucárias</v>
          </cell>
          <cell r="C280">
            <v>-53021.27</v>
          </cell>
        </row>
        <row r="281">
          <cell r="A281">
            <v>5124112</v>
          </cell>
          <cell r="B281" t="str">
            <v>Comissão Seguros Rodoviário - Agregados</v>
          </cell>
          <cell r="C281">
            <v>-527028.65</v>
          </cell>
        </row>
        <row r="282">
          <cell r="A282">
            <v>5124113</v>
          </cell>
          <cell r="B282" t="str">
            <v>Comissão Seguros Rodoviário - Terceiros</v>
          </cell>
          <cell r="C282">
            <v>-680629.01</v>
          </cell>
        </row>
        <row r="283">
          <cell r="A283">
            <v>5124120</v>
          </cell>
          <cell r="B283" t="str">
            <v>Comissão Seguros Rodoviário - Frota</v>
          </cell>
          <cell r="C283">
            <v>-482139.18</v>
          </cell>
        </row>
        <row r="284">
          <cell r="A284" t="str">
            <v>Receita de Logística</v>
          </cell>
          <cell r="B284" t="str">
            <v>Forn.Ressarc.Avarias</v>
          </cell>
          <cell r="C284">
            <v>-1440286.04</v>
          </cell>
        </row>
        <row r="285">
          <cell r="A285">
            <v>4145102</v>
          </cell>
          <cell r="B285" t="str">
            <v>Custo Imobilizado Baixado</v>
          </cell>
          <cell r="C285">
            <v>3449696.8</v>
          </cell>
        </row>
        <row r="286">
          <cell r="A286">
            <v>5117130</v>
          </cell>
          <cell r="B286" t="str">
            <v>Receita Realizada TERLOGS</v>
          </cell>
          <cell r="C286">
            <v>-184230.78</v>
          </cell>
        </row>
        <row r="287">
          <cell r="A287">
            <v>5124104</v>
          </cell>
          <cell r="B287" t="str">
            <v>Receitas a Classificar</v>
          </cell>
          <cell r="C287">
            <v>32842.11</v>
          </cell>
        </row>
        <row r="288">
          <cell r="A288" t="str">
            <v>Outras Receitas</v>
          </cell>
          <cell r="B288" t="str">
            <v>Carga Forn.Serviço</v>
          </cell>
          <cell r="C288">
            <v>3298308.13</v>
          </cell>
        </row>
        <row r="289">
          <cell r="A289" t="str">
            <v>Receita Bruta Total</v>
          </cell>
          <cell r="B289" t="str">
            <v>Outros valores a pagar</v>
          </cell>
          <cell r="C289">
            <v>-80874681.280000001</v>
          </cell>
        </row>
        <row r="290">
          <cell r="A290">
            <v>5411102</v>
          </cell>
          <cell r="B290" t="str">
            <v>PIS</v>
          </cell>
          <cell r="C290">
            <v>64.900000000000006</v>
          </cell>
        </row>
        <row r="291">
          <cell r="A291">
            <v>5411103</v>
          </cell>
          <cell r="B291" t="str">
            <v>COFINS</v>
          </cell>
          <cell r="C291">
            <v>117.99</v>
          </cell>
        </row>
        <row r="292">
          <cell r="A292">
            <v>5411104</v>
          </cell>
          <cell r="B292" t="str">
            <v>Imposto s/ serviço</v>
          </cell>
          <cell r="C292">
            <v>196.66</v>
          </cell>
        </row>
        <row r="293">
          <cell r="A293">
            <v>5411127</v>
          </cell>
          <cell r="B293" t="str">
            <v>Imposto s/ serviço - Sobre logística</v>
          </cell>
          <cell r="C293">
            <v>2445.67</v>
          </cell>
        </row>
        <row r="294">
          <cell r="A294">
            <v>5411145</v>
          </cell>
          <cell r="B294" t="str">
            <v>PIS Rodoviário - Agregados</v>
          </cell>
          <cell r="C294">
            <v>223273.39</v>
          </cell>
        </row>
        <row r="295">
          <cell r="A295">
            <v>5411146</v>
          </cell>
          <cell r="B295" t="str">
            <v>PIS Rodoviário - Terceiros</v>
          </cell>
          <cell r="C295">
            <v>514718.49</v>
          </cell>
        </row>
        <row r="296">
          <cell r="A296">
            <v>5411147</v>
          </cell>
          <cell r="B296" t="str">
            <v>PIS Rodoviário - Frota</v>
          </cell>
          <cell r="C296">
            <v>519591.26</v>
          </cell>
        </row>
        <row r="297">
          <cell r="A297">
            <v>5411148</v>
          </cell>
          <cell r="B297" t="str">
            <v>Cofins Rodoviário - Agregados</v>
          </cell>
          <cell r="C297">
            <v>406095.63</v>
          </cell>
        </row>
        <row r="298">
          <cell r="A298">
            <v>5411149</v>
          </cell>
          <cell r="B298" t="str">
            <v>Cofins Rodoviário - Terceiros</v>
          </cell>
          <cell r="C298">
            <v>929394.59</v>
          </cell>
        </row>
        <row r="299">
          <cell r="A299">
            <v>5411150</v>
          </cell>
          <cell r="B299" t="str">
            <v>Cofins Rodoviário - Frota</v>
          </cell>
          <cell r="C299">
            <v>910149.78</v>
          </cell>
        </row>
        <row r="300">
          <cell r="A300">
            <v>5411151</v>
          </cell>
          <cell r="B300" t="str">
            <v>ISS Rodoviário - Agregados</v>
          </cell>
          <cell r="C300">
            <v>19613.14</v>
          </cell>
        </row>
        <row r="301">
          <cell r="A301">
            <v>5411152</v>
          </cell>
          <cell r="B301" t="str">
            <v>ISS Rodoviário - Terceiros</v>
          </cell>
          <cell r="C301">
            <v>30703.31</v>
          </cell>
        </row>
        <row r="302">
          <cell r="A302">
            <v>5411153</v>
          </cell>
          <cell r="B302" t="str">
            <v>ISS Rodoviário - Frota</v>
          </cell>
          <cell r="C302">
            <v>40247.629999999997</v>
          </cell>
        </row>
        <row r="303">
          <cell r="A303">
            <v>5411160</v>
          </cell>
          <cell r="B303" t="str">
            <v>ISS s/ Seguros</v>
          </cell>
          <cell r="C303">
            <v>1966.28</v>
          </cell>
        </row>
        <row r="304">
          <cell r="A304">
            <v>5411168</v>
          </cell>
          <cell r="B304" t="str">
            <v>PIS-Diretor Pestana</v>
          </cell>
          <cell r="C304">
            <v>874.85</v>
          </cell>
        </row>
        <row r="305">
          <cell r="A305">
            <v>5411174</v>
          </cell>
          <cell r="B305" t="str">
            <v>COFINS-Diretor Pestana</v>
          </cell>
          <cell r="C305">
            <v>1590.64</v>
          </cell>
        </row>
        <row r="306">
          <cell r="A306" t="str">
            <v>PIS/COFINS/ISS/INSS</v>
          </cell>
          <cell r="B306" t="str">
            <v>Mútuo - Shell S/A</v>
          </cell>
          <cell r="C306">
            <v>3601044.21</v>
          </cell>
        </row>
        <row r="307">
          <cell r="A307">
            <v>5411142</v>
          </cell>
          <cell r="B307" t="str">
            <v>ICMS Rodoviário - Agregados</v>
          </cell>
          <cell r="C307">
            <v>2638216.5299999998</v>
          </cell>
        </row>
        <row r="308">
          <cell r="A308">
            <v>5411143</v>
          </cell>
          <cell r="B308" t="str">
            <v>ICMS Rodoviário - Terceiros</v>
          </cell>
          <cell r="C308">
            <v>2482849.3199999998</v>
          </cell>
        </row>
        <row r="309">
          <cell r="A309">
            <v>5411144</v>
          </cell>
          <cell r="B309" t="str">
            <v>ICMS Rodoviário - Frota</v>
          </cell>
          <cell r="C309">
            <v>2357928.84</v>
          </cell>
        </row>
        <row r="310">
          <cell r="A310">
            <v>5411156</v>
          </cell>
          <cell r="B310" t="str">
            <v>ICMS Seg rod - Agregados</v>
          </cell>
          <cell r="C310">
            <v>37672.69</v>
          </cell>
        </row>
        <row r="311">
          <cell r="A311">
            <v>5411157</v>
          </cell>
          <cell r="B311" t="str">
            <v>ICMS Seg rod - Terceiros</v>
          </cell>
          <cell r="C311">
            <v>39714.28</v>
          </cell>
        </row>
        <row r="312">
          <cell r="A312">
            <v>5411158</v>
          </cell>
          <cell r="B312" t="str">
            <v>ICMS Seg rod - Frota</v>
          </cell>
          <cell r="C312">
            <v>17537.14</v>
          </cell>
        </row>
        <row r="313">
          <cell r="A313" t="str">
            <v>ICMS</v>
          </cell>
          <cell r="C313">
            <v>7573918.7999999998</v>
          </cell>
        </row>
        <row r="314">
          <cell r="A314" t="str">
            <v>Impostos s/ Vendas</v>
          </cell>
          <cell r="C314">
            <v>11174963.01</v>
          </cell>
        </row>
        <row r="315">
          <cell r="A315" t="str">
            <v>Receita operacional líquida</v>
          </cell>
          <cell r="B315" t="str">
            <v>Arrendamento Malha Sul</v>
          </cell>
          <cell r="C315">
            <v>-69699718.269999996</v>
          </cell>
        </row>
        <row r="316">
          <cell r="A316">
            <v>3131106</v>
          </cell>
          <cell r="B316" t="str">
            <v>Limpeza de vagões</v>
          </cell>
          <cell r="C316">
            <v>200</v>
          </cell>
        </row>
        <row r="317">
          <cell r="A317">
            <v>4131130</v>
          </cell>
          <cell r="B317" t="str">
            <v>Carga e descarga</v>
          </cell>
          <cell r="C317">
            <v>2740.09</v>
          </cell>
        </row>
        <row r="318">
          <cell r="A318" t="str">
            <v>Enlonamento/Pesagem</v>
          </cell>
          <cell r="B318" t="str">
            <v>Concessão Malha Paulista</v>
          </cell>
          <cell r="C318">
            <v>2940.09</v>
          </cell>
        </row>
        <row r="319">
          <cell r="A319">
            <v>3061108</v>
          </cell>
          <cell r="B319" t="str">
            <v>Aluguel Container</v>
          </cell>
          <cell r="C319">
            <v>399</v>
          </cell>
        </row>
        <row r="320">
          <cell r="A320" t="str">
            <v>Aluguel de Material Rodante</v>
          </cell>
          <cell r="C320">
            <v>399</v>
          </cell>
        </row>
        <row r="321">
          <cell r="A321">
            <v>4180101</v>
          </cell>
          <cell r="B321" t="str">
            <v>Crédito Pis - Custo</v>
          </cell>
          <cell r="C321">
            <v>-103750.45</v>
          </cell>
        </row>
        <row r="322">
          <cell r="A322" t="str">
            <v>Crédito PIS</v>
          </cell>
          <cell r="B322" t="str">
            <v>Banco de horas a pagar</v>
          </cell>
          <cell r="C322">
            <v>-103750.45</v>
          </cell>
        </row>
        <row r="323">
          <cell r="A323" t="str">
            <v>Custos Ferroviários variáveis</v>
          </cell>
          <cell r="B323" t="str">
            <v>INSS</v>
          </cell>
          <cell r="C323">
            <v>-100411.36</v>
          </cell>
        </row>
        <row r="324">
          <cell r="A324">
            <v>3015101</v>
          </cell>
          <cell r="B324" t="str">
            <v>Salários - Motoristas/Ajudantes</v>
          </cell>
          <cell r="C324">
            <v>2218945.1</v>
          </cell>
        </row>
        <row r="325">
          <cell r="A325">
            <v>3015201</v>
          </cell>
          <cell r="B325" t="str">
            <v>Adic. Sal. Mot. Ajudantes</v>
          </cell>
          <cell r="C325">
            <v>1298502.28</v>
          </cell>
        </row>
        <row r="326">
          <cell r="A326">
            <v>3015301</v>
          </cell>
          <cell r="B326" t="str">
            <v>INSS Mot/Ajudantes</v>
          </cell>
          <cell r="C326">
            <v>1130022.25</v>
          </cell>
        </row>
        <row r="327">
          <cell r="A327">
            <v>3015302</v>
          </cell>
          <cell r="B327" t="str">
            <v>FGTS Motoristas/Ajud</v>
          </cell>
          <cell r="C327">
            <v>323880.15999999997</v>
          </cell>
        </row>
        <row r="328">
          <cell r="A328">
            <v>3015305</v>
          </cell>
          <cell r="B328" t="str">
            <v>Cont. Patronal Motoristas/Ajudantes</v>
          </cell>
          <cell r="C328">
            <v>1450</v>
          </cell>
        </row>
        <row r="329">
          <cell r="A329">
            <v>3015401</v>
          </cell>
          <cell r="B329" t="str">
            <v>HE Motoristas/Ajudanres</v>
          </cell>
          <cell r="C329">
            <v>640639.96</v>
          </cell>
        </row>
        <row r="330">
          <cell r="A330">
            <v>3015402</v>
          </cell>
          <cell r="B330" t="str">
            <v>Adicional Noturno - Motoristas</v>
          </cell>
          <cell r="C330">
            <v>26302.639999999999</v>
          </cell>
        </row>
        <row r="331">
          <cell r="A331">
            <v>3015501</v>
          </cell>
          <cell r="B331" t="str">
            <v>Aviso Previo Recisão CTR Motoristas</v>
          </cell>
          <cell r="C331">
            <v>271176.69</v>
          </cell>
        </row>
        <row r="332">
          <cell r="A332">
            <v>3015701</v>
          </cell>
          <cell r="B332" t="str">
            <v>Férias Motoristas/Ajudantes</v>
          </cell>
          <cell r="C332">
            <v>709508.28</v>
          </cell>
        </row>
        <row r="333">
          <cell r="A333">
            <v>3015702</v>
          </cell>
          <cell r="B333" t="str">
            <v>13º Salário Motoristas/Ajudantes</v>
          </cell>
          <cell r="C333">
            <v>517505.92</v>
          </cell>
        </row>
        <row r="334">
          <cell r="A334">
            <v>3015801</v>
          </cell>
          <cell r="B334" t="str">
            <v>Ticket Alim. Motoristas/Ajudantes</v>
          </cell>
          <cell r="C334">
            <v>734749.67</v>
          </cell>
        </row>
        <row r="335">
          <cell r="A335">
            <v>3015802</v>
          </cell>
          <cell r="B335" t="str">
            <v>Vale Transp. Motoristas/Ajudantes</v>
          </cell>
          <cell r="C335">
            <v>293478.69</v>
          </cell>
        </row>
        <row r="336">
          <cell r="A336">
            <v>3015803</v>
          </cell>
          <cell r="B336" t="str">
            <v>Ass. Médica Motoristas/Ajudantes</v>
          </cell>
          <cell r="C336">
            <v>488781.33</v>
          </cell>
        </row>
        <row r="337">
          <cell r="A337">
            <v>3015804</v>
          </cell>
          <cell r="B337" t="str">
            <v>Seguro de Vida Motoristas/Ajudantes</v>
          </cell>
          <cell r="C337">
            <v>9174.39</v>
          </cell>
        </row>
        <row r="338">
          <cell r="A338">
            <v>3015805</v>
          </cell>
          <cell r="B338" t="str">
            <v>Brindes Motoristas/Ajudantes</v>
          </cell>
          <cell r="C338">
            <v>2937.04</v>
          </cell>
        </row>
        <row r="339">
          <cell r="A339">
            <v>3015806</v>
          </cell>
          <cell r="B339" t="str">
            <v>Outros Motoristas/Ajudantes</v>
          </cell>
          <cell r="C339">
            <v>-542.11</v>
          </cell>
        </row>
        <row r="340">
          <cell r="A340">
            <v>3015901</v>
          </cell>
          <cell r="B340" t="str">
            <v>Contrato Motoristas/Ajudantes</v>
          </cell>
          <cell r="C340">
            <v>51768.51</v>
          </cell>
        </row>
        <row r="341">
          <cell r="A341" t="str">
            <v>Motoristas e Ajudantes</v>
          </cell>
          <cell r="B341" t="str">
            <v>Imposto S/Serviço</v>
          </cell>
          <cell r="C341">
            <v>8718280.8000000007</v>
          </cell>
        </row>
        <row r="342">
          <cell r="A342">
            <v>3021106</v>
          </cell>
          <cell r="B342" t="str">
            <v>Diesel Caminhão Internacional</v>
          </cell>
          <cell r="C342">
            <v>999.73</v>
          </cell>
        </row>
        <row r="343">
          <cell r="A343">
            <v>3021107</v>
          </cell>
          <cell r="B343" t="str">
            <v>Frete Diesel Cam.Internacional</v>
          </cell>
          <cell r="C343">
            <v>10.5</v>
          </cell>
        </row>
        <row r="344">
          <cell r="A344">
            <v>3021108</v>
          </cell>
          <cell r="B344" t="str">
            <v>Diesel Caminhão</v>
          </cell>
          <cell r="C344">
            <v>9912266.4800000004</v>
          </cell>
        </row>
        <row r="345">
          <cell r="A345">
            <v>3021110</v>
          </cell>
          <cell r="B345" t="str">
            <v>Lubrificantes Caminhão</v>
          </cell>
          <cell r="C345">
            <v>78680.11</v>
          </cell>
        </row>
        <row r="346">
          <cell r="A346">
            <v>3021112</v>
          </cell>
          <cell r="B346" t="str">
            <v>Combustível p/ Agregados</v>
          </cell>
          <cell r="C346">
            <v>1431297.45</v>
          </cell>
        </row>
        <row r="347">
          <cell r="A347">
            <v>3021113</v>
          </cell>
          <cell r="B347" t="str">
            <v>Combustível para terceiros</v>
          </cell>
          <cell r="C347">
            <v>24602.87</v>
          </cell>
        </row>
        <row r="348">
          <cell r="A348" t="str">
            <v>Combustível e Lubrificantes</v>
          </cell>
          <cell r="B348" t="str">
            <v>Taxas e Serviços</v>
          </cell>
          <cell r="C348">
            <v>11447857.140000001</v>
          </cell>
        </row>
        <row r="349">
          <cell r="A349">
            <v>3014307</v>
          </cell>
          <cell r="B349" t="str">
            <v>INSS Serviços de Agregados -Intermodal</v>
          </cell>
          <cell r="C349">
            <v>264979.07</v>
          </cell>
        </row>
        <row r="350">
          <cell r="A350">
            <v>3131136</v>
          </cell>
          <cell r="B350" t="str">
            <v>Fretes agregados</v>
          </cell>
          <cell r="C350">
            <v>7972634.0499999998</v>
          </cell>
        </row>
        <row r="351">
          <cell r="A351">
            <v>3131145</v>
          </cell>
          <cell r="B351" t="str">
            <v>Pedágio agregados</v>
          </cell>
          <cell r="C351">
            <v>587102.09</v>
          </cell>
        </row>
        <row r="352">
          <cell r="A352">
            <v>3131146</v>
          </cell>
          <cell r="B352" t="str">
            <v>Pedágio Reembolso agregados</v>
          </cell>
          <cell r="C352">
            <v>-375739.13</v>
          </cell>
        </row>
        <row r="353">
          <cell r="A353">
            <v>3131148</v>
          </cell>
          <cell r="B353" t="str">
            <v>Carga e descarga rodo agregados</v>
          </cell>
          <cell r="C353">
            <v>68462.710000000006</v>
          </cell>
        </row>
        <row r="354">
          <cell r="A354" t="str">
            <v>Agregados</v>
          </cell>
          <cell r="C354">
            <v>8517438.7899999991</v>
          </cell>
        </row>
        <row r="355">
          <cell r="A355">
            <v>3014306</v>
          </cell>
          <cell r="B355" t="str">
            <v>INSS Serviços de terceiros - Intermodal</v>
          </cell>
          <cell r="C355">
            <v>537239.18999999994</v>
          </cell>
        </row>
        <row r="356">
          <cell r="A356">
            <v>3131102</v>
          </cell>
          <cell r="B356" t="str">
            <v>Fretes com Terceiros</v>
          </cell>
          <cell r="C356">
            <v>24394874.140000001</v>
          </cell>
        </row>
        <row r="357">
          <cell r="A357">
            <v>3131107</v>
          </cell>
          <cell r="B357" t="str">
            <v>Fretes com Terceiros - Redespacho</v>
          </cell>
          <cell r="C357">
            <v>342487.33</v>
          </cell>
        </row>
        <row r="358">
          <cell r="A358">
            <v>3131121</v>
          </cell>
          <cell r="B358" t="str">
            <v>Frete Ponta Rodoviaria</v>
          </cell>
          <cell r="C358">
            <v>49002.09</v>
          </cell>
        </row>
        <row r="359">
          <cell r="A359">
            <v>3131142</v>
          </cell>
          <cell r="B359" t="str">
            <v>Transbordo Rodoviario</v>
          </cell>
          <cell r="C359">
            <v>24572.959999999999</v>
          </cell>
        </row>
        <row r="360">
          <cell r="A360">
            <v>4131102</v>
          </cell>
          <cell r="B360" t="str">
            <v>Frete com terceiros</v>
          </cell>
          <cell r="C360">
            <v>135.78</v>
          </cell>
        </row>
        <row r="361">
          <cell r="A361" t="str">
            <v>Terceiros</v>
          </cell>
          <cell r="C361">
            <v>25348311.489999998</v>
          </cell>
        </row>
        <row r="362">
          <cell r="A362">
            <v>3031301</v>
          </cell>
          <cell r="B362" t="str">
            <v>Peças Manut. Ctr Cavalo mecânico</v>
          </cell>
          <cell r="C362">
            <v>901802.78</v>
          </cell>
        </row>
        <row r="363">
          <cell r="A363">
            <v>3031302</v>
          </cell>
          <cell r="B363" t="str">
            <v>Serv. Manut. Cavalo Mecânico</v>
          </cell>
          <cell r="C363">
            <v>779983.71</v>
          </cell>
        </row>
        <row r="364">
          <cell r="A364">
            <v>3031303</v>
          </cell>
          <cell r="B364" t="str">
            <v>Peças Manut. Ctr Semi reboque</v>
          </cell>
          <cell r="C364">
            <v>44347.58</v>
          </cell>
        </row>
        <row r="365">
          <cell r="A365">
            <v>3031304</v>
          </cell>
          <cell r="B365" t="str">
            <v>Serv. Manut. Semi reboque</v>
          </cell>
          <cell r="C365">
            <v>44719.09</v>
          </cell>
        </row>
        <row r="366">
          <cell r="A366">
            <v>3031305</v>
          </cell>
          <cell r="B366" t="str">
            <v>Pç. Manut. Ctr. Caminhões Leves</v>
          </cell>
          <cell r="C366">
            <v>63100.03</v>
          </cell>
        </row>
        <row r="367">
          <cell r="A367">
            <v>3031306</v>
          </cell>
          <cell r="B367" t="str">
            <v>Serv. Manut. Ctr. Caminhões Leves</v>
          </cell>
          <cell r="C367">
            <v>134383.29999999999</v>
          </cell>
        </row>
        <row r="368">
          <cell r="A368" t="str">
            <v>Manutenção Sob-Contrato</v>
          </cell>
          <cell r="B368" t="str">
            <v>Part.Pg. Ferroban</v>
          </cell>
          <cell r="C368">
            <v>1968336.49</v>
          </cell>
        </row>
        <row r="369">
          <cell r="A369">
            <v>3031307</v>
          </cell>
          <cell r="B369" t="str">
            <v>Pc. Manut. Ex. Contrato Cavalo Mecânico</v>
          </cell>
          <cell r="C369">
            <v>650527.38</v>
          </cell>
        </row>
        <row r="370">
          <cell r="A370">
            <v>3031308</v>
          </cell>
          <cell r="B370" t="str">
            <v>Serv. Manut. Ctr. Cavalo mecânico</v>
          </cell>
          <cell r="C370">
            <v>211215.43</v>
          </cell>
        </row>
        <row r="371">
          <cell r="A371">
            <v>3031309</v>
          </cell>
          <cell r="B371" t="str">
            <v>Pç Manut. Ex Contrato Semi reboque</v>
          </cell>
          <cell r="C371">
            <v>397739.55</v>
          </cell>
        </row>
        <row r="372">
          <cell r="A372">
            <v>3031310</v>
          </cell>
          <cell r="B372" t="str">
            <v>Serv. Manut. Ex Contrato Semi Reboque</v>
          </cell>
          <cell r="C372">
            <v>509599.18</v>
          </cell>
        </row>
        <row r="373">
          <cell r="A373">
            <v>3031311</v>
          </cell>
          <cell r="B373" t="str">
            <v>Pç Manut. Ex Contrato Caminhões Leves</v>
          </cell>
          <cell r="C373">
            <v>305732.73</v>
          </cell>
        </row>
        <row r="374">
          <cell r="A374">
            <v>3031312</v>
          </cell>
          <cell r="B374" t="str">
            <v>Serv. Manut. Ex Contrato Caminhões Leve</v>
          </cell>
          <cell r="C374">
            <v>258095.84</v>
          </cell>
        </row>
        <row r="375">
          <cell r="A375">
            <v>3031313</v>
          </cell>
          <cell r="B375" t="str">
            <v>Conserto de Pneus</v>
          </cell>
          <cell r="C375">
            <v>41337.589999999997</v>
          </cell>
        </row>
        <row r="376">
          <cell r="A376">
            <v>3031314</v>
          </cell>
          <cell r="B376" t="str">
            <v>Peças Manut. Ctr Semi reboque - AGREGAD</v>
          </cell>
          <cell r="C376">
            <v>74831.37</v>
          </cell>
        </row>
        <row r="377">
          <cell r="A377">
            <v>3031315</v>
          </cell>
          <cell r="B377" t="str">
            <v>Serv. Manut. Semi reboque - AGREGADOS</v>
          </cell>
          <cell r="C377">
            <v>649</v>
          </cell>
        </row>
        <row r="378">
          <cell r="A378" t="str">
            <v>Manutenção Ex-Contrato</v>
          </cell>
          <cell r="B378" t="str">
            <v>Crédito- Unimed</v>
          </cell>
          <cell r="C378">
            <v>2449728.0699999998</v>
          </cell>
        </row>
        <row r="379">
          <cell r="A379" t="str">
            <v>Manutenção</v>
          </cell>
          <cell r="B379" t="str">
            <v>Adto. Camargo Correa S/A</v>
          </cell>
          <cell r="C379">
            <v>4418064.5599999996</v>
          </cell>
        </row>
        <row r="380">
          <cell r="A380">
            <v>3031316</v>
          </cell>
          <cell r="B380" t="str">
            <v>Manut. de Lonas Rodo</v>
          </cell>
          <cell r="C380">
            <v>679.1</v>
          </cell>
        </row>
        <row r="381">
          <cell r="A381">
            <v>3131105</v>
          </cell>
          <cell r="B381" t="str">
            <v>Enlonamento-Rodoviário</v>
          </cell>
          <cell r="C381">
            <v>239464.26</v>
          </cell>
        </row>
        <row r="382">
          <cell r="A382">
            <v>3131128</v>
          </cell>
          <cell r="B382" t="str">
            <v>Lacres Rodoviários</v>
          </cell>
          <cell r="C382">
            <v>145.80000000000001</v>
          </cell>
        </row>
        <row r="383">
          <cell r="A383">
            <v>3131130</v>
          </cell>
          <cell r="B383" t="str">
            <v>Carga e descarga</v>
          </cell>
          <cell r="C383">
            <v>682582.7</v>
          </cell>
        </row>
        <row r="384">
          <cell r="A384">
            <v>3131133</v>
          </cell>
          <cell r="B384" t="str">
            <v>Lavagem de caminhões</v>
          </cell>
          <cell r="C384">
            <v>246502.72</v>
          </cell>
        </row>
        <row r="385">
          <cell r="A385">
            <v>3131149</v>
          </cell>
          <cell r="B385" t="str">
            <v>Enlonamento-Rodoviário frota</v>
          </cell>
          <cell r="C385">
            <v>74958.429999999993</v>
          </cell>
        </row>
        <row r="386">
          <cell r="A386">
            <v>3131150</v>
          </cell>
          <cell r="B386" t="str">
            <v>Enlonamento-Rodoviário agregados</v>
          </cell>
          <cell r="C386">
            <v>8381.8700000000008</v>
          </cell>
        </row>
        <row r="387">
          <cell r="A387" t="str">
            <v>Enlonamento de Caminhão</v>
          </cell>
          <cell r="C387">
            <v>1252714.8799999999</v>
          </cell>
        </row>
        <row r="388">
          <cell r="A388">
            <v>3081109</v>
          </cell>
          <cell r="B388" t="str">
            <v>Uniformes Materiais de segurança - rodo</v>
          </cell>
          <cell r="C388">
            <v>88066.09</v>
          </cell>
        </row>
        <row r="389">
          <cell r="A389" t="str">
            <v>Uniformes para Motoristas</v>
          </cell>
          <cell r="C389">
            <v>88066.09</v>
          </cell>
        </row>
        <row r="390">
          <cell r="A390">
            <v>3041108</v>
          </cell>
          <cell r="B390" t="str">
            <v>Viagens e estadias Motoristas</v>
          </cell>
          <cell r="C390">
            <v>812146.93</v>
          </cell>
        </row>
        <row r="391">
          <cell r="A391">
            <v>3041109</v>
          </cell>
          <cell r="B391" t="str">
            <v>Diárias de Motoristas</v>
          </cell>
          <cell r="C391">
            <v>10668.55</v>
          </cell>
        </row>
        <row r="392">
          <cell r="A392" t="str">
            <v>Estadias de Motoristas</v>
          </cell>
          <cell r="C392">
            <v>822815.48</v>
          </cell>
        </row>
        <row r="393">
          <cell r="A393">
            <v>3081112</v>
          </cell>
          <cell r="B393" t="str">
            <v>Ser. Motoristas e Ajudantes</v>
          </cell>
          <cell r="C393">
            <v>653819.36</v>
          </cell>
        </row>
        <row r="394">
          <cell r="A394" t="str">
            <v>BNDES</v>
          </cell>
          <cell r="C394">
            <v>653819.36</v>
          </cell>
        </row>
        <row r="395">
          <cell r="A395">
            <v>3131122</v>
          </cell>
          <cell r="B395" t="str">
            <v>Pedágio Freteiros</v>
          </cell>
          <cell r="C395">
            <v>654992.91</v>
          </cell>
        </row>
        <row r="396">
          <cell r="A396">
            <v>3131126</v>
          </cell>
          <cell r="B396" t="str">
            <v>Pedágio Reembolso</v>
          </cell>
          <cell r="C396">
            <v>-448356.02</v>
          </cell>
        </row>
        <row r="397">
          <cell r="A397">
            <v>3131134</v>
          </cell>
          <cell r="B397" t="str">
            <v>Estacionamento</v>
          </cell>
          <cell r="C397">
            <v>7961.37</v>
          </cell>
        </row>
        <row r="398">
          <cell r="A398">
            <v>3131143</v>
          </cell>
          <cell r="B398" t="str">
            <v>Pedágio frota</v>
          </cell>
          <cell r="C398">
            <v>692755.83</v>
          </cell>
        </row>
        <row r="399">
          <cell r="A399">
            <v>3131144</v>
          </cell>
          <cell r="B399" t="str">
            <v>Pedágio Reembolso frota</v>
          </cell>
          <cell r="C399">
            <v>-603843.24</v>
          </cell>
        </row>
        <row r="400">
          <cell r="A400">
            <v>4131122</v>
          </cell>
          <cell r="B400" t="str">
            <v>Pedágio Freteiros</v>
          </cell>
          <cell r="C400">
            <v>-2759.89</v>
          </cell>
        </row>
        <row r="401">
          <cell r="A401" t="str">
            <v>Estacionamento/pedágio</v>
          </cell>
          <cell r="C401">
            <v>300750.96000000002</v>
          </cell>
        </row>
        <row r="402">
          <cell r="A402">
            <v>3061107</v>
          </cell>
          <cell r="B402" t="str">
            <v>Aluguel Road Railer</v>
          </cell>
          <cell r="C402">
            <v>16.989999999999998</v>
          </cell>
        </row>
        <row r="403">
          <cell r="A403">
            <v>3061111</v>
          </cell>
          <cell r="B403" t="str">
            <v>Locação de Cavalos Mwc</v>
          </cell>
          <cell r="C403">
            <v>364735.75</v>
          </cell>
        </row>
        <row r="404">
          <cell r="A404" t="str">
            <v>Aluguel material rodante</v>
          </cell>
          <cell r="C404">
            <v>364752.74</v>
          </cell>
        </row>
        <row r="405">
          <cell r="A405">
            <v>3091401</v>
          </cell>
          <cell r="B405" t="str">
            <v>Gerenciamento de riscos</v>
          </cell>
          <cell r="C405">
            <v>1118839.25</v>
          </cell>
        </row>
        <row r="406">
          <cell r="A406">
            <v>4131131</v>
          </cell>
          <cell r="B406" t="str">
            <v>Taxa Repon</v>
          </cell>
          <cell r="C406">
            <v>82391.25</v>
          </cell>
        </row>
        <row r="407">
          <cell r="A407" t="str">
            <v>Gerenciamento de riscos</v>
          </cell>
          <cell r="B407" t="str">
            <v>Concessão Pagar RFFSA LP</v>
          </cell>
          <cell r="C407">
            <v>1201230.5</v>
          </cell>
        </row>
        <row r="408">
          <cell r="A408">
            <v>3040101</v>
          </cell>
          <cell r="B408" t="str">
            <v>Desgate de Pneus</v>
          </cell>
          <cell r="C408">
            <v>1285343.8999999999</v>
          </cell>
        </row>
        <row r="409">
          <cell r="A409">
            <v>3040102</v>
          </cell>
          <cell r="B409" t="str">
            <v>Desgate de Pneus - Agregados</v>
          </cell>
          <cell r="C409">
            <v>356693.37</v>
          </cell>
        </row>
        <row r="410">
          <cell r="A410" t="str">
            <v>Desgaste de Pneus</v>
          </cell>
          <cell r="C410">
            <v>1642037.27</v>
          </cell>
        </row>
        <row r="411">
          <cell r="A411">
            <v>3131113</v>
          </cell>
          <cell r="B411" t="str">
            <v>Estadia</v>
          </cell>
          <cell r="C411">
            <v>35960.28</v>
          </cell>
        </row>
        <row r="412">
          <cell r="A412">
            <v>3131114</v>
          </cell>
          <cell r="B412" t="str">
            <v>Armazenagem</v>
          </cell>
          <cell r="C412">
            <v>3359.92</v>
          </cell>
        </row>
        <row r="413">
          <cell r="A413" t="str">
            <v>Estadia de Caminhões</v>
          </cell>
          <cell r="C413">
            <v>39320.199999999997</v>
          </cell>
        </row>
        <row r="414">
          <cell r="A414">
            <v>3101121</v>
          </cell>
          <cell r="B414" t="str">
            <v>Taxas Variáveis</v>
          </cell>
          <cell r="C414">
            <v>41132.58</v>
          </cell>
        </row>
        <row r="415">
          <cell r="A415" t="str">
            <v>Taxa Adm. Arg.</v>
          </cell>
          <cell r="C415">
            <v>41132.58</v>
          </cell>
        </row>
        <row r="416">
          <cell r="A416">
            <v>3091104</v>
          </cell>
          <cell r="B416" t="str">
            <v>RCF - Seguros com terceiros</v>
          </cell>
          <cell r="C416">
            <v>170380.56</v>
          </cell>
        </row>
        <row r="417">
          <cell r="A417">
            <v>3101231</v>
          </cell>
          <cell r="B417" t="str">
            <v>IPVA  - Caminhões</v>
          </cell>
          <cell r="C417">
            <v>135996.21</v>
          </cell>
        </row>
        <row r="418">
          <cell r="A418">
            <v>3101232</v>
          </cell>
          <cell r="B418" t="str">
            <v>IPVA Semi Reboques/Agregados</v>
          </cell>
          <cell r="C418">
            <v>3001.24</v>
          </cell>
        </row>
        <row r="419">
          <cell r="A419">
            <v>4101231</v>
          </cell>
          <cell r="B419" t="str">
            <v>IPVA Caminhões</v>
          </cell>
          <cell r="C419">
            <v>5930.73</v>
          </cell>
        </row>
        <row r="420">
          <cell r="A420" t="str">
            <v>IPVA Caminhões</v>
          </cell>
          <cell r="C420">
            <v>315308.74</v>
          </cell>
        </row>
        <row r="421">
          <cell r="A421">
            <v>3131127</v>
          </cell>
          <cell r="B421" t="str">
            <v>Serviço de desembaraço</v>
          </cell>
          <cell r="C421">
            <v>50032.43</v>
          </cell>
        </row>
        <row r="422">
          <cell r="A422" t="str">
            <v>Desembaraço de Mercadorias</v>
          </cell>
          <cell r="C422">
            <v>50032.43</v>
          </cell>
        </row>
        <row r="423">
          <cell r="A423">
            <v>3101106</v>
          </cell>
          <cell r="B423" t="str">
            <v>Refugo Vasilhames</v>
          </cell>
          <cell r="C423">
            <v>98113.38</v>
          </cell>
        </row>
        <row r="424">
          <cell r="A424">
            <v>3101198</v>
          </cell>
          <cell r="B424" t="str">
            <v>Recuperação Refugos/Avarias</v>
          </cell>
          <cell r="C424">
            <v>-1604.12</v>
          </cell>
        </row>
        <row r="425">
          <cell r="A425">
            <v>3111105</v>
          </cell>
          <cell r="B425" t="str">
            <v>Vendas de Salvados - PPO</v>
          </cell>
          <cell r="C425">
            <v>-20431.759999999998</v>
          </cell>
        </row>
        <row r="426">
          <cell r="A426">
            <v>3111201</v>
          </cell>
          <cell r="B426" t="str">
            <v>Vales Financeiros - Prest. Contas</v>
          </cell>
          <cell r="C426">
            <v>75627.210000000006</v>
          </cell>
        </row>
        <row r="427">
          <cell r="A427">
            <v>3111202</v>
          </cell>
          <cell r="B427" t="str">
            <v>Devol. Vales Financeiros - Redutora</v>
          </cell>
          <cell r="C427">
            <v>-78051.91</v>
          </cell>
        </row>
        <row r="428">
          <cell r="C428">
            <v>73652.800000000003</v>
          </cell>
        </row>
        <row r="429">
          <cell r="A429">
            <v>3091105</v>
          </cell>
          <cell r="B429" t="str">
            <v>RCF-Seguros com terceiros -agregados</v>
          </cell>
          <cell r="C429">
            <v>70809.100000000006</v>
          </cell>
        </row>
        <row r="430">
          <cell r="A430">
            <v>3091106</v>
          </cell>
          <cell r="B430" t="str">
            <v>RCF - Seguros com terceiros internacion</v>
          </cell>
          <cell r="C430">
            <v>80896.06</v>
          </cell>
        </row>
        <row r="431">
          <cell r="C431">
            <v>151705.16</v>
          </cell>
        </row>
        <row r="432">
          <cell r="A432">
            <v>3131117</v>
          </cell>
          <cell r="B432" t="str">
            <v>Agenciamento cargas/comissões - Frota</v>
          </cell>
          <cell r="C432">
            <v>156246.60999999999</v>
          </cell>
        </row>
        <row r="433">
          <cell r="C433">
            <v>156246.60999999999</v>
          </cell>
        </row>
        <row r="434">
          <cell r="A434">
            <v>3021301</v>
          </cell>
          <cell r="B434" t="str">
            <v>Combustiveis e equipamentos para termin</v>
          </cell>
          <cell r="C434">
            <v>57713.14</v>
          </cell>
        </row>
        <row r="435">
          <cell r="A435">
            <v>3021302</v>
          </cell>
          <cell r="B435" t="str">
            <v>Lubrif. Equip. Terminal</v>
          </cell>
          <cell r="C435">
            <v>1141</v>
          </cell>
        </row>
        <row r="436">
          <cell r="A436" t="str">
            <v>Combustíveis Terminais</v>
          </cell>
          <cell r="C436">
            <v>58854.14</v>
          </cell>
        </row>
        <row r="437">
          <cell r="A437">
            <v>3061109</v>
          </cell>
          <cell r="B437" t="str">
            <v>Locação de Armazéns</v>
          </cell>
          <cell r="C437">
            <v>54936.1</v>
          </cell>
        </row>
        <row r="438">
          <cell r="A438">
            <v>3131124</v>
          </cell>
          <cell r="B438" t="str">
            <v>Armazenagem no destino</v>
          </cell>
          <cell r="C438">
            <v>-2897.65</v>
          </cell>
        </row>
        <row r="439">
          <cell r="A439" t="str">
            <v>Armazenagem e Aluguéis</v>
          </cell>
          <cell r="B439" t="str">
            <v>Rec. Malha Paulista</v>
          </cell>
          <cell r="C439">
            <v>52038.45</v>
          </cell>
        </row>
        <row r="440">
          <cell r="A440">
            <v>3091101</v>
          </cell>
          <cell r="B440" t="str">
            <v>Ativos - Prêmios</v>
          </cell>
          <cell r="C440">
            <v>1594.71</v>
          </cell>
        </row>
        <row r="441">
          <cell r="A441">
            <v>3091202</v>
          </cell>
          <cell r="B441" t="str">
            <v>Carga nacional</v>
          </cell>
          <cell r="C441">
            <v>606482.92000000004</v>
          </cell>
        </row>
        <row r="442">
          <cell r="A442">
            <v>3091203</v>
          </cell>
          <cell r="B442" t="str">
            <v>Carga Internacional</v>
          </cell>
          <cell r="C442">
            <v>70892.929999999993</v>
          </cell>
        </row>
        <row r="443">
          <cell r="A443" t="str">
            <v>Seguro de Carga</v>
          </cell>
          <cell r="B443" t="str">
            <v>Rec.Ferrov.Acess.p/UNPI</v>
          </cell>
          <cell r="C443">
            <v>678970.56</v>
          </cell>
        </row>
        <row r="444">
          <cell r="A444">
            <v>3131123</v>
          </cell>
          <cell r="B444" t="str">
            <v>ATA - Agente de transporte aduaneiro</v>
          </cell>
          <cell r="C444">
            <v>8378.2999999999993</v>
          </cell>
        </row>
        <row r="445">
          <cell r="A445" t="str">
            <v>Taxas Fundaf</v>
          </cell>
          <cell r="B445" t="str">
            <v>Ferropar Part.Rec.</v>
          </cell>
          <cell r="C445">
            <v>8378.2999999999993</v>
          </cell>
        </row>
        <row r="446">
          <cell r="A446">
            <v>3131104</v>
          </cell>
          <cell r="B446" t="str">
            <v>Transbordo ferroviário</v>
          </cell>
          <cell r="C446">
            <v>74446.649999999994</v>
          </cell>
        </row>
        <row r="447">
          <cell r="A447">
            <v>4131112</v>
          </cell>
          <cell r="B447" t="str">
            <v>Agenciam.cargas comissões</v>
          </cell>
          <cell r="C447">
            <v>10.24</v>
          </cell>
        </row>
        <row r="448">
          <cell r="A448" t="str">
            <v>Transbordo</v>
          </cell>
          <cell r="B448" t="str">
            <v>MRS-Logística Part.Pg.</v>
          </cell>
          <cell r="C448">
            <v>74456.89</v>
          </cell>
        </row>
        <row r="449">
          <cell r="A449">
            <v>3036104</v>
          </cell>
          <cell r="B449" t="str">
            <v>Pç Manut. Maquinas e Terminais Logístic</v>
          </cell>
          <cell r="C449">
            <v>28221.91</v>
          </cell>
        </row>
        <row r="450">
          <cell r="A450">
            <v>3036105</v>
          </cell>
          <cell r="B450" t="str">
            <v>Serv. Manut. Maquinas e Terminais Logís</v>
          </cell>
          <cell r="C450">
            <v>6250.18</v>
          </cell>
        </row>
        <row r="451">
          <cell r="A451">
            <v>3036110</v>
          </cell>
          <cell r="B451" t="str">
            <v>Pç Manut. de Lonas</v>
          </cell>
          <cell r="C451">
            <v>1961.87</v>
          </cell>
        </row>
        <row r="452">
          <cell r="A452">
            <v>3036111</v>
          </cell>
          <cell r="B452" t="str">
            <v>Serv. Manut. Lonas</v>
          </cell>
          <cell r="C452">
            <v>1741.5</v>
          </cell>
        </row>
        <row r="453">
          <cell r="A453">
            <v>3037105</v>
          </cell>
          <cell r="B453" t="str">
            <v>Peças Manut. Road Railers</v>
          </cell>
          <cell r="C453">
            <v>35058.94</v>
          </cell>
        </row>
        <row r="454">
          <cell r="A454" t="str">
            <v>Manutenção Máquinas</v>
          </cell>
          <cell r="C454">
            <v>73234.399999999994</v>
          </cell>
        </row>
        <row r="455">
          <cell r="A455">
            <v>3131112</v>
          </cell>
          <cell r="B455" t="str">
            <v>Agenciamento cargas/comissões</v>
          </cell>
          <cell r="C455">
            <v>166573.46</v>
          </cell>
        </row>
        <row r="456">
          <cell r="A456">
            <v>3131141</v>
          </cell>
          <cell r="B456" t="str">
            <v>Fretes agregados - ociosidade</v>
          </cell>
          <cell r="C456">
            <v>782257.29</v>
          </cell>
        </row>
        <row r="457">
          <cell r="A457" t="str">
            <v>Outros Modais</v>
          </cell>
          <cell r="C457">
            <v>948830.75</v>
          </cell>
        </row>
        <row r="458">
          <cell r="A458">
            <v>3131103</v>
          </cell>
          <cell r="B458" t="str">
            <v>Coleta e entrega</v>
          </cell>
          <cell r="C458">
            <v>116220.07</v>
          </cell>
        </row>
        <row r="459">
          <cell r="A459">
            <v>3131147</v>
          </cell>
          <cell r="B459" t="str">
            <v>Carga e descarga rodo frota</v>
          </cell>
          <cell r="C459">
            <v>162647.76</v>
          </cell>
        </row>
        <row r="460">
          <cell r="A460" t="str">
            <v>Coleta e Entrega</v>
          </cell>
          <cell r="B460" t="str">
            <v>Enlonamento</v>
          </cell>
          <cell r="C460">
            <v>278867.83</v>
          </cell>
        </row>
        <row r="461">
          <cell r="A461" t="str">
            <v>Custos de Logística Variáveis</v>
          </cell>
          <cell r="B461" t="str">
            <v>Transbordo</v>
          </cell>
          <cell r="C461">
            <v>2173631.3199999998</v>
          </cell>
        </row>
        <row r="462">
          <cell r="A462" t="str">
            <v>outros</v>
          </cell>
          <cell r="B462" t="str">
            <v>Custo adm.+marg Intermodal</v>
          </cell>
          <cell r="C462">
            <v>9327217.1199999992</v>
          </cell>
        </row>
        <row r="463">
          <cell r="A463" t="str">
            <v>Custos Rodoviários Variáveis</v>
          </cell>
          <cell r="B463" t="str">
            <v>Custo equipto.-Unit</v>
          </cell>
          <cell r="C463">
            <v>67777169.900000006</v>
          </cell>
        </row>
        <row r="464">
          <cell r="A464" t="str">
            <v>Custos dos Serviços Prestados Variáveis</v>
          </cell>
          <cell r="B464" t="str">
            <v>Operação terminais UNIT - Joinville</v>
          </cell>
          <cell r="C464">
            <v>67676758.540000007</v>
          </cell>
        </row>
        <row r="465">
          <cell r="A465" t="str">
            <v>Margem de Contribuição</v>
          </cell>
          <cell r="B465" t="str">
            <v>Operação terminais UNIT - Diretor Pesta</v>
          </cell>
          <cell r="C465">
            <v>-2022959.73</v>
          </cell>
        </row>
        <row r="466">
          <cell r="A466">
            <v>3014101</v>
          </cell>
          <cell r="B466" t="str">
            <v>Salários Temp.</v>
          </cell>
          <cell r="C466">
            <v>11927.18</v>
          </cell>
        </row>
        <row r="467">
          <cell r="A467">
            <v>3014301</v>
          </cell>
          <cell r="B467" t="str">
            <v>INSS Temp.</v>
          </cell>
          <cell r="C467">
            <v>51177.62</v>
          </cell>
        </row>
        <row r="468">
          <cell r="A468">
            <v>3014802</v>
          </cell>
          <cell r="B468" t="str">
            <v>Vale Transporte Temp.</v>
          </cell>
          <cell r="C468">
            <v>714.76</v>
          </cell>
        </row>
        <row r="469">
          <cell r="A469">
            <v>3014806</v>
          </cell>
          <cell r="B469" t="str">
            <v>Outros Temp.</v>
          </cell>
          <cell r="C469">
            <v>12427.12</v>
          </cell>
        </row>
        <row r="470">
          <cell r="A470">
            <v>4011101</v>
          </cell>
          <cell r="B470" t="str">
            <v>Salários Vendas</v>
          </cell>
          <cell r="C470">
            <v>78812.990000000005</v>
          </cell>
        </row>
        <row r="471">
          <cell r="A471">
            <v>4011201</v>
          </cell>
          <cell r="B471" t="str">
            <v>Adic.de Salários Vendas</v>
          </cell>
          <cell r="C471">
            <v>331.41</v>
          </cell>
        </row>
        <row r="472">
          <cell r="A472">
            <v>4011301</v>
          </cell>
          <cell r="B472" t="str">
            <v>INSS Vendas</v>
          </cell>
          <cell r="C472">
            <v>21434.400000000001</v>
          </cell>
        </row>
        <row r="473">
          <cell r="A473">
            <v>4011302</v>
          </cell>
          <cell r="B473" t="str">
            <v>FGTS Vendas</v>
          </cell>
          <cell r="C473">
            <v>6190.56</v>
          </cell>
        </row>
        <row r="474">
          <cell r="A474">
            <v>4011401</v>
          </cell>
          <cell r="B474" t="str">
            <v>Horas Extras Vendas</v>
          </cell>
          <cell r="C474">
            <v>31.82</v>
          </cell>
        </row>
        <row r="475">
          <cell r="A475">
            <v>4011501</v>
          </cell>
          <cell r="B475" t="str">
            <v>Av.Prev.Resc.Contr.Vendas</v>
          </cell>
          <cell r="C475">
            <v>7116.17</v>
          </cell>
        </row>
        <row r="476">
          <cell r="A476">
            <v>4011701</v>
          </cell>
          <cell r="B476" t="str">
            <v>Férias Vendas</v>
          </cell>
          <cell r="C476">
            <v>13515.22</v>
          </cell>
        </row>
        <row r="477">
          <cell r="A477">
            <v>4011702</v>
          </cell>
          <cell r="B477" t="str">
            <v>13º Salário Vendas</v>
          </cell>
          <cell r="C477">
            <v>9879.93</v>
          </cell>
        </row>
        <row r="478">
          <cell r="A478">
            <v>4011801</v>
          </cell>
          <cell r="B478" t="str">
            <v>Ticket Alimentação Vendas</v>
          </cell>
          <cell r="C478">
            <v>13026.79</v>
          </cell>
        </row>
        <row r="479">
          <cell r="A479">
            <v>4011802</v>
          </cell>
          <cell r="B479" t="str">
            <v>Vale Transporte Vendas</v>
          </cell>
          <cell r="C479">
            <v>6823.26</v>
          </cell>
        </row>
        <row r="480">
          <cell r="A480">
            <v>4011803</v>
          </cell>
          <cell r="B480" t="str">
            <v>Ass.Méd.-UNI./PLANS.Vendas</v>
          </cell>
          <cell r="C480">
            <v>6030.72</v>
          </cell>
        </row>
        <row r="481">
          <cell r="A481">
            <v>4011804</v>
          </cell>
          <cell r="B481" t="str">
            <v>Seguro de Vida Vendas</v>
          </cell>
          <cell r="C481">
            <v>349.74</v>
          </cell>
        </row>
        <row r="482">
          <cell r="A482">
            <v>4011806</v>
          </cell>
          <cell r="B482" t="str">
            <v>Outros Vendas</v>
          </cell>
          <cell r="C482">
            <v>-459.68</v>
          </cell>
        </row>
        <row r="483">
          <cell r="A483">
            <v>4011901</v>
          </cell>
          <cell r="B483" t="str">
            <v>Contrat./Transf.Vendas</v>
          </cell>
          <cell r="C483">
            <v>-11300</v>
          </cell>
        </row>
        <row r="484">
          <cell r="A484">
            <v>4012301</v>
          </cell>
          <cell r="B484" t="str">
            <v>INSS Adm.</v>
          </cell>
          <cell r="C484">
            <v>60129.599999999999</v>
          </cell>
        </row>
        <row r="485">
          <cell r="A485">
            <v>4012302</v>
          </cell>
          <cell r="B485" t="str">
            <v>FGTS Adm.</v>
          </cell>
          <cell r="C485">
            <v>25555.08</v>
          </cell>
        </row>
        <row r="486">
          <cell r="A486">
            <v>4012305</v>
          </cell>
          <cell r="B486" t="str">
            <v>Contribuição Patronal Adm.</v>
          </cell>
          <cell r="C486">
            <v>3032.62</v>
          </cell>
        </row>
        <row r="487">
          <cell r="A487">
            <v>4012601</v>
          </cell>
          <cell r="B487" t="str">
            <v>Honorários Diretoria Adm.</v>
          </cell>
          <cell r="C487">
            <v>300648</v>
          </cell>
        </row>
        <row r="488">
          <cell r="A488">
            <v>4012801</v>
          </cell>
          <cell r="B488" t="str">
            <v>Ticket Alimentação Adm.</v>
          </cell>
          <cell r="C488">
            <v>20.69</v>
          </cell>
        </row>
        <row r="489">
          <cell r="A489">
            <v>4012802</v>
          </cell>
          <cell r="B489" t="str">
            <v>Vale Transporte Adm.</v>
          </cell>
          <cell r="C489">
            <v>1669.14</v>
          </cell>
        </row>
        <row r="490">
          <cell r="A490">
            <v>4012803</v>
          </cell>
          <cell r="B490" t="str">
            <v>Ass.Méd.-UNI./PLANS.Adm.</v>
          </cell>
          <cell r="C490">
            <v>2026.53</v>
          </cell>
        </row>
        <row r="491">
          <cell r="A491">
            <v>4012804</v>
          </cell>
          <cell r="B491" t="str">
            <v>Seguro de Vida Adm.</v>
          </cell>
          <cell r="C491">
            <v>3384.37</v>
          </cell>
        </row>
        <row r="492">
          <cell r="A492">
            <v>4013101</v>
          </cell>
          <cell r="B492" t="str">
            <v>Salários Terc.</v>
          </cell>
          <cell r="C492">
            <v>23975.81</v>
          </cell>
        </row>
        <row r="493">
          <cell r="A493" t="str">
            <v>Pessoal</v>
          </cell>
          <cell r="B493" t="str">
            <v>COFINS s/novos negócios</v>
          </cell>
          <cell r="C493">
            <v>648471.85</v>
          </cell>
        </row>
        <row r="494">
          <cell r="A494">
            <v>3012101</v>
          </cell>
          <cell r="B494" t="str">
            <v>Salários Operacional</v>
          </cell>
          <cell r="C494">
            <v>709211.24</v>
          </cell>
        </row>
        <row r="495">
          <cell r="A495">
            <v>3012201</v>
          </cell>
          <cell r="B495" t="str">
            <v>Adic.Salários Operacional</v>
          </cell>
          <cell r="C495">
            <v>19564.28</v>
          </cell>
        </row>
        <row r="496">
          <cell r="A496">
            <v>3012204</v>
          </cell>
          <cell r="B496" t="str">
            <v>Adicional noturno - Operacional</v>
          </cell>
          <cell r="C496">
            <v>72</v>
          </cell>
        </row>
        <row r="497">
          <cell r="A497">
            <v>3012301</v>
          </cell>
          <cell r="B497" t="str">
            <v>INSS Operacional</v>
          </cell>
          <cell r="C497">
            <v>203139.77</v>
          </cell>
        </row>
        <row r="498">
          <cell r="A498">
            <v>3012302</v>
          </cell>
          <cell r="B498" t="str">
            <v>FGTS Operacional</v>
          </cell>
          <cell r="C498">
            <v>54381.83</v>
          </cell>
        </row>
        <row r="499">
          <cell r="A499">
            <v>3012304</v>
          </cell>
          <cell r="B499" t="str">
            <v>SENAI Operacional</v>
          </cell>
          <cell r="C499">
            <v>-155</v>
          </cell>
        </row>
        <row r="500">
          <cell r="A500">
            <v>3012401</v>
          </cell>
          <cell r="B500" t="str">
            <v>Horas Extras Operacional</v>
          </cell>
          <cell r="C500">
            <v>31729.48</v>
          </cell>
        </row>
        <row r="501">
          <cell r="A501">
            <v>3012501</v>
          </cell>
          <cell r="B501" t="str">
            <v>Av.Prev.Resc.Contr.Operac.</v>
          </cell>
          <cell r="C501">
            <v>62330.29</v>
          </cell>
        </row>
        <row r="502">
          <cell r="A502">
            <v>3012701</v>
          </cell>
          <cell r="B502" t="str">
            <v>Férias Operacional</v>
          </cell>
          <cell r="C502">
            <v>113639.32</v>
          </cell>
        </row>
        <row r="503">
          <cell r="A503">
            <v>3012702</v>
          </cell>
          <cell r="B503" t="str">
            <v>13 Salário Operacional</v>
          </cell>
          <cell r="C503">
            <v>91450.65</v>
          </cell>
        </row>
        <row r="504">
          <cell r="A504">
            <v>3012801</v>
          </cell>
          <cell r="B504" t="str">
            <v>Ticket Alimentação Operacional</v>
          </cell>
          <cell r="C504">
            <v>158111.1</v>
          </cell>
        </row>
        <row r="505">
          <cell r="A505">
            <v>3012802</v>
          </cell>
          <cell r="B505" t="str">
            <v>Vale Transporte Operacional</v>
          </cell>
          <cell r="C505">
            <v>78401.7</v>
          </cell>
        </row>
        <row r="506">
          <cell r="A506">
            <v>3012803</v>
          </cell>
          <cell r="B506" t="str">
            <v>Ass.Méd.-UNI./PLANS.Operac.</v>
          </cell>
          <cell r="C506">
            <v>75632.539999999994</v>
          </cell>
        </row>
        <row r="507">
          <cell r="A507">
            <v>3012804</v>
          </cell>
          <cell r="B507" t="str">
            <v>Seguro de Vida Operacional</v>
          </cell>
          <cell r="C507">
            <v>2651.26</v>
          </cell>
        </row>
        <row r="508">
          <cell r="A508">
            <v>3012805</v>
          </cell>
          <cell r="B508" t="str">
            <v>Brindes Operacional</v>
          </cell>
          <cell r="C508">
            <v>58.24</v>
          </cell>
        </row>
        <row r="509">
          <cell r="A509">
            <v>3012806</v>
          </cell>
          <cell r="B509" t="str">
            <v>Outros Operacional</v>
          </cell>
          <cell r="C509">
            <v>-454.99</v>
          </cell>
        </row>
        <row r="510">
          <cell r="A510">
            <v>3012901</v>
          </cell>
          <cell r="B510" t="str">
            <v>Contr./Transf.Operacional</v>
          </cell>
          <cell r="C510">
            <v>3167.63</v>
          </cell>
        </row>
        <row r="511">
          <cell r="A511" t="str">
            <v>Maquinistas/Pátio e Colab. Operacional</v>
          </cell>
          <cell r="B511" t="str">
            <v>ICMS s/seguro indústria</v>
          </cell>
          <cell r="C511">
            <v>1602931.34</v>
          </cell>
        </row>
        <row r="512">
          <cell r="A512">
            <v>5411110</v>
          </cell>
          <cell r="B512" t="str">
            <v>ICMS s/seguro Sul</v>
          </cell>
          <cell r="C512">
            <v>2251403.19</v>
          </cell>
        </row>
        <row r="513">
          <cell r="A513">
            <v>3031101</v>
          </cell>
          <cell r="B513" t="str">
            <v>Peças/Compon.p/Locomotivas</v>
          </cell>
          <cell r="C513">
            <v>0.3</v>
          </cell>
        </row>
        <row r="514">
          <cell r="A514" t="str">
            <v>Manutenção Mecânica</v>
          </cell>
          <cell r="B514" t="str">
            <v>ICMS s/frete energia</v>
          </cell>
          <cell r="C514">
            <v>0.3</v>
          </cell>
        </row>
        <row r="515">
          <cell r="A515">
            <v>3036101</v>
          </cell>
          <cell r="B515" t="str">
            <v>Ferram.Mat.Auxil.Manut.</v>
          </cell>
          <cell r="C515">
            <v>77256.88</v>
          </cell>
        </row>
        <row r="516">
          <cell r="A516">
            <v>3036102</v>
          </cell>
          <cell r="B516" t="str">
            <v>Frete Ferram.Mat.Auxil.</v>
          </cell>
          <cell r="C516">
            <v>158</v>
          </cell>
        </row>
        <row r="517">
          <cell r="A517" t="str">
            <v>Ferramentas</v>
          </cell>
          <cell r="B517" t="str">
            <v>ICMS s/ sucata</v>
          </cell>
          <cell r="C517">
            <v>77414.880000000005</v>
          </cell>
        </row>
        <row r="518">
          <cell r="A518">
            <v>3031001</v>
          </cell>
          <cell r="B518" t="str">
            <v>Manut.Máquinas e equipamentos</v>
          </cell>
          <cell r="C518">
            <v>8357.36</v>
          </cell>
        </row>
        <row r="519">
          <cell r="A519">
            <v>3036103</v>
          </cell>
          <cell r="B519" t="str">
            <v>Serv.pç.p/Manut.Máquinas</v>
          </cell>
          <cell r="C519">
            <v>135</v>
          </cell>
        </row>
        <row r="520">
          <cell r="A520">
            <v>3037101</v>
          </cell>
          <cell r="B520" t="str">
            <v>Manutenção de veiculos rodoviários leve</v>
          </cell>
          <cell r="C520">
            <v>5334.76</v>
          </cell>
        </row>
        <row r="521">
          <cell r="A521">
            <v>3037106</v>
          </cell>
          <cell r="B521" t="str">
            <v>Serv. Manut. Road Raillers</v>
          </cell>
          <cell r="C521">
            <v>91727.4</v>
          </cell>
        </row>
        <row r="522">
          <cell r="A522">
            <v>3039101</v>
          </cell>
          <cell r="B522" t="str">
            <v>Manut.Equipam.Informática</v>
          </cell>
          <cell r="C522">
            <v>19435.03</v>
          </cell>
        </row>
        <row r="523">
          <cell r="A523">
            <v>3039102</v>
          </cell>
          <cell r="B523" t="str">
            <v>Frete Man.Equip.Informática</v>
          </cell>
          <cell r="C523">
            <v>785.91</v>
          </cell>
        </row>
        <row r="524">
          <cell r="A524" t="str">
            <v>Manutenção de Maquinário</v>
          </cell>
          <cell r="B524" t="str">
            <v>ICMS s/logistica-Unit</v>
          </cell>
          <cell r="C524">
            <v>125775.46</v>
          </cell>
        </row>
        <row r="525">
          <cell r="A525">
            <v>3031401</v>
          </cell>
          <cell r="B525" t="str">
            <v>Imagem - Gastos com Materias</v>
          </cell>
          <cell r="C525">
            <v>101713.07</v>
          </cell>
        </row>
        <row r="526">
          <cell r="A526">
            <v>3031402</v>
          </cell>
          <cell r="B526" t="str">
            <v>Imagem - Gastos c/ Serviços</v>
          </cell>
          <cell r="C526">
            <v>20555.849999999999</v>
          </cell>
        </row>
        <row r="527">
          <cell r="A527" t="str">
            <v>Imagem</v>
          </cell>
          <cell r="B527" t="str">
            <v>ICMS-Tatuí</v>
          </cell>
          <cell r="C527">
            <v>122268.92</v>
          </cell>
        </row>
        <row r="528">
          <cell r="A528">
            <v>3035101</v>
          </cell>
          <cell r="B528" t="str">
            <v>Obras Civis</v>
          </cell>
          <cell r="C528">
            <v>36032.74</v>
          </cell>
        </row>
        <row r="529">
          <cell r="A529">
            <v>3035102</v>
          </cell>
          <cell r="B529" t="str">
            <v>Pequenas Instalações</v>
          </cell>
          <cell r="C529">
            <v>2521.46</v>
          </cell>
        </row>
        <row r="530">
          <cell r="A530">
            <v>3035103</v>
          </cell>
          <cell r="B530" t="str">
            <v>Manutenção Instalações</v>
          </cell>
          <cell r="C530">
            <v>39552.629999999997</v>
          </cell>
        </row>
        <row r="531">
          <cell r="A531">
            <v>3081105</v>
          </cell>
          <cell r="B531" t="str">
            <v>Limpeza</v>
          </cell>
          <cell r="C531">
            <v>39448.800000000003</v>
          </cell>
        </row>
        <row r="532">
          <cell r="A532" t="str">
            <v>Manutenção Instalações</v>
          </cell>
          <cell r="C532">
            <v>117555.63</v>
          </cell>
        </row>
        <row r="533">
          <cell r="A533">
            <v>3034101</v>
          </cell>
          <cell r="B533" t="str">
            <v>Pç.Componentes p/Sistemas</v>
          </cell>
          <cell r="C533">
            <v>393</v>
          </cell>
        </row>
        <row r="534">
          <cell r="A534">
            <v>3034102</v>
          </cell>
          <cell r="B534" t="str">
            <v>Serv.Manut.p/Sistemas</v>
          </cell>
          <cell r="C534">
            <v>3665.89</v>
          </cell>
        </row>
        <row r="535">
          <cell r="A535">
            <v>3039103</v>
          </cell>
          <cell r="B535" t="str">
            <v>Manut. Sistemas Informática</v>
          </cell>
          <cell r="C535">
            <v>3044.75</v>
          </cell>
        </row>
        <row r="536">
          <cell r="A536" t="str">
            <v>Manutenção de Sistemas</v>
          </cell>
          <cell r="B536" t="str">
            <v>Areia</v>
          </cell>
          <cell r="C536">
            <v>7103.64</v>
          </cell>
        </row>
        <row r="537">
          <cell r="A537">
            <v>3033101</v>
          </cell>
          <cell r="B537" t="str">
            <v>Peças e componentes de telecomunicações</v>
          </cell>
          <cell r="C537">
            <v>739.94</v>
          </cell>
        </row>
        <row r="538">
          <cell r="A538">
            <v>3033102</v>
          </cell>
          <cell r="B538" t="str">
            <v>Serv.Manut.Telecom.</v>
          </cell>
          <cell r="C538">
            <v>2222.9499999999998</v>
          </cell>
        </row>
        <row r="539">
          <cell r="A539">
            <v>3034103</v>
          </cell>
          <cell r="B539" t="str">
            <v>Fretes Sistemas</v>
          </cell>
          <cell r="C539">
            <v>45</v>
          </cell>
        </row>
        <row r="540">
          <cell r="A540" t="str">
            <v>Manutenção Telecom</v>
          </cell>
          <cell r="B540" t="str">
            <v>Vedação de vagões</v>
          </cell>
          <cell r="C540">
            <v>3007.89</v>
          </cell>
        </row>
        <row r="541">
          <cell r="A541">
            <v>3131137</v>
          </cell>
          <cell r="B541" t="str">
            <v>Enlonamento Ferroviário</v>
          </cell>
          <cell r="C541">
            <v>453126.72</v>
          </cell>
        </row>
        <row r="542">
          <cell r="A542">
            <v>3061102</v>
          </cell>
          <cell r="B542" t="str">
            <v>Alug.Equipam.Informática</v>
          </cell>
          <cell r="C542">
            <v>15320.15</v>
          </cell>
        </row>
        <row r="543">
          <cell r="A543">
            <v>3061103</v>
          </cell>
          <cell r="B543" t="str">
            <v>Aluguel Máquinas</v>
          </cell>
          <cell r="C543">
            <v>3714.8</v>
          </cell>
        </row>
        <row r="544">
          <cell r="A544">
            <v>3061104</v>
          </cell>
          <cell r="B544" t="str">
            <v>Aluguel Imóveis</v>
          </cell>
          <cell r="C544">
            <v>429704.23</v>
          </cell>
        </row>
        <row r="545">
          <cell r="A545">
            <v>3061110</v>
          </cell>
          <cell r="B545" t="str">
            <v>Locação de maquinas e equipamentos - Te</v>
          </cell>
          <cell r="C545">
            <v>323859.51</v>
          </cell>
        </row>
        <row r="546">
          <cell r="A546">
            <v>3061113</v>
          </cell>
          <cell r="B546" t="str">
            <v>Locação de Veiculos Leves</v>
          </cell>
          <cell r="C546">
            <v>218273.99</v>
          </cell>
        </row>
        <row r="547">
          <cell r="A547">
            <v>4061113</v>
          </cell>
          <cell r="B547" t="str">
            <v>Locação de veículos leves</v>
          </cell>
          <cell r="C547">
            <v>638</v>
          </cell>
        </row>
        <row r="548">
          <cell r="A548">
            <v>4071101</v>
          </cell>
          <cell r="B548" t="str">
            <v>Sistemas aplicativos</v>
          </cell>
          <cell r="C548">
            <v>40241.26</v>
          </cell>
        </row>
        <row r="549">
          <cell r="A549">
            <v>4071102</v>
          </cell>
          <cell r="B549" t="str">
            <v>Locação de equipamento informática</v>
          </cell>
          <cell r="C549">
            <v>200</v>
          </cell>
        </row>
        <row r="550">
          <cell r="A550" t="str">
            <v>Aluguéis e Leasing</v>
          </cell>
          <cell r="B550" t="str">
            <v>Crédito Pis - Custo</v>
          </cell>
          <cell r="C550">
            <v>1031951.94</v>
          </cell>
        </row>
        <row r="551">
          <cell r="A551">
            <v>3081102</v>
          </cell>
          <cell r="B551" t="str">
            <v>Material de Expediente</v>
          </cell>
          <cell r="C551">
            <v>97592.94</v>
          </cell>
        </row>
        <row r="552">
          <cell r="A552">
            <v>3081103</v>
          </cell>
          <cell r="B552" t="str">
            <v>Consultoria</v>
          </cell>
          <cell r="C552">
            <v>38445.17</v>
          </cell>
        </row>
        <row r="553">
          <cell r="A553">
            <v>3081104</v>
          </cell>
          <cell r="B553" t="str">
            <v>Cursos/Congressos/Palestras</v>
          </cell>
          <cell r="C553">
            <v>1376.64</v>
          </cell>
        </row>
        <row r="554">
          <cell r="A554">
            <v>3081106</v>
          </cell>
          <cell r="B554" t="str">
            <v>Segurança Patrimonial</v>
          </cell>
          <cell r="C554">
            <v>107161.31</v>
          </cell>
        </row>
        <row r="555">
          <cell r="A555">
            <v>3081107</v>
          </cell>
          <cell r="B555" t="str">
            <v>Serviços com terceiros</v>
          </cell>
          <cell r="C555">
            <v>269258.17</v>
          </cell>
        </row>
        <row r="556">
          <cell r="A556">
            <v>3081108</v>
          </cell>
          <cell r="B556" t="str">
            <v>Periódicos/Livros/Inform.</v>
          </cell>
          <cell r="C556">
            <v>629.95000000000005</v>
          </cell>
        </row>
        <row r="557">
          <cell r="A557">
            <v>3081111</v>
          </cell>
          <cell r="B557" t="str">
            <v>Bens de pequeno Valor</v>
          </cell>
          <cell r="C557">
            <v>6869.8</v>
          </cell>
        </row>
        <row r="558">
          <cell r="A558">
            <v>3081113</v>
          </cell>
          <cell r="B558" t="str">
            <v>Brindes</v>
          </cell>
          <cell r="C558">
            <v>1707.8</v>
          </cell>
        </row>
        <row r="559">
          <cell r="A559">
            <v>3081209</v>
          </cell>
          <cell r="B559" t="str">
            <v>Publicidade e divulgação</v>
          </cell>
          <cell r="C559">
            <v>7035.62</v>
          </cell>
        </row>
        <row r="560">
          <cell r="A560">
            <v>4021202</v>
          </cell>
          <cell r="B560" t="str">
            <v>Serv.Manut.Telecom.</v>
          </cell>
          <cell r="C560">
            <v>420</v>
          </cell>
        </row>
        <row r="561">
          <cell r="A561">
            <v>4041101</v>
          </cell>
          <cell r="B561" t="str">
            <v>Manut.Equip.Informática</v>
          </cell>
          <cell r="C561">
            <v>2194.0700000000002</v>
          </cell>
        </row>
        <row r="562">
          <cell r="A562">
            <v>4081101</v>
          </cell>
          <cell r="B562" t="str">
            <v>Unif./materiais segurança</v>
          </cell>
          <cell r="C562">
            <v>294</v>
          </cell>
        </row>
        <row r="563">
          <cell r="A563">
            <v>4081102</v>
          </cell>
          <cell r="B563" t="str">
            <v>Material de expediente</v>
          </cell>
          <cell r="C563">
            <v>-1160.19</v>
          </cell>
        </row>
        <row r="564">
          <cell r="A564">
            <v>4081103</v>
          </cell>
          <cell r="B564" t="str">
            <v>Consultoria</v>
          </cell>
          <cell r="C564">
            <v>123517.47</v>
          </cell>
        </row>
        <row r="565">
          <cell r="A565">
            <v>4081105</v>
          </cell>
          <cell r="B565" t="str">
            <v>Publicidade e divulgação</v>
          </cell>
          <cell r="C565">
            <v>5089</v>
          </cell>
        </row>
        <row r="566">
          <cell r="A566">
            <v>4081109</v>
          </cell>
          <cell r="B566" t="str">
            <v>Serviços com terceiros</v>
          </cell>
          <cell r="C566">
            <v>121140.02</v>
          </cell>
        </row>
        <row r="567">
          <cell r="A567">
            <v>4081111</v>
          </cell>
          <cell r="B567" t="str">
            <v>Periódicos/Livros/Informações</v>
          </cell>
          <cell r="C567">
            <v>5475.92</v>
          </cell>
        </row>
        <row r="568">
          <cell r="A568">
            <v>4081113</v>
          </cell>
          <cell r="B568" t="str">
            <v>Brindes</v>
          </cell>
          <cell r="C568">
            <v>4551.8</v>
          </cell>
        </row>
        <row r="569">
          <cell r="A569">
            <v>4081114</v>
          </cell>
          <cell r="B569" t="str">
            <v>Multas rodoviárias</v>
          </cell>
          <cell r="C569">
            <v>28604.98</v>
          </cell>
        </row>
        <row r="570">
          <cell r="A570">
            <v>4081131</v>
          </cell>
          <cell r="B570" t="str">
            <v>Bens de Pequeno Valor</v>
          </cell>
          <cell r="C570">
            <v>831.8</v>
          </cell>
        </row>
        <row r="571">
          <cell r="A571" t="str">
            <v>Despesas Administrativas</v>
          </cell>
          <cell r="B571" t="str">
            <v>Transbordo Rodoviario</v>
          </cell>
          <cell r="C571">
            <v>821036.27</v>
          </cell>
        </row>
        <row r="572">
          <cell r="A572">
            <v>3101201</v>
          </cell>
          <cell r="B572" t="str">
            <v>Taxas</v>
          </cell>
          <cell r="C572">
            <v>24694.99</v>
          </cell>
        </row>
        <row r="573">
          <cell r="A573">
            <v>3101208</v>
          </cell>
          <cell r="B573" t="str">
            <v>IPTU</v>
          </cell>
          <cell r="C573">
            <v>34141.050000000003</v>
          </cell>
        </row>
        <row r="574">
          <cell r="A574">
            <v>3101226</v>
          </cell>
          <cell r="B574" t="str">
            <v>Àlvara de Licenciamento</v>
          </cell>
          <cell r="C574">
            <v>1861.84</v>
          </cell>
        </row>
        <row r="575">
          <cell r="A575">
            <v>3101229</v>
          </cell>
          <cell r="B575" t="str">
            <v>DEPVAT - Licenc. seg. Obrigatório - Cam</v>
          </cell>
          <cell r="C575">
            <v>13874.35</v>
          </cell>
        </row>
        <row r="576">
          <cell r="A576">
            <v>4101101</v>
          </cell>
          <cell r="B576" t="str">
            <v>Taxas</v>
          </cell>
          <cell r="C576">
            <v>13479.79</v>
          </cell>
        </row>
        <row r="577">
          <cell r="A577">
            <v>4101207</v>
          </cell>
          <cell r="B577" t="str">
            <v>ICMS não operacional</v>
          </cell>
          <cell r="C577">
            <v>496.4</v>
          </cell>
        </row>
        <row r="578">
          <cell r="A578">
            <v>4101224</v>
          </cell>
          <cell r="B578" t="str">
            <v>ICMS - Utilities</v>
          </cell>
          <cell r="C578">
            <v>79.819999999999993</v>
          </cell>
        </row>
        <row r="579">
          <cell r="A579" t="str">
            <v>Tributos</v>
          </cell>
          <cell r="B579" t="str">
            <v>Pedágio Freteiros</v>
          </cell>
          <cell r="C579">
            <v>88628.24</v>
          </cell>
        </row>
        <row r="580">
          <cell r="A580">
            <v>4081104</v>
          </cell>
          <cell r="B580" t="str">
            <v>Advogados externos</v>
          </cell>
          <cell r="C580">
            <v>135703.56</v>
          </cell>
        </row>
        <row r="581">
          <cell r="A581">
            <v>4081110</v>
          </cell>
          <cell r="B581" t="str">
            <v>Custas Judiciais</v>
          </cell>
          <cell r="C581">
            <v>12659.52</v>
          </cell>
        </row>
        <row r="582">
          <cell r="A582">
            <v>4081120</v>
          </cell>
          <cell r="B582" t="str">
            <v>Desp. Processos Juridicos</v>
          </cell>
          <cell r="C582">
            <v>5234</v>
          </cell>
        </row>
        <row r="583">
          <cell r="A583" t="str">
            <v>Judiciais</v>
          </cell>
          <cell r="B583" t="str">
            <v>Estadia</v>
          </cell>
          <cell r="C583">
            <v>153597.07999999999</v>
          </cell>
        </row>
        <row r="584">
          <cell r="A584">
            <v>3021202</v>
          </cell>
          <cell r="B584" t="str">
            <v>Combust.Equip.Operacionais</v>
          </cell>
          <cell r="C584">
            <v>61.7</v>
          </cell>
        </row>
        <row r="585">
          <cell r="A585">
            <v>3041101</v>
          </cell>
          <cell r="B585" t="str">
            <v>Viagens e Estadias</v>
          </cell>
          <cell r="C585">
            <v>351287.66</v>
          </cell>
        </row>
        <row r="586">
          <cell r="A586">
            <v>3041102</v>
          </cell>
          <cell r="B586" t="str">
            <v>Diárias Operacionais</v>
          </cell>
          <cell r="C586">
            <v>1034.7</v>
          </cell>
        </row>
        <row r="587">
          <cell r="A587">
            <v>3041103</v>
          </cell>
          <cell r="B587" t="str">
            <v>Condução Aluguéis Carros</v>
          </cell>
          <cell r="C587">
            <v>17169.04</v>
          </cell>
        </row>
        <row r="588">
          <cell r="A588">
            <v>3041104</v>
          </cell>
          <cell r="B588" t="str">
            <v>Despesas de Representação</v>
          </cell>
          <cell r="C588">
            <v>3524.19</v>
          </cell>
        </row>
        <row r="589">
          <cell r="A589">
            <v>3041106</v>
          </cell>
          <cell r="B589" t="str">
            <v>Gastos com Alimentação</v>
          </cell>
          <cell r="C589">
            <v>22315.93</v>
          </cell>
        </row>
        <row r="590">
          <cell r="A590">
            <v>3041107</v>
          </cell>
          <cell r="B590" t="str">
            <v>Estadias</v>
          </cell>
          <cell r="C590">
            <v>2127.61</v>
          </cell>
        </row>
        <row r="591">
          <cell r="A591">
            <v>4051101</v>
          </cell>
          <cell r="B591" t="str">
            <v>Viagens e Estadias</v>
          </cell>
          <cell r="C591">
            <v>39720.86</v>
          </cell>
        </row>
        <row r="592">
          <cell r="A592">
            <v>4051103</v>
          </cell>
          <cell r="B592" t="str">
            <v>Condução/Aluguéis carros</v>
          </cell>
          <cell r="C592">
            <v>9562.1</v>
          </cell>
        </row>
        <row r="593">
          <cell r="A593">
            <v>4051105</v>
          </cell>
          <cell r="B593" t="str">
            <v>Comb.p/veíc.rodoviários</v>
          </cell>
          <cell r="C593">
            <v>254</v>
          </cell>
        </row>
        <row r="594">
          <cell r="A594">
            <v>4051106</v>
          </cell>
          <cell r="B594" t="str">
            <v>Gastos com alimentação</v>
          </cell>
          <cell r="C594">
            <v>13310.8</v>
          </cell>
        </row>
        <row r="595">
          <cell r="A595" t="str">
            <v>Locomoção e Estadias</v>
          </cell>
          <cell r="B595" t="str">
            <v>Vales Financeiros - Prest. Contas</v>
          </cell>
          <cell r="C595">
            <v>460368.59</v>
          </cell>
        </row>
        <row r="596">
          <cell r="A596">
            <v>3051101</v>
          </cell>
          <cell r="B596" t="str">
            <v>Água</v>
          </cell>
          <cell r="C596">
            <v>15453.32</v>
          </cell>
        </row>
        <row r="597">
          <cell r="A597">
            <v>3051102</v>
          </cell>
          <cell r="B597" t="str">
            <v>Energia Elétrica</v>
          </cell>
          <cell r="C597">
            <v>57176.62</v>
          </cell>
        </row>
        <row r="598">
          <cell r="A598">
            <v>3051103</v>
          </cell>
          <cell r="B598" t="str">
            <v>Gás</v>
          </cell>
          <cell r="C598">
            <v>1282.03</v>
          </cell>
        </row>
        <row r="599">
          <cell r="A599">
            <v>3051104</v>
          </cell>
          <cell r="B599" t="str">
            <v>Telefone Fixo</v>
          </cell>
          <cell r="C599">
            <v>330018.28999999998</v>
          </cell>
        </row>
        <row r="600">
          <cell r="A600">
            <v>3051105</v>
          </cell>
          <cell r="B600" t="str">
            <v>Telefone Móvel</v>
          </cell>
          <cell r="C600">
            <v>36916.1</v>
          </cell>
        </row>
        <row r="601">
          <cell r="A601">
            <v>3051107</v>
          </cell>
          <cell r="B601" t="str">
            <v>Correios / Courier</v>
          </cell>
          <cell r="C601">
            <v>28345.46</v>
          </cell>
        </row>
        <row r="602">
          <cell r="A602">
            <v>4061104</v>
          </cell>
          <cell r="B602" t="str">
            <v>Telefone fixo</v>
          </cell>
          <cell r="C602">
            <v>8398.84</v>
          </cell>
        </row>
        <row r="603">
          <cell r="A603">
            <v>4061105</v>
          </cell>
          <cell r="B603" t="str">
            <v>Telefone móvel</v>
          </cell>
          <cell r="C603">
            <v>8494.6200000000008</v>
          </cell>
        </row>
        <row r="604">
          <cell r="A604">
            <v>4061106</v>
          </cell>
          <cell r="B604" t="str">
            <v>Canais de voz e dados</v>
          </cell>
          <cell r="C604">
            <v>377298.18</v>
          </cell>
        </row>
        <row r="605">
          <cell r="A605">
            <v>4061107</v>
          </cell>
          <cell r="B605" t="str">
            <v>Correios/Courier</v>
          </cell>
          <cell r="C605">
            <v>31434.04</v>
          </cell>
        </row>
        <row r="606">
          <cell r="A606" t="str">
            <v>Utilities</v>
          </cell>
          <cell r="C606">
            <v>894817.5</v>
          </cell>
        </row>
        <row r="607">
          <cell r="A607">
            <v>3051108</v>
          </cell>
          <cell r="B607" t="str">
            <v>Rastreamento de Caminhões</v>
          </cell>
          <cell r="C607">
            <v>166567.59</v>
          </cell>
        </row>
        <row r="608">
          <cell r="A608" t="str">
            <v>Rastreamento</v>
          </cell>
          <cell r="B608" t="str">
            <v>Pesagem de vagões</v>
          </cell>
          <cell r="C608">
            <v>166567.59</v>
          </cell>
        </row>
        <row r="609">
          <cell r="A609">
            <v>3051106</v>
          </cell>
          <cell r="B609" t="str">
            <v>Canais de Voz e Dados</v>
          </cell>
          <cell r="C609">
            <v>9156.08</v>
          </cell>
        </row>
        <row r="610">
          <cell r="A610" t="str">
            <v>Canal de Voz e Dados</v>
          </cell>
          <cell r="B610" t="str">
            <v>Agenciam.cargas comissões</v>
          </cell>
          <cell r="C610">
            <v>9156.08</v>
          </cell>
        </row>
        <row r="611">
          <cell r="A611" t="str">
            <v>Transbordo</v>
          </cell>
          <cell r="C611">
            <v>1070541.17</v>
          </cell>
        </row>
        <row r="612">
          <cell r="A612">
            <v>3091204</v>
          </cell>
          <cell r="B612" t="str">
            <v>Carga Prêmio AG</v>
          </cell>
          <cell r="C612">
            <v>383084.4</v>
          </cell>
        </row>
        <row r="613">
          <cell r="A613">
            <v>3091205</v>
          </cell>
          <cell r="B613" t="str">
            <v>Carga Prêmio FP</v>
          </cell>
          <cell r="C613">
            <v>311973.45</v>
          </cell>
        </row>
        <row r="614">
          <cell r="A614" t="str">
            <v>Seguro operacional</v>
          </cell>
          <cell r="B614" t="str">
            <v>Fretes Manut. Maquinas e Terminais Logí</v>
          </cell>
          <cell r="C614">
            <v>695057.85</v>
          </cell>
        </row>
        <row r="615">
          <cell r="A615">
            <v>3036107</v>
          </cell>
          <cell r="B615" t="str">
            <v>Peças e Maut. Containers</v>
          </cell>
          <cell r="C615">
            <v>695057.85</v>
          </cell>
        </row>
        <row r="616">
          <cell r="A616">
            <v>3081101</v>
          </cell>
          <cell r="B616" t="str">
            <v>Uniformes Mat.Segurança</v>
          </cell>
          <cell r="C616">
            <v>6819.9</v>
          </cell>
        </row>
        <row r="617">
          <cell r="A617" t="str">
            <v>Uniformes de Segurança</v>
          </cell>
          <cell r="B617" t="str">
            <v>Pç Manut. de Lonas</v>
          </cell>
          <cell r="C617">
            <v>6819.9</v>
          </cell>
        </row>
        <row r="618">
          <cell r="A618">
            <v>3021201</v>
          </cell>
          <cell r="B618" t="str">
            <v>Combust.Veíc.Rodoviários Leves</v>
          </cell>
          <cell r="C618">
            <v>109210.11</v>
          </cell>
        </row>
        <row r="619">
          <cell r="A619">
            <v>3094102</v>
          </cell>
          <cell r="B619" t="str">
            <v>Multas Rodoviárias</v>
          </cell>
          <cell r="C619">
            <v>2949.28</v>
          </cell>
        </row>
        <row r="620">
          <cell r="A620">
            <v>3111102</v>
          </cell>
          <cell r="B620" t="str">
            <v>Ajustes de Inventário Outros</v>
          </cell>
          <cell r="C620">
            <v>-806.81</v>
          </cell>
        </row>
        <row r="621">
          <cell r="A621" t="str">
            <v>Outros</v>
          </cell>
          <cell r="B621" t="str">
            <v>Outros Modais</v>
          </cell>
          <cell r="C621">
            <v>111352.58</v>
          </cell>
        </row>
        <row r="622">
          <cell r="A622" t="str">
            <v>Outros</v>
          </cell>
          <cell r="C622">
            <v>118172.48</v>
          </cell>
        </row>
        <row r="623">
          <cell r="A623">
            <v>3061101</v>
          </cell>
          <cell r="B623" t="str">
            <v>Alug.Sistemas Aplicativos</v>
          </cell>
          <cell r="C623">
            <v>1929.3</v>
          </cell>
        </row>
        <row r="624">
          <cell r="A624">
            <v>3121101</v>
          </cell>
          <cell r="B624" t="str">
            <v>Depreciação</v>
          </cell>
          <cell r="C624">
            <v>1189176.08</v>
          </cell>
        </row>
        <row r="625">
          <cell r="A625" t="str">
            <v>Depreciação/Amortização</v>
          </cell>
          <cell r="C625">
            <v>1191105.3799999999</v>
          </cell>
        </row>
        <row r="626">
          <cell r="A626">
            <v>3071105</v>
          </cell>
          <cell r="B626" t="str">
            <v>Arrendamento Delara</v>
          </cell>
          <cell r="C626">
            <v>871809</v>
          </cell>
        </row>
        <row r="627">
          <cell r="A627">
            <v>3071106</v>
          </cell>
          <cell r="B627" t="str">
            <v>Arrendamento/Operacional Delara</v>
          </cell>
          <cell r="C627">
            <v>294102</v>
          </cell>
        </row>
        <row r="628">
          <cell r="A628">
            <v>4071106</v>
          </cell>
          <cell r="B628" t="str">
            <v>Arrendamento Operacional Delara</v>
          </cell>
          <cell r="C628">
            <v>3894518.7</v>
          </cell>
        </row>
        <row r="629">
          <cell r="A629" t="str">
            <v>Arrendamento/Concessão</v>
          </cell>
          <cell r="C629">
            <v>5060429.7</v>
          </cell>
        </row>
        <row r="630">
          <cell r="A630" t="str">
            <v>Depreciação e amortização</v>
          </cell>
          <cell r="B630" t="str">
            <v>Salários Temp.</v>
          </cell>
          <cell r="C630">
            <v>6251535.0800000001</v>
          </cell>
        </row>
        <row r="631">
          <cell r="A631" t="str">
            <v>Custos dos Serviços Prestados Fixos</v>
          </cell>
          <cell r="B631" t="str">
            <v>INSS Temp.</v>
          </cell>
          <cell r="C631">
            <v>13395418.609999999</v>
          </cell>
        </row>
        <row r="632">
          <cell r="A632" t="str">
            <v>Lucro Bruto</v>
          </cell>
          <cell r="B632" t="str">
            <v>Ass.Méd.-UNI./PLANS.Temp.</v>
          </cell>
          <cell r="C632">
            <v>11372458.880000001</v>
          </cell>
        </row>
        <row r="633">
          <cell r="A633" t="str">
            <v>Lucro/(prejuízo) Operacional</v>
          </cell>
          <cell r="B633" t="str">
            <v>Outros Temp.</v>
          </cell>
          <cell r="C633">
            <v>11372458.880000001</v>
          </cell>
        </row>
        <row r="634">
          <cell r="A634">
            <v>4011101</v>
          </cell>
          <cell r="B634" t="str">
            <v>Salários Vendas</v>
          </cell>
          <cell r="C634">
            <v>311117.62</v>
          </cell>
        </row>
        <row r="635">
          <cell r="A635">
            <v>4141101</v>
          </cell>
          <cell r="B635" t="str">
            <v>Depreciação</v>
          </cell>
          <cell r="C635">
            <v>64738.14</v>
          </cell>
        </row>
        <row r="636">
          <cell r="A636">
            <v>4141102</v>
          </cell>
          <cell r="B636" t="str">
            <v>Amortização</v>
          </cell>
          <cell r="C636">
            <v>22474.54</v>
          </cell>
        </row>
        <row r="637">
          <cell r="A637" t="str">
            <v>Depreciação e Amortização-ADM</v>
          </cell>
          <cell r="B637" t="str">
            <v>INSS Vendas</v>
          </cell>
          <cell r="C637">
            <v>87212.68</v>
          </cell>
        </row>
        <row r="638">
          <cell r="A638">
            <v>4011302</v>
          </cell>
          <cell r="B638" t="str">
            <v>FGTS Vendas</v>
          </cell>
          <cell r="C638">
            <v>25269.33</v>
          </cell>
        </row>
        <row r="639">
          <cell r="A639">
            <v>3101101</v>
          </cell>
          <cell r="B639" t="str">
            <v>Indenizações de Cargas</v>
          </cell>
          <cell r="C639">
            <v>707477.84</v>
          </cell>
        </row>
        <row r="640">
          <cell r="A640">
            <v>3101102</v>
          </cell>
          <cell r="B640" t="str">
            <v>Fretes Complementares</v>
          </cell>
          <cell r="C640">
            <v>100</v>
          </cell>
        </row>
        <row r="641">
          <cell r="A641">
            <v>3101103</v>
          </cell>
          <cell r="B641" t="str">
            <v>Indenizações a Terceiros</v>
          </cell>
          <cell r="C641">
            <v>1422.02</v>
          </cell>
        </row>
        <row r="642">
          <cell r="A642">
            <v>3101104</v>
          </cell>
          <cell r="B642" t="str">
            <v>Gastos Inden.Perdas</v>
          </cell>
          <cell r="C642">
            <v>329225.92</v>
          </cell>
        </row>
        <row r="643">
          <cell r="A643">
            <v>3101105</v>
          </cell>
          <cell r="B643" t="str">
            <v>Sinistros Avarias</v>
          </cell>
          <cell r="C643">
            <v>1004856.45</v>
          </cell>
        </row>
        <row r="644">
          <cell r="A644" t="str">
            <v>Proviões</v>
          </cell>
          <cell r="B644" t="str">
            <v>Ticket Alimentação Vendas</v>
          </cell>
          <cell r="C644">
            <v>2043082.23</v>
          </cell>
        </row>
        <row r="645">
          <cell r="A645">
            <v>4011802</v>
          </cell>
          <cell r="B645" t="str">
            <v>Vale Transporte Vendas</v>
          </cell>
          <cell r="C645">
            <v>973.46</v>
          </cell>
        </row>
        <row r="646">
          <cell r="A646">
            <v>5211101</v>
          </cell>
          <cell r="B646" t="str">
            <v>Rec.Aplicação Financeira</v>
          </cell>
          <cell r="C646">
            <v>-9926.2199999999993</v>
          </cell>
        </row>
        <row r="647">
          <cell r="A647">
            <v>5211102</v>
          </cell>
          <cell r="B647" t="str">
            <v>Juros de Clientes</v>
          </cell>
          <cell r="C647">
            <v>-14032.42</v>
          </cell>
        </row>
        <row r="648">
          <cell r="A648">
            <v>5211106</v>
          </cell>
          <cell r="B648" t="str">
            <v>Tributos</v>
          </cell>
          <cell r="C648">
            <v>-653991.13</v>
          </cell>
        </row>
        <row r="649">
          <cell r="A649">
            <v>5213101</v>
          </cell>
          <cell r="B649" t="str">
            <v>Variação Cambial Ativa</v>
          </cell>
          <cell r="C649">
            <v>-4078.16</v>
          </cell>
        </row>
        <row r="650">
          <cell r="A650" t="str">
            <v>Receita Financeira</v>
          </cell>
          <cell r="B650" t="str">
            <v>Salários Adm.</v>
          </cell>
          <cell r="C650">
            <v>-682027.93</v>
          </cell>
        </row>
        <row r="651">
          <cell r="A651">
            <v>4091101</v>
          </cell>
          <cell r="B651" t="str">
            <v>Juros Financ.moeda nac.</v>
          </cell>
          <cell r="C651">
            <v>10.33</v>
          </cell>
        </row>
        <row r="652">
          <cell r="A652">
            <v>4091102</v>
          </cell>
          <cell r="B652" t="str">
            <v>Juros Financ.moeda estr.</v>
          </cell>
          <cell r="C652">
            <v>68.819999999999993</v>
          </cell>
        </row>
        <row r="653">
          <cell r="A653">
            <v>4091103</v>
          </cell>
          <cell r="B653" t="str">
            <v>Juros Fornecedores</v>
          </cell>
          <cell r="C653">
            <v>192705.63</v>
          </cell>
        </row>
        <row r="654">
          <cell r="A654">
            <v>4091106</v>
          </cell>
          <cell r="B654" t="str">
            <v>Juros Overseas</v>
          </cell>
          <cell r="C654">
            <v>55.98</v>
          </cell>
        </row>
        <row r="655">
          <cell r="A655">
            <v>4091108</v>
          </cell>
          <cell r="B655" t="str">
            <v>Juros BNDES</v>
          </cell>
          <cell r="C655">
            <v>1278965.3500000001</v>
          </cell>
        </row>
        <row r="656">
          <cell r="A656">
            <v>4091116</v>
          </cell>
          <cell r="B656" t="str">
            <v>Juros s/ tributos</v>
          </cell>
          <cell r="C656">
            <v>22.51</v>
          </cell>
        </row>
        <row r="657">
          <cell r="A657">
            <v>4091120</v>
          </cell>
          <cell r="B657" t="str">
            <v>Juros Arrendamento delara</v>
          </cell>
          <cell r="C657">
            <v>2573037.1800000002</v>
          </cell>
        </row>
        <row r="658">
          <cell r="A658">
            <v>4092104</v>
          </cell>
          <cell r="B658" t="str">
            <v>Var.Cambial Fornecedores</v>
          </cell>
          <cell r="C658">
            <v>1970.11</v>
          </cell>
        </row>
        <row r="659">
          <cell r="A659">
            <v>4092108</v>
          </cell>
          <cell r="B659" t="str">
            <v>Var.Cambial Clientes</v>
          </cell>
          <cell r="C659">
            <v>36448.370000000003</v>
          </cell>
        </row>
        <row r="660">
          <cell r="A660">
            <v>4093101</v>
          </cell>
          <cell r="B660" t="str">
            <v>Taxas bancárias</v>
          </cell>
          <cell r="C660">
            <v>117269.67</v>
          </cell>
        </row>
        <row r="661">
          <cell r="A661">
            <v>4093102</v>
          </cell>
          <cell r="B661" t="str">
            <v>CPMF e IOF</v>
          </cell>
          <cell r="C661">
            <v>406136.55</v>
          </cell>
        </row>
        <row r="662">
          <cell r="A662">
            <v>4093103</v>
          </cell>
          <cell r="B662" t="str">
            <v>Juros bancários</v>
          </cell>
          <cell r="C662">
            <v>2405.3200000000002</v>
          </cell>
        </row>
        <row r="663">
          <cell r="A663">
            <v>4093104</v>
          </cell>
          <cell r="B663" t="str">
            <v>IOF</v>
          </cell>
          <cell r="C663">
            <v>16098.53</v>
          </cell>
        </row>
        <row r="664">
          <cell r="A664">
            <v>4094101</v>
          </cell>
          <cell r="B664" t="str">
            <v>Multas</v>
          </cell>
          <cell r="C664">
            <v>167106.41</v>
          </cell>
        </row>
        <row r="665">
          <cell r="A665">
            <v>4097103</v>
          </cell>
          <cell r="B665" t="str">
            <v>Descon.Financ.Obtidos</v>
          </cell>
          <cell r="C665">
            <v>-1573.28</v>
          </cell>
        </row>
        <row r="666">
          <cell r="A666">
            <v>4101209</v>
          </cell>
          <cell r="B666" t="str">
            <v>PIS s/receitas financeiras</v>
          </cell>
          <cell r="C666">
            <v>14655.2</v>
          </cell>
        </row>
        <row r="667">
          <cell r="A667">
            <v>4101210</v>
          </cell>
          <cell r="B667" t="str">
            <v>COFINS s/rec.financeiras</v>
          </cell>
          <cell r="C667">
            <v>26645.83</v>
          </cell>
        </row>
        <row r="668">
          <cell r="A668">
            <v>4101233</v>
          </cell>
          <cell r="B668" t="str">
            <v>Crédito PIS - Financeiro</v>
          </cell>
          <cell r="C668">
            <v>-42142.6</v>
          </cell>
        </row>
        <row r="669">
          <cell r="A669" t="str">
            <v>Despesa Financeira</v>
          </cell>
          <cell r="B669" t="str">
            <v>Contrat./Transfer.Terc.</v>
          </cell>
          <cell r="C669">
            <v>4789885.91</v>
          </cell>
        </row>
        <row r="670">
          <cell r="A670" t="str">
            <v>Resultado Financeiro</v>
          </cell>
          <cell r="B670" t="str">
            <v>Vale Transporte Q.Estável</v>
          </cell>
          <cell r="C670">
            <v>4107857.98</v>
          </cell>
        </row>
        <row r="671">
          <cell r="A671">
            <v>4014806</v>
          </cell>
          <cell r="B671" t="str">
            <v>Outros Quadro Estável</v>
          </cell>
          <cell r="C671">
            <v>124.9</v>
          </cell>
        </row>
        <row r="672">
          <cell r="A672">
            <v>4142101</v>
          </cell>
          <cell r="B672" t="str">
            <v>Equivalência patrimonial</v>
          </cell>
          <cell r="C672">
            <v>-2328.6799999999998</v>
          </cell>
        </row>
        <row r="673">
          <cell r="A673">
            <v>5311101</v>
          </cell>
          <cell r="B673" t="str">
            <v>Venda Imobil. -Veículos</v>
          </cell>
          <cell r="C673">
            <v>-4467693.2300000004</v>
          </cell>
        </row>
        <row r="674">
          <cell r="A674" t="str">
            <v>Resultado não Operacional</v>
          </cell>
          <cell r="B674" t="str">
            <v>Adic.Salários Equipagem</v>
          </cell>
          <cell r="C674">
            <v>-4470021.91</v>
          </cell>
        </row>
        <row r="675">
          <cell r="A675">
            <v>3011204</v>
          </cell>
          <cell r="B675" t="str">
            <v>Adicional noturno -Equipagem</v>
          </cell>
          <cell r="C675">
            <v>62763.3</v>
          </cell>
        </row>
        <row r="676">
          <cell r="A676" t="str">
            <v>Lucro/(prejuízo) antes de IR e CSL</v>
          </cell>
          <cell r="B676" t="str">
            <v>INSS Equipagem</v>
          </cell>
          <cell r="C676">
            <v>13140589.859999999</v>
          </cell>
        </row>
        <row r="677">
          <cell r="A677">
            <v>3011302</v>
          </cell>
          <cell r="B677" t="str">
            <v>FGTS Equipagem</v>
          </cell>
          <cell r="C677">
            <v>105988.94</v>
          </cell>
        </row>
        <row r="678">
          <cell r="A678" t="str">
            <v>Lucro/(prejuízo) Líquido</v>
          </cell>
          <cell r="B678" t="str">
            <v>REFER/Pl.Pr.Priv.Equipagem</v>
          </cell>
          <cell r="C678">
            <v>13140589.859999999</v>
          </cell>
        </row>
        <row r="679">
          <cell r="A679">
            <v>3011304</v>
          </cell>
          <cell r="B679" t="str">
            <v>SENAI Equipagem</v>
          </cell>
          <cell r="C679">
            <v>18651</v>
          </cell>
        </row>
        <row r="680">
          <cell r="A680">
            <v>3011401</v>
          </cell>
          <cell r="B680" t="str">
            <v>Horas Extras Equipagem</v>
          </cell>
          <cell r="C680">
            <v>210081.73</v>
          </cell>
        </row>
        <row r="681">
          <cell r="A681">
            <v>3011501</v>
          </cell>
          <cell r="B681" t="str">
            <v>Av.Prev.Resc.Contr.Equip.</v>
          </cell>
          <cell r="C681">
            <v>65872.100000000006</v>
          </cell>
        </row>
        <row r="682">
          <cell r="A682">
            <v>3011701</v>
          </cell>
          <cell r="B682" t="str">
            <v>Férias Equipagem</v>
          </cell>
          <cell r="C682">
            <v>222735.15</v>
          </cell>
        </row>
        <row r="683">
          <cell r="A683">
            <v>3011702</v>
          </cell>
          <cell r="B683" t="str">
            <v>13 Salário Equipagem</v>
          </cell>
          <cell r="C683">
            <v>160083.81</v>
          </cell>
        </row>
        <row r="684">
          <cell r="A684">
            <v>3011801</v>
          </cell>
          <cell r="B684" t="str">
            <v>Ticket Alimentação Equipagem</v>
          </cell>
          <cell r="C684">
            <v>207833.78</v>
          </cell>
        </row>
        <row r="685">
          <cell r="A685">
            <v>3011802</v>
          </cell>
          <cell r="B685" t="str">
            <v>Vale Transporte Equipagem</v>
          </cell>
          <cell r="C685">
            <v>16825.419999999998</v>
          </cell>
        </row>
        <row r="686">
          <cell r="A686">
            <v>3011803</v>
          </cell>
          <cell r="B686" t="str">
            <v>Ass.Méd.-UNI./PLANS.Equip.</v>
          </cell>
          <cell r="C686">
            <v>84523.8</v>
          </cell>
        </row>
        <row r="687">
          <cell r="A687" t="str">
            <v>Texto.............................................</v>
          </cell>
          <cell r="B687" t="str">
            <v>Seguro de Vida Equipagem</v>
          </cell>
          <cell r="C687">
            <v>3530.47</v>
          </cell>
        </row>
        <row r="688">
          <cell r="A688" t="str">
            <v>..................................................</v>
          </cell>
          <cell r="B688" t="str">
            <v>Outros Equipagem</v>
          </cell>
          <cell r="C688">
            <v>-84.61</v>
          </cell>
        </row>
        <row r="689">
          <cell r="A689">
            <v>3011901</v>
          </cell>
          <cell r="B689" t="str">
            <v>Contr./Transfer.Equipagem</v>
          </cell>
          <cell r="C689">
            <v>5041</v>
          </cell>
        </row>
        <row r="690">
          <cell r="A690">
            <v>3012101</v>
          </cell>
          <cell r="B690" t="str">
            <v>Salários Operacional</v>
          </cell>
          <cell r="C690">
            <v>13209304.82</v>
          </cell>
        </row>
        <row r="691">
          <cell r="A691">
            <v>3012201</v>
          </cell>
          <cell r="B691" t="str">
            <v>Adic.Salários Operacional</v>
          </cell>
          <cell r="C691">
            <v>214533.04</v>
          </cell>
        </row>
        <row r="692">
          <cell r="A692">
            <v>3012204</v>
          </cell>
          <cell r="B692" t="str">
            <v>Adicional noturno - Operacional</v>
          </cell>
          <cell r="C692">
            <v>24692.39</v>
          </cell>
        </row>
        <row r="693">
          <cell r="A693">
            <v>3012301</v>
          </cell>
          <cell r="B693" t="str">
            <v>INSS Operacional</v>
          </cell>
          <cell r="C693">
            <v>539965.80000000005</v>
          </cell>
        </row>
        <row r="694">
          <cell r="A694">
            <v>3012302</v>
          </cell>
          <cell r="B694" t="str">
            <v>FGTS Operacional</v>
          </cell>
          <cell r="C694">
            <v>176981.18</v>
          </cell>
        </row>
        <row r="695">
          <cell r="A695">
            <v>3012303</v>
          </cell>
          <cell r="B695" t="str">
            <v>REFER/Pl.Pr.Priv.Operac.</v>
          </cell>
          <cell r="C695">
            <v>6569.06</v>
          </cell>
        </row>
        <row r="696">
          <cell r="A696">
            <v>3012304</v>
          </cell>
          <cell r="B696" t="str">
            <v>SENAI Operacional</v>
          </cell>
          <cell r="C696">
            <v>33425.46</v>
          </cell>
        </row>
        <row r="697">
          <cell r="A697" t="str">
            <v>Texto.............................................</v>
          </cell>
          <cell r="B697" t="str">
            <v>Horas Extras Operacional</v>
          </cell>
          <cell r="C697">
            <v>79251.240000000005</v>
          </cell>
        </row>
        <row r="698">
          <cell r="A698" t="str">
            <v>..................................................</v>
          </cell>
          <cell r="B698" t="str">
            <v>Av.Prev.Resc.Contr.Operac.</v>
          </cell>
          <cell r="C698">
            <v>45292.15</v>
          </cell>
        </row>
        <row r="699">
          <cell r="A699">
            <v>3012701</v>
          </cell>
          <cell r="B699" t="str">
            <v>Férias Operacional</v>
          </cell>
          <cell r="C699">
            <v>478423.34</v>
          </cell>
        </row>
        <row r="700">
          <cell r="A700">
            <v>3012702</v>
          </cell>
          <cell r="B700" t="str">
            <v>13 Salário Operacional</v>
          </cell>
          <cell r="C700">
            <v>-13140589.859999999</v>
          </cell>
        </row>
        <row r="701">
          <cell r="A701">
            <v>3012801</v>
          </cell>
          <cell r="B701" t="str">
            <v>Ticket Alimentação Operacional</v>
          </cell>
          <cell r="C701">
            <v>249670.68</v>
          </cell>
        </row>
        <row r="702">
          <cell r="A702">
            <v>3012802</v>
          </cell>
          <cell r="B702" t="str">
            <v>Vale Transporte Operacional</v>
          </cell>
          <cell r="C702">
            <v>23535</v>
          </cell>
        </row>
        <row r="703">
          <cell r="A703">
            <v>3012803</v>
          </cell>
          <cell r="B703" t="str">
            <v>Ass.Méd.-UNI./PLANS.Operac.</v>
          </cell>
          <cell r="C703">
            <v>72243.460000000006</v>
          </cell>
        </row>
        <row r="704">
          <cell r="A704">
            <v>3012804</v>
          </cell>
          <cell r="B704" t="str">
            <v>Seguro de Vida Operacional</v>
          </cell>
          <cell r="C704">
            <v>7051.18</v>
          </cell>
        </row>
        <row r="705">
          <cell r="A705">
            <v>3012805</v>
          </cell>
          <cell r="B705" t="str">
            <v>Brindes Operacional</v>
          </cell>
          <cell r="C705">
            <v>4771.58</v>
          </cell>
        </row>
        <row r="706">
          <cell r="A706">
            <v>3012806</v>
          </cell>
          <cell r="B706" t="str">
            <v>Outros Operacional</v>
          </cell>
          <cell r="C706">
            <v>-520.84</v>
          </cell>
        </row>
        <row r="707">
          <cell r="A707" t="str">
            <v>Texto.............................................</v>
          </cell>
          <cell r="B707" t="str">
            <v>Contr./Transf.Operacional</v>
          </cell>
          <cell r="C707">
            <v>16893.14</v>
          </cell>
        </row>
        <row r="708">
          <cell r="A708" t="str">
            <v>..................................................</v>
          </cell>
          <cell r="B708" t="str">
            <v>Salários Pátio</v>
          </cell>
          <cell r="C708">
            <v>415532.38</v>
          </cell>
        </row>
        <row r="709">
          <cell r="A709">
            <v>3013201</v>
          </cell>
          <cell r="B709" t="str">
            <v>Adic.de Salários Pátio</v>
          </cell>
          <cell r="C709">
            <v>135901.01</v>
          </cell>
        </row>
        <row r="710">
          <cell r="A710">
            <v>1110689</v>
          </cell>
          <cell r="B710" t="str">
            <v>Unibanco - c.c.133.043-3 Transitória</v>
          </cell>
          <cell r="C710">
            <v>-110061.34</v>
          </cell>
        </row>
        <row r="711">
          <cell r="A711">
            <v>1110693</v>
          </cell>
          <cell r="B711" t="str">
            <v>Bradesco - c.c.210546-2 Ag 0049 Transit</v>
          </cell>
          <cell r="C711">
            <v>17614.05</v>
          </cell>
        </row>
        <row r="712">
          <cell r="A712">
            <v>3021115</v>
          </cell>
          <cell r="B712" t="str">
            <v>Consumo Intermodal</v>
          </cell>
          <cell r="C712">
            <v>100446.84</v>
          </cell>
        </row>
        <row r="713">
          <cell r="A713">
            <v>3021119</v>
          </cell>
          <cell r="B713" t="str">
            <v>Crédito Pis - Diesel Rodoviário</v>
          </cell>
          <cell r="C713">
            <v>-76142.11</v>
          </cell>
        </row>
        <row r="714">
          <cell r="A714">
            <v>3021401</v>
          </cell>
          <cell r="B714" t="str">
            <v>Combustiveis e equipamentos para termin</v>
          </cell>
          <cell r="C714">
            <v>9591.9</v>
          </cell>
        </row>
        <row r="715">
          <cell r="A715">
            <v>3036114</v>
          </cell>
          <cell r="B715" t="str">
            <v>Peças manut. maq. terminais - Rodo</v>
          </cell>
          <cell r="C715">
            <v>6501.18</v>
          </cell>
        </row>
        <row r="716">
          <cell r="A716">
            <v>3061114</v>
          </cell>
          <cell r="B716" t="str">
            <v>Locação de Maq.Equip. Terminais - Rodo</v>
          </cell>
          <cell r="C716">
            <v>27034.01</v>
          </cell>
        </row>
        <row r="717">
          <cell r="A717">
            <v>3061115</v>
          </cell>
          <cell r="B717" t="str">
            <v>Locação de Armazens - Rodo</v>
          </cell>
          <cell r="C717">
            <v>82549.42</v>
          </cell>
        </row>
        <row r="718">
          <cell r="A718">
            <v>3081116</v>
          </cell>
          <cell r="B718" t="str">
            <v>Crédito PIS - Outros Administrativo</v>
          </cell>
          <cell r="C718">
            <v>-185628.39</v>
          </cell>
        </row>
        <row r="719">
          <cell r="A719">
            <v>3081117</v>
          </cell>
          <cell r="B719" t="str">
            <v>INSS sobre Terceiros - CF</v>
          </cell>
          <cell r="C719">
            <v>9731.7199999999993</v>
          </cell>
        </row>
        <row r="720">
          <cell r="A720">
            <v>3131115</v>
          </cell>
          <cell r="B720" t="str">
            <v>Coleta e entrega agregados</v>
          </cell>
          <cell r="C720">
            <v>54805.57</v>
          </cell>
        </row>
        <row r="721">
          <cell r="A721">
            <v>3131116</v>
          </cell>
          <cell r="B721" t="str">
            <v>Coleta e entrega frota própria</v>
          </cell>
          <cell r="C721">
            <v>18808.509999999998</v>
          </cell>
        </row>
        <row r="722">
          <cell r="A722">
            <v>3131151</v>
          </cell>
          <cell r="B722" t="str">
            <v>Serviço de Desembaraço - Rodo</v>
          </cell>
          <cell r="C722">
            <v>72078.039999999994</v>
          </cell>
        </row>
        <row r="723">
          <cell r="A723">
            <v>4034102</v>
          </cell>
          <cell r="B723" t="str">
            <v>Serv.Manut.p/Sistemas</v>
          </cell>
          <cell r="C723">
            <v>1090.3</v>
          </cell>
        </row>
        <row r="724">
          <cell r="A724">
            <v>5411183</v>
          </cell>
          <cell r="B724" t="str">
            <v>ICMS Movim./Armaz.Rodo</v>
          </cell>
          <cell r="C724">
            <v>10000</v>
          </cell>
        </row>
        <row r="725">
          <cell r="A725">
            <v>5411184</v>
          </cell>
          <cell r="B725" t="str">
            <v>ISS Movim./Armaz.Rodo</v>
          </cell>
          <cell r="C725">
            <v>22842.89</v>
          </cell>
        </row>
        <row r="726">
          <cell r="A726">
            <v>5411185</v>
          </cell>
          <cell r="B726" t="str">
            <v>PIS Movim./Armaz.Rodo</v>
          </cell>
          <cell r="C726">
            <v>4410.6400000000003</v>
          </cell>
        </row>
        <row r="727">
          <cell r="A727">
            <v>5411186</v>
          </cell>
          <cell r="B727" t="str">
            <v>COFINS- Movim./Armaz.Rodo</v>
          </cell>
          <cell r="C727">
            <v>3041.73</v>
          </cell>
        </row>
        <row r="728">
          <cell r="A728">
            <v>3031102</v>
          </cell>
          <cell r="B728" t="str">
            <v>Serviço Manut.Locomotivas</v>
          </cell>
          <cell r="C728">
            <v>68714.960000000006</v>
          </cell>
        </row>
        <row r="729">
          <cell r="A729">
            <v>3031103</v>
          </cell>
          <cell r="B729" t="str">
            <v>Fretes Locomotivas</v>
          </cell>
          <cell r="C729">
            <v>36564.559999999998</v>
          </cell>
        </row>
        <row r="730">
          <cell r="A730">
            <v>3031201</v>
          </cell>
          <cell r="B730" t="str">
            <v>Peças/Componentes p/Vagões</v>
          </cell>
          <cell r="C730">
            <v>61754.76</v>
          </cell>
        </row>
        <row r="731">
          <cell r="A731">
            <v>3031202</v>
          </cell>
          <cell r="B731" t="str">
            <v>Serviço Manutenção Vagões</v>
          </cell>
          <cell r="C731">
            <v>672604.99</v>
          </cell>
        </row>
        <row r="732">
          <cell r="A732">
            <v>3031203</v>
          </cell>
          <cell r="B732" t="str">
            <v>Fretes Vagões</v>
          </cell>
          <cell r="C732">
            <v>9392.8799999999992</v>
          </cell>
        </row>
        <row r="733">
          <cell r="A733" t="str">
            <v>Manutenção Mecânica</v>
          </cell>
          <cell r="C733">
            <v>1663339.45</v>
          </cell>
        </row>
        <row r="734">
          <cell r="A734">
            <v>3032101</v>
          </cell>
          <cell r="B734" t="str">
            <v>Peças/Compon.Super Estrut.</v>
          </cell>
          <cell r="C734">
            <v>23700.57</v>
          </cell>
        </row>
        <row r="735">
          <cell r="A735">
            <v>3032102</v>
          </cell>
          <cell r="B735" t="str">
            <v>Peças/Compon.Infra Estrut.</v>
          </cell>
          <cell r="C735">
            <v>17.420000000000002</v>
          </cell>
        </row>
        <row r="736">
          <cell r="A736">
            <v>3032103</v>
          </cell>
          <cell r="B736" t="str">
            <v>Frete-Pç./Comp.Super Est.</v>
          </cell>
          <cell r="C736">
            <v>4682.2</v>
          </cell>
        </row>
        <row r="737">
          <cell r="A737">
            <v>3032201</v>
          </cell>
          <cell r="B737" t="str">
            <v>Serv.Manut.Super Estrut.</v>
          </cell>
          <cell r="C737">
            <v>693757.36</v>
          </cell>
        </row>
        <row r="738">
          <cell r="A738">
            <v>3032202</v>
          </cell>
          <cell r="B738" t="str">
            <v>Serv.Manut.Infra Estrut.</v>
          </cell>
          <cell r="C738">
            <v>99914.77</v>
          </cell>
        </row>
        <row r="739">
          <cell r="A739">
            <v>3032203</v>
          </cell>
          <cell r="B739" t="str">
            <v>Frete Serv.Manut.Via Perm.</v>
          </cell>
          <cell r="C739">
            <v>3805</v>
          </cell>
        </row>
        <row r="740">
          <cell r="A740" t="str">
            <v>Manutenção de Via Permanente</v>
          </cell>
          <cell r="C740">
            <v>825877.32</v>
          </cell>
        </row>
        <row r="741">
          <cell r="A741">
            <v>3036101</v>
          </cell>
          <cell r="B741" t="str">
            <v>Ferram.Mat.Auxil.Manut.</v>
          </cell>
          <cell r="C741">
            <v>405073.08</v>
          </cell>
        </row>
        <row r="742">
          <cell r="A742">
            <v>3036102</v>
          </cell>
          <cell r="B742" t="str">
            <v>Frete Ferram.Mat.Auxil.</v>
          </cell>
          <cell r="C742">
            <v>433.78</v>
          </cell>
        </row>
        <row r="743">
          <cell r="A743">
            <v>3036113</v>
          </cell>
          <cell r="B743" t="str">
            <v>Mat.Auxil.Manut.</v>
          </cell>
          <cell r="C743">
            <v>89722.559999999998</v>
          </cell>
        </row>
        <row r="744">
          <cell r="A744" t="str">
            <v>Ferramentas</v>
          </cell>
          <cell r="C744">
            <v>495229.42</v>
          </cell>
        </row>
        <row r="745">
          <cell r="A745">
            <v>3031001</v>
          </cell>
          <cell r="B745" t="str">
            <v>Manut.Máquinas e equipamentos</v>
          </cell>
          <cell r="C745">
            <v>47718.77</v>
          </cell>
        </row>
        <row r="746">
          <cell r="A746">
            <v>3036103</v>
          </cell>
          <cell r="B746" t="str">
            <v>Serv.pç.p/Manut.Máquinas</v>
          </cell>
          <cell r="C746">
            <v>6.41</v>
          </cell>
        </row>
        <row r="747">
          <cell r="A747">
            <v>3037101</v>
          </cell>
          <cell r="B747" t="str">
            <v>Manutenção de veiculos rodoviários leve</v>
          </cell>
          <cell r="C747">
            <v>14791.7</v>
          </cell>
        </row>
        <row r="748">
          <cell r="A748">
            <v>3037102</v>
          </cell>
          <cell r="B748" t="str">
            <v>Manut.Equip.Ferrov.Leve</v>
          </cell>
          <cell r="C748">
            <v>1300.1600000000001</v>
          </cell>
        </row>
        <row r="749">
          <cell r="A749">
            <v>3037103</v>
          </cell>
          <cell r="B749" t="str">
            <v>Manut.Equip.Ferrov.Pesados</v>
          </cell>
          <cell r="C749">
            <v>90</v>
          </cell>
        </row>
        <row r="750">
          <cell r="A750">
            <v>3037106</v>
          </cell>
          <cell r="B750" t="str">
            <v>Serv. Manut. Road Raillers</v>
          </cell>
          <cell r="C750">
            <v>0</v>
          </cell>
        </row>
        <row r="751">
          <cell r="A751">
            <v>3038101</v>
          </cell>
          <cell r="B751" t="str">
            <v>Pç.Compon.Man.Auto Linha</v>
          </cell>
          <cell r="C751">
            <v>22333.599999999999</v>
          </cell>
        </row>
        <row r="752">
          <cell r="A752">
            <v>3038102</v>
          </cell>
          <cell r="B752" t="str">
            <v>Serv.Manut.Auto de Linha</v>
          </cell>
          <cell r="C752">
            <v>8147.4</v>
          </cell>
        </row>
        <row r="753">
          <cell r="A753">
            <v>3038201</v>
          </cell>
          <cell r="B753" t="str">
            <v>Pç.Compon.Manut.Plasser</v>
          </cell>
          <cell r="C753">
            <v>19222.47</v>
          </cell>
        </row>
        <row r="754">
          <cell r="A754">
            <v>3038202</v>
          </cell>
          <cell r="B754" t="str">
            <v>Serv.p/Manut.Plasser</v>
          </cell>
          <cell r="C754">
            <v>15304.16</v>
          </cell>
        </row>
        <row r="755">
          <cell r="A755">
            <v>3038203</v>
          </cell>
          <cell r="B755" t="str">
            <v>Fretes Plasser</v>
          </cell>
          <cell r="C755">
            <v>983.36</v>
          </cell>
        </row>
        <row r="756">
          <cell r="A756">
            <v>3038302</v>
          </cell>
          <cell r="B756" t="str">
            <v>Serv.Manut.Veíc.Rodoferr.</v>
          </cell>
          <cell r="C756">
            <v>1607.6</v>
          </cell>
        </row>
        <row r="757">
          <cell r="A757">
            <v>3039101</v>
          </cell>
          <cell r="B757" t="str">
            <v>Manut.Equipam.Informática</v>
          </cell>
          <cell r="C757">
            <v>3422.08</v>
          </cell>
        </row>
        <row r="758">
          <cell r="A758">
            <v>3039102</v>
          </cell>
          <cell r="B758" t="str">
            <v>Frete Man.Equip.Informática</v>
          </cell>
          <cell r="C758">
            <v>395</v>
          </cell>
        </row>
        <row r="759">
          <cell r="A759" t="str">
            <v>Manutenção de Maquinário</v>
          </cell>
          <cell r="C759">
            <v>135322.71</v>
          </cell>
        </row>
        <row r="760">
          <cell r="A760">
            <v>4031101</v>
          </cell>
          <cell r="B760" t="str">
            <v>Manutenção Veíc.Rodoviários Leves</v>
          </cell>
          <cell r="C760">
            <v>5801.45</v>
          </cell>
        </row>
        <row r="761">
          <cell r="A761">
            <v>4031103</v>
          </cell>
          <cell r="B761" t="str">
            <v>Manutenção mecanic/eletrica-aeronave</v>
          </cell>
          <cell r="C761">
            <v>793.5</v>
          </cell>
        </row>
        <row r="762">
          <cell r="A762" t="str">
            <v>Manutenção Veículos</v>
          </cell>
          <cell r="C762">
            <v>6594.95</v>
          </cell>
        </row>
        <row r="763">
          <cell r="A763">
            <v>3035101</v>
          </cell>
          <cell r="B763" t="str">
            <v>Obras Civis</v>
          </cell>
          <cell r="C763">
            <v>34614.550000000003</v>
          </cell>
        </row>
        <row r="764">
          <cell r="A764">
            <v>3035102</v>
          </cell>
          <cell r="B764" t="str">
            <v>Pequenas Instalações</v>
          </cell>
          <cell r="C764">
            <v>14205.43</v>
          </cell>
        </row>
        <row r="765">
          <cell r="A765">
            <v>3035103</v>
          </cell>
          <cell r="B765" t="str">
            <v>Manutenção Instalações</v>
          </cell>
          <cell r="C765">
            <v>53825.89</v>
          </cell>
        </row>
        <row r="766">
          <cell r="A766">
            <v>3035104</v>
          </cell>
          <cell r="B766" t="str">
            <v>Frete Manut.de Instalações</v>
          </cell>
          <cell r="C766">
            <v>1590.87</v>
          </cell>
        </row>
        <row r="767">
          <cell r="A767">
            <v>3081105</v>
          </cell>
          <cell r="B767" t="str">
            <v>Limpeza</v>
          </cell>
          <cell r="C767">
            <v>83461.34</v>
          </cell>
        </row>
        <row r="768">
          <cell r="A768" t="str">
            <v>Manutenção Instalações</v>
          </cell>
          <cell r="C768">
            <v>187698.08</v>
          </cell>
        </row>
        <row r="769">
          <cell r="A769">
            <v>3034101</v>
          </cell>
          <cell r="B769" t="str">
            <v>Pç.Componentes p/Sistemas</v>
          </cell>
          <cell r="C769">
            <v>50796.7</v>
          </cell>
        </row>
        <row r="770">
          <cell r="A770">
            <v>3034102</v>
          </cell>
          <cell r="B770" t="str">
            <v>Serv.Manut.p/Sistemas</v>
          </cell>
          <cell r="C770">
            <v>0</v>
          </cell>
        </row>
        <row r="771">
          <cell r="A771">
            <v>3039103</v>
          </cell>
          <cell r="B771" t="str">
            <v>Manut. Sistemas Informática</v>
          </cell>
          <cell r="C771">
            <v>1118</v>
          </cell>
        </row>
        <row r="772">
          <cell r="A772" t="str">
            <v>Manutenção de Sistemas</v>
          </cell>
          <cell r="C772">
            <v>51914.7</v>
          </cell>
        </row>
        <row r="773">
          <cell r="A773">
            <v>3033101</v>
          </cell>
          <cell r="B773" t="str">
            <v>Peças e componentes de telecomunicações</v>
          </cell>
          <cell r="C773">
            <v>53930.080000000002</v>
          </cell>
        </row>
        <row r="774">
          <cell r="A774">
            <v>3033102</v>
          </cell>
          <cell r="B774" t="str">
            <v>Serv.Manut.Telecom.</v>
          </cell>
          <cell r="C774">
            <v>3081.91</v>
          </cell>
        </row>
        <row r="775">
          <cell r="A775">
            <v>3033103</v>
          </cell>
          <cell r="B775" t="str">
            <v>Frete Telecomunicações</v>
          </cell>
          <cell r="C775">
            <v>785</v>
          </cell>
        </row>
        <row r="776">
          <cell r="A776">
            <v>3034103</v>
          </cell>
          <cell r="B776" t="str">
            <v>Fretes Sistemas</v>
          </cell>
          <cell r="C776">
            <v>0</v>
          </cell>
        </row>
        <row r="777">
          <cell r="A777" t="str">
            <v>Manutenção Telecom</v>
          </cell>
          <cell r="C777">
            <v>57796.99</v>
          </cell>
        </row>
        <row r="778">
          <cell r="C778">
            <v>3423773.62</v>
          </cell>
        </row>
        <row r="779">
          <cell r="A779">
            <v>3061102</v>
          </cell>
          <cell r="B779" t="str">
            <v>Alug.Equipam.Informática</v>
          </cell>
          <cell r="C779">
            <v>735</v>
          </cell>
        </row>
        <row r="780">
          <cell r="A780">
            <v>3061103</v>
          </cell>
          <cell r="B780" t="str">
            <v>Aluguel Máquinas</v>
          </cell>
          <cell r="C780">
            <v>6654.29</v>
          </cell>
        </row>
        <row r="781">
          <cell r="A781">
            <v>3061104</v>
          </cell>
          <cell r="B781" t="str">
            <v>Aluguel Imóveis</v>
          </cell>
          <cell r="C781">
            <v>60582.33</v>
          </cell>
        </row>
        <row r="782">
          <cell r="A782">
            <v>3061110</v>
          </cell>
          <cell r="B782" t="str">
            <v>Locação de maquinas e equipamentos - Te</v>
          </cell>
          <cell r="C782">
            <v>56379.12</v>
          </cell>
        </row>
        <row r="783">
          <cell r="A783">
            <v>3061113</v>
          </cell>
          <cell r="B783" t="str">
            <v>Locação de Veiculos Leves</v>
          </cell>
          <cell r="C783">
            <v>151136.26</v>
          </cell>
        </row>
        <row r="784">
          <cell r="A784">
            <v>4061113</v>
          </cell>
          <cell r="B784" t="str">
            <v>Locação de veículos leves</v>
          </cell>
          <cell r="C784">
            <v>1791.91</v>
          </cell>
        </row>
        <row r="785">
          <cell r="A785">
            <v>4071101</v>
          </cell>
          <cell r="B785" t="str">
            <v>Sistemas aplicativos</v>
          </cell>
          <cell r="C785">
            <v>145345.44</v>
          </cell>
        </row>
        <row r="786">
          <cell r="A786">
            <v>4071102</v>
          </cell>
          <cell r="B786" t="str">
            <v>Locação de equipamento informática</v>
          </cell>
          <cell r="C786">
            <v>27087</v>
          </cell>
        </row>
        <row r="787">
          <cell r="A787">
            <v>4071103</v>
          </cell>
          <cell r="B787" t="str">
            <v>Locação de maquinas e equipamentos</v>
          </cell>
          <cell r="C787">
            <v>130</v>
          </cell>
        </row>
        <row r="788">
          <cell r="A788">
            <v>4071104</v>
          </cell>
          <cell r="B788" t="str">
            <v>Locação Imóveis</v>
          </cell>
          <cell r="C788">
            <v>8142</v>
          </cell>
        </row>
        <row r="789">
          <cell r="A789" t="str">
            <v>Aluguéis e Leasing</v>
          </cell>
          <cell r="C789">
            <v>457983.35</v>
          </cell>
        </row>
        <row r="790">
          <cell r="A790">
            <v>3081102</v>
          </cell>
          <cell r="B790" t="str">
            <v>Material de Expediente</v>
          </cell>
          <cell r="C790">
            <v>71179.55</v>
          </cell>
        </row>
        <row r="791">
          <cell r="A791">
            <v>3081103</v>
          </cell>
          <cell r="B791" t="str">
            <v>Consultoria</v>
          </cell>
          <cell r="C791">
            <v>15376.66</v>
          </cell>
        </row>
        <row r="792">
          <cell r="A792">
            <v>3081104</v>
          </cell>
          <cell r="B792" t="str">
            <v>Cursos/Congressos/Palestras</v>
          </cell>
          <cell r="C792">
            <v>1608</v>
          </cell>
        </row>
        <row r="793">
          <cell r="A793">
            <v>3081106</v>
          </cell>
          <cell r="B793" t="str">
            <v>Segurança Patrimonial</v>
          </cell>
          <cell r="C793">
            <v>431552.45</v>
          </cell>
        </row>
        <row r="794">
          <cell r="A794">
            <v>3081107</v>
          </cell>
          <cell r="B794" t="str">
            <v>Serviços com terceiros</v>
          </cell>
          <cell r="C794">
            <v>71479.41</v>
          </cell>
        </row>
        <row r="795">
          <cell r="A795">
            <v>3081108</v>
          </cell>
          <cell r="B795" t="str">
            <v>Periódicos/Livros/Inform.</v>
          </cell>
          <cell r="C795">
            <v>410.5</v>
          </cell>
        </row>
        <row r="796">
          <cell r="A796">
            <v>3081111</v>
          </cell>
          <cell r="B796" t="str">
            <v>Bens de pequeno Valor</v>
          </cell>
          <cell r="C796">
            <v>984.93</v>
          </cell>
        </row>
        <row r="797">
          <cell r="A797">
            <v>3081113</v>
          </cell>
          <cell r="B797" t="str">
            <v>Brindes</v>
          </cell>
          <cell r="C797">
            <v>58</v>
          </cell>
        </row>
        <row r="798">
          <cell r="A798">
            <v>4021101</v>
          </cell>
          <cell r="B798" t="str">
            <v>Manutenção em instalações</v>
          </cell>
          <cell r="C798">
            <v>6893.79</v>
          </cell>
        </row>
        <row r="799">
          <cell r="A799">
            <v>4021102</v>
          </cell>
          <cell r="B799" t="str">
            <v>Fretes Obras Civis</v>
          </cell>
          <cell r="C799">
            <v>200</v>
          </cell>
        </row>
        <row r="800">
          <cell r="A800">
            <v>4021201</v>
          </cell>
          <cell r="B800" t="str">
            <v>Peças Comp.Telecom.</v>
          </cell>
          <cell r="C800">
            <v>913.18</v>
          </cell>
        </row>
        <row r="801">
          <cell r="A801">
            <v>4021202</v>
          </cell>
          <cell r="B801" t="str">
            <v>Serv.Manut.Telecom.</v>
          </cell>
          <cell r="C801">
            <v>7311.68</v>
          </cell>
        </row>
        <row r="802">
          <cell r="A802">
            <v>4021203</v>
          </cell>
          <cell r="B802" t="str">
            <v>Fretes Telecom.</v>
          </cell>
          <cell r="C802">
            <v>141.63</v>
          </cell>
        </row>
        <row r="803">
          <cell r="A803">
            <v>4041101</v>
          </cell>
          <cell r="B803" t="str">
            <v>Manut.Equip.Informática</v>
          </cell>
          <cell r="C803">
            <v>39442.660000000003</v>
          </cell>
        </row>
        <row r="804">
          <cell r="A804">
            <v>4041102</v>
          </cell>
          <cell r="B804" t="str">
            <v>Frete Manut.Equip.Inform.</v>
          </cell>
          <cell r="C804">
            <v>1707.36</v>
          </cell>
        </row>
        <row r="805">
          <cell r="A805">
            <v>4081101</v>
          </cell>
          <cell r="B805" t="str">
            <v>Unif./materiais segurança</v>
          </cell>
          <cell r="C805">
            <v>1991.34</v>
          </cell>
        </row>
        <row r="806">
          <cell r="A806">
            <v>4081102</v>
          </cell>
          <cell r="B806" t="str">
            <v>Material de expediente</v>
          </cell>
          <cell r="C806">
            <v>36756.03</v>
          </cell>
        </row>
        <row r="807">
          <cell r="A807">
            <v>4081103</v>
          </cell>
          <cell r="B807" t="str">
            <v>Consultoria</v>
          </cell>
          <cell r="C807">
            <v>658683.39</v>
          </cell>
        </row>
        <row r="808">
          <cell r="A808">
            <v>4081105</v>
          </cell>
          <cell r="B808" t="str">
            <v>Publicidade e divulgação</v>
          </cell>
          <cell r="C808">
            <v>735029.37</v>
          </cell>
        </row>
        <row r="809">
          <cell r="A809">
            <v>4081106</v>
          </cell>
          <cell r="B809" t="str">
            <v>Cursos/congressos palestras</v>
          </cell>
          <cell r="C809">
            <v>19622.75</v>
          </cell>
        </row>
        <row r="810">
          <cell r="A810">
            <v>4081107</v>
          </cell>
          <cell r="B810" t="str">
            <v>Limpeza</v>
          </cell>
          <cell r="C810">
            <v>26094.47</v>
          </cell>
        </row>
        <row r="811">
          <cell r="A811">
            <v>4081108</v>
          </cell>
          <cell r="B811" t="str">
            <v>Segurança Patrimonial</v>
          </cell>
          <cell r="C811">
            <v>18585.45</v>
          </cell>
        </row>
        <row r="812">
          <cell r="A812">
            <v>4081109</v>
          </cell>
          <cell r="B812" t="str">
            <v>Serviços com terceiros</v>
          </cell>
          <cell r="C812">
            <v>157239.01</v>
          </cell>
        </row>
        <row r="813">
          <cell r="A813">
            <v>4081111</v>
          </cell>
          <cell r="B813" t="str">
            <v>Periódicos/Livros/Informações</v>
          </cell>
          <cell r="C813">
            <v>12658.06</v>
          </cell>
        </row>
        <row r="814">
          <cell r="A814">
            <v>4081113</v>
          </cell>
          <cell r="B814" t="str">
            <v>Brindes</v>
          </cell>
          <cell r="C814">
            <v>18608.91</v>
          </cell>
        </row>
        <row r="815">
          <cell r="A815">
            <v>4081119</v>
          </cell>
          <cell r="B815" t="str">
            <v>Donativos/Contribuições/Anuidades</v>
          </cell>
          <cell r="C815">
            <v>7560</v>
          </cell>
        </row>
        <row r="816">
          <cell r="A816">
            <v>4081131</v>
          </cell>
          <cell r="B816" t="str">
            <v>Bens de Pequeno Valor</v>
          </cell>
          <cell r="C816">
            <v>1028</v>
          </cell>
        </row>
        <row r="817">
          <cell r="A817">
            <v>4144101</v>
          </cell>
          <cell r="B817" t="str">
            <v>Provisão deved.duvidosos</v>
          </cell>
          <cell r="C817">
            <v>-25232.2</v>
          </cell>
        </row>
        <row r="818">
          <cell r="A818" t="str">
            <v>Despesas Administrativas</v>
          </cell>
          <cell r="C818">
            <v>2317884.38</v>
          </cell>
        </row>
        <row r="819">
          <cell r="A819">
            <v>3101201</v>
          </cell>
          <cell r="B819" t="str">
            <v>Taxas</v>
          </cell>
          <cell r="C819">
            <v>17305.46</v>
          </cell>
        </row>
        <row r="820">
          <cell r="A820">
            <v>3101208</v>
          </cell>
          <cell r="B820" t="str">
            <v>IPTU</v>
          </cell>
          <cell r="C820">
            <v>0</v>
          </cell>
        </row>
        <row r="821">
          <cell r="A821">
            <v>3101211</v>
          </cell>
          <cell r="B821" t="str">
            <v>IPVA - Veículos Leves</v>
          </cell>
          <cell r="C821">
            <v>628.45000000000005</v>
          </cell>
        </row>
        <row r="822">
          <cell r="A822">
            <v>4101101</v>
          </cell>
          <cell r="B822" t="str">
            <v>Taxas</v>
          </cell>
          <cell r="C822">
            <v>31391.68</v>
          </cell>
        </row>
        <row r="823">
          <cell r="A823">
            <v>4101207</v>
          </cell>
          <cell r="B823" t="str">
            <v>ICMS não operacional</v>
          </cell>
          <cell r="C823">
            <v>5982.11</v>
          </cell>
        </row>
        <row r="824">
          <cell r="A824">
            <v>4101224</v>
          </cell>
          <cell r="B824" t="str">
            <v>ICMS - Utilities</v>
          </cell>
          <cell r="C824">
            <v>3638.23</v>
          </cell>
        </row>
        <row r="825">
          <cell r="A825" t="str">
            <v>Tributos</v>
          </cell>
          <cell r="C825">
            <v>58945.93</v>
          </cell>
        </row>
        <row r="826">
          <cell r="A826">
            <v>4081104</v>
          </cell>
          <cell r="B826" t="str">
            <v>Advogados externos</v>
          </cell>
          <cell r="C826">
            <v>250699.19</v>
          </cell>
        </row>
        <row r="827">
          <cell r="A827">
            <v>4081110</v>
          </cell>
          <cell r="B827" t="str">
            <v>Custas Judiciais</v>
          </cell>
          <cell r="C827">
            <v>9152.3799999999992</v>
          </cell>
        </row>
        <row r="828">
          <cell r="A828">
            <v>4081120</v>
          </cell>
          <cell r="B828" t="str">
            <v>Desp. Processos Juridicos</v>
          </cell>
          <cell r="C828">
            <v>29697.49</v>
          </cell>
        </row>
        <row r="829">
          <cell r="A829" t="str">
            <v>Judiciais</v>
          </cell>
          <cell r="C829">
            <v>289549.06</v>
          </cell>
        </row>
        <row r="830">
          <cell r="A830">
            <v>3021202</v>
          </cell>
          <cell r="B830" t="str">
            <v>Combust.Equip.Operacionais</v>
          </cell>
          <cell r="C830">
            <v>162215.04000000001</v>
          </cell>
        </row>
        <row r="831">
          <cell r="A831">
            <v>3041101</v>
          </cell>
          <cell r="B831" t="str">
            <v>Viagens e Estadias</v>
          </cell>
          <cell r="C831">
            <v>175344.17</v>
          </cell>
        </row>
        <row r="832">
          <cell r="A832">
            <v>3041102</v>
          </cell>
          <cell r="B832" t="str">
            <v>Diárias Operacionais</v>
          </cell>
          <cell r="C832">
            <v>56054.34</v>
          </cell>
        </row>
        <row r="833">
          <cell r="A833">
            <v>3041103</v>
          </cell>
          <cell r="B833" t="str">
            <v>Condução Aluguéis Carros</v>
          </cell>
          <cell r="C833">
            <v>86041.83</v>
          </cell>
        </row>
        <row r="834">
          <cell r="A834">
            <v>3041104</v>
          </cell>
          <cell r="B834" t="str">
            <v>Despesas de Representação</v>
          </cell>
          <cell r="C834">
            <v>2815.36</v>
          </cell>
        </row>
        <row r="835">
          <cell r="A835">
            <v>3041106</v>
          </cell>
          <cell r="B835" t="str">
            <v>Gastos com Alimentação</v>
          </cell>
          <cell r="C835">
            <v>16322.25</v>
          </cell>
        </row>
        <row r="836">
          <cell r="A836">
            <v>3041107</v>
          </cell>
          <cell r="B836" t="str">
            <v>Estadias</v>
          </cell>
          <cell r="C836">
            <v>34763.99</v>
          </cell>
        </row>
        <row r="837">
          <cell r="A837">
            <v>3041110</v>
          </cell>
          <cell r="B837" t="str">
            <v>Diárias Maquinistas</v>
          </cell>
          <cell r="C837">
            <v>161183.95000000001</v>
          </cell>
        </row>
        <row r="838">
          <cell r="A838">
            <v>4051101</v>
          </cell>
          <cell r="B838" t="str">
            <v>Viagens e Estadias</v>
          </cell>
          <cell r="C838">
            <v>315941.34000000003</v>
          </cell>
        </row>
        <row r="839">
          <cell r="A839">
            <v>4051102</v>
          </cell>
          <cell r="B839" t="str">
            <v>Diárias Executivas</v>
          </cell>
          <cell r="C839">
            <v>1689.6</v>
          </cell>
        </row>
        <row r="840">
          <cell r="A840">
            <v>4051103</v>
          </cell>
          <cell r="B840" t="str">
            <v>Condução/Aluguéis carros</v>
          </cell>
          <cell r="C840">
            <v>13848.26</v>
          </cell>
        </row>
        <row r="841">
          <cell r="A841">
            <v>4051104</v>
          </cell>
          <cell r="B841" t="str">
            <v>Despesas de Representação</v>
          </cell>
          <cell r="C841">
            <v>6365.32</v>
          </cell>
        </row>
        <row r="842">
          <cell r="A842">
            <v>4051105</v>
          </cell>
          <cell r="B842" t="str">
            <v>Comb.p/veíc.rodoviários</v>
          </cell>
          <cell r="C842">
            <v>22996.43</v>
          </cell>
        </row>
        <row r="843">
          <cell r="A843">
            <v>4051106</v>
          </cell>
          <cell r="B843" t="str">
            <v>Gastos com alimentação</v>
          </cell>
          <cell r="C843">
            <v>28780.55</v>
          </cell>
        </row>
        <row r="844">
          <cell r="A844">
            <v>4051107</v>
          </cell>
          <cell r="B844" t="str">
            <v>Estadias</v>
          </cell>
          <cell r="C844">
            <v>40</v>
          </cell>
        </row>
        <row r="845">
          <cell r="A845" t="str">
            <v>Locomoção e Estadias</v>
          </cell>
          <cell r="C845">
            <v>1084402.43</v>
          </cell>
        </row>
        <row r="846">
          <cell r="A846">
            <v>3051101</v>
          </cell>
          <cell r="B846" t="str">
            <v>Água</v>
          </cell>
          <cell r="C846">
            <v>23522.61</v>
          </cell>
        </row>
        <row r="847">
          <cell r="A847">
            <v>3051102</v>
          </cell>
          <cell r="B847" t="str">
            <v>Energia Elétrica</v>
          </cell>
          <cell r="C847">
            <v>231266.07</v>
          </cell>
        </row>
        <row r="848">
          <cell r="A848">
            <v>3051103</v>
          </cell>
          <cell r="B848" t="str">
            <v>Gás</v>
          </cell>
          <cell r="C848">
            <v>2369.4499999999998</v>
          </cell>
        </row>
        <row r="849">
          <cell r="A849">
            <v>3051104</v>
          </cell>
          <cell r="B849" t="str">
            <v>Telefone Fixo</v>
          </cell>
          <cell r="C849">
            <v>132884.29999999999</v>
          </cell>
        </row>
        <row r="850">
          <cell r="A850">
            <v>3051105</v>
          </cell>
          <cell r="B850" t="str">
            <v>Telefone Móvel</v>
          </cell>
          <cell r="C850">
            <v>16793.04</v>
          </cell>
        </row>
        <row r="851">
          <cell r="A851">
            <v>3051107</v>
          </cell>
          <cell r="B851" t="str">
            <v>Correios / Courier</v>
          </cell>
          <cell r="C851">
            <v>2447.34</v>
          </cell>
        </row>
        <row r="852">
          <cell r="A852">
            <v>4061101</v>
          </cell>
          <cell r="B852" t="str">
            <v>Água</v>
          </cell>
          <cell r="C852">
            <v>4054.36</v>
          </cell>
        </row>
        <row r="853">
          <cell r="A853">
            <v>4061102</v>
          </cell>
          <cell r="B853" t="str">
            <v>Energia elétrica</v>
          </cell>
          <cell r="C853">
            <v>14648.87</v>
          </cell>
        </row>
        <row r="854">
          <cell r="A854">
            <v>4061103</v>
          </cell>
          <cell r="B854" t="str">
            <v>Gás</v>
          </cell>
          <cell r="C854">
            <v>2002.5</v>
          </cell>
        </row>
        <row r="855">
          <cell r="A855">
            <v>4061104</v>
          </cell>
          <cell r="B855" t="str">
            <v>Telefone fixo</v>
          </cell>
          <cell r="C855">
            <v>29564.23</v>
          </cell>
        </row>
        <row r="856">
          <cell r="A856">
            <v>4061105</v>
          </cell>
          <cell r="B856" t="str">
            <v>Telefone móvel</v>
          </cell>
          <cell r="C856">
            <v>10995.47</v>
          </cell>
        </row>
        <row r="857">
          <cell r="A857">
            <v>4061106</v>
          </cell>
          <cell r="B857" t="str">
            <v>Canais de voz e dados</v>
          </cell>
          <cell r="C857">
            <v>148299.13</v>
          </cell>
        </row>
        <row r="858">
          <cell r="A858">
            <v>4061107</v>
          </cell>
          <cell r="B858" t="str">
            <v>Correios/Courier</v>
          </cell>
          <cell r="C858">
            <v>56907.19</v>
          </cell>
        </row>
        <row r="859">
          <cell r="A859" t="str">
            <v>Utilities</v>
          </cell>
          <cell r="C859">
            <v>675754.56</v>
          </cell>
        </row>
        <row r="860">
          <cell r="A860">
            <v>3051106</v>
          </cell>
          <cell r="B860" t="str">
            <v>Canais de Voz e Dados</v>
          </cell>
          <cell r="C860">
            <v>260511.71</v>
          </cell>
        </row>
        <row r="861">
          <cell r="A861" t="str">
            <v>Canal de Voz e Dados</v>
          </cell>
          <cell r="C861">
            <v>260511.71</v>
          </cell>
        </row>
        <row r="862">
          <cell r="C862">
            <v>936266.27</v>
          </cell>
        </row>
        <row r="863">
          <cell r="A863">
            <v>4121101</v>
          </cell>
          <cell r="B863" t="str">
            <v>Ativos - Prêmios</v>
          </cell>
          <cell r="C863">
            <v>640505.39</v>
          </cell>
        </row>
        <row r="864">
          <cell r="A864" t="str">
            <v>Seguro operacional</v>
          </cell>
          <cell r="C864">
            <v>640505.39</v>
          </cell>
        </row>
        <row r="865">
          <cell r="C865">
            <v>640505.39</v>
          </cell>
        </row>
        <row r="866">
          <cell r="A866">
            <v>3081101</v>
          </cell>
          <cell r="B866" t="str">
            <v>Uniformes Mat.Segurança</v>
          </cell>
          <cell r="C866">
            <v>33694.89</v>
          </cell>
        </row>
        <row r="867">
          <cell r="A867" t="str">
            <v>Uniformes de Segurança</v>
          </cell>
          <cell r="C867">
            <v>33694.89</v>
          </cell>
        </row>
        <row r="868">
          <cell r="A868">
            <v>3021201</v>
          </cell>
          <cell r="B868" t="str">
            <v>Combust.Veíc.Rodoviários Leves</v>
          </cell>
          <cell r="C868">
            <v>113188.74</v>
          </cell>
        </row>
        <row r="869">
          <cell r="A869">
            <v>3094102</v>
          </cell>
          <cell r="B869" t="str">
            <v>Multas Rodoviárias</v>
          </cell>
          <cell r="C869">
            <v>4026.76</v>
          </cell>
        </row>
        <row r="870">
          <cell r="A870">
            <v>3111102</v>
          </cell>
          <cell r="B870" t="str">
            <v>Ajustes de Inventário Outros</v>
          </cell>
          <cell r="C870">
            <v>-36116.82</v>
          </cell>
        </row>
        <row r="871">
          <cell r="A871" t="str">
            <v>Outros</v>
          </cell>
          <cell r="C871">
            <v>81098.679999999993</v>
          </cell>
        </row>
        <row r="872">
          <cell r="A872" t="str">
            <v>Outros</v>
          </cell>
          <cell r="C872">
            <v>114793.57</v>
          </cell>
        </row>
        <row r="873">
          <cell r="A873">
            <v>3121101</v>
          </cell>
          <cell r="B873" t="str">
            <v>Depreciação</v>
          </cell>
          <cell r="C873">
            <v>4587693.46</v>
          </cell>
        </row>
        <row r="874">
          <cell r="A874" t="str">
            <v>Depreciação/Amortização</v>
          </cell>
          <cell r="C874">
            <v>4587693.46</v>
          </cell>
        </row>
        <row r="875">
          <cell r="A875">
            <v>3071101</v>
          </cell>
          <cell r="B875" t="str">
            <v>Arrendamento RFFSA</v>
          </cell>
          <cell r="C875">
            <v>1131058.94</v>
          </cell>
        </row>
        <row r="876">
          <cell r="A876">
            <v>3071102</v>
          </cell>
          <cell r="B876" t="str">
            <v>Concessão RFFSA</v>
          </cell>
          <cell r="C876">
            <v>215771.8</v>
          </cell>
        </row>
        <row r="877">
          <cell r="A877">
            <v>3071103</v>
          </cell>
          <cell r="B877" t="str">
            <v>Concessão Ferroban</v>
          </cell>
          <cell r="C877">
            <v>21897.200000000001</v>
          </cell>
        </row>
        <row r="878">
          <cell r="A878">
            <v>3071104</v>
          </cell>
          <cell r="B878" t="str">
            <v>Arrendamento Ferroban</v>
          </cell>
          <cell r="C878">
            <v>416047.1</v>
          </cell>
        </row>
        <row r="879">
          <cell r="A879">
            <v>4091105</v>
          </cell>
          <cell r="B879" t="str">
            <v>Juros Arrendamento/Concessão RFFSA</v>
          </cell>
          <cell r="C879">
            <v>6739706.6500000004</v>
          </cell>
        </row>
        <row r="880">
          <cell r="A880">
            <v>4091114</v>
          </cell>
          <cell r="B880" t="str">
            <v>Juros Arrendam/Concessão Ferroban</v>
          </cell>
          <cell r="C880">
            <v>1048388.55</v>
          </cell>
        </row>
        <row r="881">
          <cell r="A881" t="str">
            <v>Arrendamento/Concessão</v>
          </cell>
          <cell r="C881">
            <v>9572870.2400000002</v>
          </cell>
        </row>
        <row r="882">
          <cell r="A882" t="str">
            <v>Depreciação e amortização</v>
          </cell>
          <cell r="C882">
            <v>14160563.699999999</v>
          </cell>
        </row>
        <row r="883">
          <cell r="A883" t="str">
            <v>Custos dos Serviços Prestados Fixos</v>
          </cell>
          <cell r="C883">
            <v>34192366.359999999</v>
          </cell>
        </row>
        <row r="884">
          <cell r="A884" t="str">
            <v>Lucro Bruto</v>
          </cell>
          <cell r="C884">
            <v>-419277.24</v>
          </cell>
        </row>
        <row r="885">
          <cell r="A885" t="str">
            <v>Lucro/(prejuízo) Operacional</v>
          </cell>
          <cell r="C885">
            <v>-419277.24</v>
          </cell>
        </row>
        <row r="887">
          <cell r="A887">
            <v>4141101</v>
          </cell>
          <cell r="B887" t="str">
            <v>Depreciação</v>
          </cell>
          <cell r="C887">
            <v>490542.61</v>
          </cell>
        </row>
        <row r="888">
          <cell r="A888">
            <v>4141102</v>
          </cell>
          <cell r="B888" t="str">
            <v>Amortização</v>
          </cell>
          <cell r="C888">
            <v>443098.08</v>
          </cell>
        </row>
        <row r="889">
          <cell r="A889" t="str">
            <v>Depreciação e Amortização-ADM</v>
          </cell>
          <cell r="C889">
            <v>933640.69</v>
          </cell>
        </row>
        <row r="891">
          <cell r="A891">
            <v>3101101</v>
          </cell>
          <cell r="B891" t="str">
            <v>Indenizações de Cargas</v>
          </cell>
          <cell r="C891">
            <v>-188381.77</v>
          </cell>
        </row>
        <row r="892">
          <cell r="A892">
            <v>3101104</v>
          </cell>
          <cell r="B892" t="str">
            <v>Gastos Inden.Perdas</v>
          </cell>
          <cell r="C892">
            <v>97318.55</v>
          </cell>
        </row>
        <row r="893">
          <cell r="A893">
            <v>3101105</v>
          </cell>
          <cell r="B893" t="str">
            <v>Sinistros Avarias</v>
          </cell>
          <cell r="C893">
            <v>1944.12</v>
          </cell>
        </row>
        <row r="894">
          <cell r="A894">
            <v>3111103</v>
          </cell>
          <cell r="B894" t="str">
            <v>Trans. p/ investim.</v>
          </cell>
          <cell r="C894">
            <v>286742.03000000003</v>
          </cell>
        </row>
        <row r="895">
          <cell r="A895">
            <v>4111101</v>
          </cell>
          <cell r="B895" t="str">
            <v>Indenização de cargas</v>
          </cell>
          <cell r="C895">
            <v>-7400</v>
          </cell>
        </row>
        <row r="896">
          <cell r="A896" t="str">
            <v>Proviões</v>
          </cell>
          <cell r="C896">
            <v>190222.93</v>
          </cell>
        </row>
        <row r="898">
          <cell r="A898">
            <v>5211101</v>
          </cell>
          <cell r="B898" t="str">
            <v>Rec.Aplicação Financeira</v>
          </cell>
          <cell r="C898">
            <v>-797981.53</v>
          </cell>
        </row>
        <row r="899">
          <cell r="A899">
            <v>5211102</v>
          </cell>
          <cell r="B899" t="str">
            <v>Juros de Clientes</v>
          </cell>
          <cell r="C899">
            <v>-15396.61</v>
          </cell>
        </row>
        <row r="900">
          <cell r="A900">
            <v>5211104</v>
          </cell>
          <cell r="B900" t="str">
            <v>Juros Aluguel de Imóveis</v>
          </cell>
          <cell r="C900">
            <v>-22800</v>
          </cell>
        </row>
        <row r="901">
          <cell r="A901">
            <v>5211106</v>
          </cell>
          <cell r="B901" t="str">
            <v>Tributos</v>
          </cell>
          <cell r="C901">
            <v>-992724.01</v>
          </cell>
        </row>
        <row r="902">
          <cell r="A902">
            <v>5213101</v>
          </cell>
          <cell r="B902" t="str">
            <v>Variação Cambial Ativa</v>
          </cell>
          <cell r="C902">
            <v>64350.49</v>
          </cell>
        </row>
        <row r="903">
          <cell r="A903">
            <v>5214101</v>
          </cell>
          <cell r="B903" t="str">
            <v>Abatimento e Descontos</v>
          </cell>
          <cell r="C903">
            <v>-0.02</v>
          </cell>
        </row>
        <row r="904">
          <cell r="A904" t="str">
            <v>Receita Financeira</v>
          </cell>
          <cell r="C904">
            <v>-1764551.6799999999</v>
          </cell>
        </row>
        <row r="905">
          <cell r="A905">
            <v>4091101</v>
          </cell>
          <cell r="B905" t="str">
            <v>Juros Financ.moeda nac.</v>
          </cell>
          <cell r="C905">
            <v>724785.7</v>
          </cell>
        </row>
        <row r="906">
          <cell r="A906">
            <v>4091102</v>
          </cell>
          <cell r="B906" t="str">
            <v>Juros Financ.moeda estr.</v>
          </cell>
          <cell r="C906">
            <v>582479.47</v>
          </cell>
        </row>
        <row r="907">
          <cell r="A907">
            <v>4091103</v>
          </cell>
          <cell r="B907" t="str">
            <v>Juros Fornecedores</v>
          </cell>
          <cell r="C907">
            <v>-311784.26</v>
          </cell>
        </row>
        <row r="908">
          <cell r="A908">
            <v>4091106</v>
          </cell>
          <cell r="B908" t="str">
            <v>Juros Overseas</v>
          </cell>
          <cell r="C908">
            <v>57.69</v>
          </cell>
        </row>
        <row r="909">
          <cell r="A909">
            <v>4091108</v>
          </cell>
          <cell r="B909" t="str">
            <v>Juros BNDES</v>
          </cell>
          <cell r="C909">
            <v>4299475.08</v>
          </cell>
        </row>
        <row r="910">
          <cell r="A910">
            <v>4091109</v>
          </cell>
          <cell r="B910" t="str">
            <v>Juros Cap.giro moeda nac.</v>
          </cell>
          <cell r="C910">
            <v>2193961.7599999998</v>
          </cell>
        </row>
        <row r="911">
          <cell r="A911">
            <v>4091111</v>
          </cell>
          <cell r="B911" t="str">
            <v>Juros Resolução 63</v>
          </cell>
          <cell r="C911">
            <v>30564.71</v>
          </cell>
        </row>
        <row r="912">
          <cell r="A912">
            <v>4091115</v>
          </cell>
          <cell r="B912" t="str">
            <v>Juros s/ Clientes</v>
          </cell>
          <cell r="C912">
            <v>-7787.61</v>
          </cell>
        </row>
        <row r="913">
          <cell r="A913">
            <v>4091116</v>
          </cell>
          <cell r="B913" t="str">
            <v>Juros s/ tributos</v>
          </cell>
          <cell r="C913">
            <v>264363.25</v>
          </cell>
        </row>
        <row r="914">
          <cell r="A914">
            <v>4091117</v>
          </cell>
          <cell r="B914" t="str">
            <v>Juros-emissão debentures</v>
          </cell>
          <cell r="C914">
            <v>2921991.55</v>
          </cell>
        </row>
        <row r="915">
          <cell r="A915">
            <v>4092102</v>
          </cell>
          <cell r="B915" t="str">
            <v>Var.Camb.Fin.moeda estr.</v>
          </cell>
          <cell r="C915">
            <v>240635.96</v>
          </cell>
        </row>
        <row r="916">
          <cell r="A916">
            <v>4092104</v>
          </cell>
          <cell r="B916" t="str">
            <v>Var.Cambial Fornecedores</v>
          </cell>
          <cell r="C916">
            <v>373023.58</v>
          </cell>
        </row>
        <row r="917">
          <cell r="A917">
            <v>4092105</v>
          </cell>
          <cell r="B917" t="str">
            <v>Var.Camb.Cap.giro estr.</v>
          </cell>
          <cell r="C917">
            <v>2779554.96</v>
          </cell>
        </row>
        <row r="918">
          <cell r="A918">
            <v>4092106</v>
          </cell>
          <cell r="B918" t="str">
            <v>Var.Cambial Resolução 63</v>
          </cell>
          <cell r="C918">
            <v>19912.8</v>
          </cell>
        </row>
        <row r="919">
          <cell r="A919">
            <v>4092108</v>
          </cell>
          <cell r="B919" t="str">
            <v>Var.Cambial Clientes</v>
          </cell>
          <cell r="C919">
            <v>0</v>
          </cell>
        </row>
        <row r="920">
          <cell r="A920">
            <v>4093101</v>
          </cell>
          <cell r="B920" t="str">
            <v>Taxas bancárias</v>
          </cell>
          <cell r="C920">
            <v>197632.67</v>
          </cell>
        </row>
        <row r="921">
          <cell r="A921">
            <v>4093102</v>
          </cell>
          <cell r="B921" t="str">
            <v>CPMF e IOF</v>
          </cell>
          <cell r="C921">
            <v>915862.34</v>
          </cell>
        </row>
        <row r="922">
          <cell r="A922">
            <v>4093103</v>
          </cell>
          <cell r="B922" t="str">
            <v>Juros bancários</v>
          </cell>
          <cell r="C922">
            <v>29043.119999999999</v>
          </cell>
        </row>
        <row r="923">
          <cell r="A923">
            <v>4093104</v>
          </cell>
          <cell r="B923" t="str">
            <v>IOF</v>
          </cell>
          <cell r="C923">
            <v>79285.62</v>
          </cell>
        </row>
        <row r="924">
          <cell r="A924">
            <v>4094101</v>
          </cell>
          <cell r="B924" t="str">
            <v>Multas</v>
          </cell>
          <cell r="C924">
            <v>4190.4799999999996</v>
          </cell>
        </row>
        <row r="925">
          <cell r="A925">
            <v>4097102</v>
          </cell>
          <cell r="B925" t="str">
            <v>Descon.Finan.Concedido</v>
          </cell>
          <cell r="C925">
            <v>0</v>
          </cell>
        </row>
        <row r="926">
          <cell r="A926">
            <v>4101209</v>
          </cell>
          <cell r="B926" t="str">
            <v>PIS s/receitas financeiras</v>
          </cell>
          <cell r="C926">
            <v>33320.22</v>
          </cell>
        </row>
        <row r="927">
          <cell r="A927">
            <v>4101210</v>
          </cell>
          <cell r="B927" t="str">
            <v>COFINS s/rec.financeiras</v>
          </cell>
          <cell r="C927">
            <v>76941.98</v>
          </cell>
        </row>
        <row r="928">
          <cell r="A928">
            <v>4101233</v>
          </cell>
          <cell r="B928" t="str">
            <v>Crédito PIS - Financeiro</v>
          </cell>
          <cell r="C928">
            <v>-215605.64</v>
          </cell>
        </row>
        <row r="929">
          <cell r="A929">
            <v>5211107</v>
          </cell>
          <cell r="B929" t="str">
            <v>Hedge</v>
          </cell>
          <cell r="C929">
            <v>118570.78</v>
          </cell>
        </row>
        <row r="930">
          <cell r="A930" t="str">
            <v>Despesa Financeira</v>
          </cell>
          <cell r="C930">
            <v>15350476.210000001</v>
          </cell>
        </row>
        <row r="931">
          <cell r="A931" t="str">
            <v>Resultado Financeiro</v>
          </cell>
          <cell r="C931">
            <v>13585924.529999999</v>
          </cell>
        </row>
        <row r="933">
          <cell r="A933">
            <v>4012203</v>
          </cell>
          <cell r="B933" t="str">
            <v>Remuneração Variável Adm.</v>
          </cell>
          <cell r="C933">
            <v>2500000</v>
          </cell>
        </row>
        <row r="934">
          <cell r="A934" t="str">
            <v>PPR</v>
          </cell>
          <cell r="C934">
            <v>2500000</v>
          </cell>
        </row>
        <row r="936">
          <cell r="A936">
            <v>4170101</v>
          </cell>
          <cell r="B936" t="str">
            <v>Perda/Ganho Mútuo</v>
          </cell>
          <cell r="C936">
            <v>0</v>
          </cell>
        </row>
        <row r="937">
          <cell r="A937" t="str">
            <v>Resultado não Operacional</v>
          </cell>
          <cell r="C937">
            <v>0</v>
          </cell>
        </row>
        <row r="939">
          <cell r="A939" t="str">
            <v>Lucro/(prejuízo) antes de IR e CSL</v>
          </cell>
          <cell r="C939">
            <v>16790510.91</v>
          </cell>
        </row>
        <row r="941">
          <cell r="A941" t="str">
            <v>Lucro/(prejuízo) Líquido</v>
          </cell>
          <cell r="C941">
            <v>16790510.91</v>
          </cell>
        </row>
        <row r="950">
          <cell r="A950" t="str">
            <v>Texto.............................................</v>
          </cell>
        </row>
        <row r="951">
          <cell r="A951" t="str">
            <v>..................................................</v>
          </cell>
        </row>
        <row r="953">
          <cell r="C953">
            <v>16790510.91</v>
          </cell>
        </row>
        <row r="960">
          <cell r="A960" t="str">
            <v>Texto.............................................</v>
          </cell>
        </row>
        <row r="961">
          <cell r="A961" t="str">
            <v>..................................................</v>
          </cell>
        </row>
        <row r="963">
          <cell r="C963">
            <v>-16790510.91</v>
          </cell>
        </row>
        <row r="970">
          <cell r="A970" t="str">
            <v>Texto.............................................</v>
          </cell>
        </row>
        <row r="971">
          <cell r="A971" t="str">
            <v>..................................................</v>
          </cell>
        </row>
        <row r="973">
          <cell r="A973">
            <v>1110684</v>
          </cell>
          <cell r="B973" t="str">
            <v>Unibanco - c.c.133.032-6 Transitória</v>
          </cell>
          <cell r="C973">
            <v>0</v>
          </cell>
        </row>
        <row r="974">
          <cell r="C974">
            <v>0</v>
          </cell>
        </row>
      </sheetData>
      <sheetData sheetId="20" refreshError="1">
        <row r="2">
          <cell r="A2">
            <v>1110101</v>
          </cell>
          <cell r="B2" t="str">
            <v>Caixa</v>
          </cell>
          <cell r="C2">
            <v>19598.03</v>
          </cell>
        </row>
        <row r="3">
          <cell r="A3">
            <v>1110104</v>
          </cell>
          <cell r="B3" t="str">
            <v>Caixa Pequeno</v>
          </cell>
          <cell r="C3">
            <v>937706.62</v>
          </cell>
        </row>
        <row r="4">
          <cell r="A4">
            <v>1110202</v>
          </cell>
          <cell r="B4" t="str">
            <v>B.Real Conta Cobrança</v>
          </cell>
          <cell r="C4">
            <v>294609.46999999997</v>
          </cell>
        </row>
        <row r="5">
          <cell r="A5">
            <v>1110206</v>
          </cell>
          <cell r="B5" t="str">
            <v>Cx.Econ.Fed. Ag.1000 CC 93-0</v>
          </cell>
          <cell r="C5">
            <v>3966.32</v>
          </cell>
        </row>
        <row r="6">
          <cell r="A6">
            <v>1110207</v>
          </cell>
          <cell r="B6" t="str">
            <v>Bradesco Ag049-3 CC184845-3</v>
          </cell>
          <cell r="C6">
            <v>28225.01</v>
          </cell>
        </row>
        <row r="7">
          <cell r="A7">
            <v>1110211</v>
          </cell>
          <cell r="B7" t="str">
            <v>Unibanco Ag.0616 CC 820272-6</v>
          </cell>
          <cell r="C7">
            <v>-3748.07</v>
          </cell>
        </row>
        <row r="8">
          <cell r="A8">
            <v>1110217</v>
          </cell>
          <cell r="B8" t="str">
            <v>B.Safra CC 0009-8/118349-9 Ctba</v>
          </cell>
          <cell r="C8">
            <v>200969.75</v>
          </cell>
        </row>
        <row r="9">
          <cell r="A9">
            <v>1110240</v>
          </cell>
          <cell r="B9" t="str">
            <v>Banco Itau S/A</v>
          </cell>
          <cell r="C9">
            <v>1405.82</v>
          </cell>
        </row>
        <row r="10">
          <cell r="A10">
            <v>1110250</v>
          </cell>
          <cell r="B10" t="str">
            <v>Banco Triangulo S.A - C/C 01-9/ 6733-4</v>
          </cell>
          <cell r="C10">
            <v>39520.449999999997</v>
          </cell>
        </row>
        <row r="11">
          <cell r="A11">
            <v>1110261</v>
          </cell>
          <cell r="B11" t="str">
            <v>Banco Real - C/C 6.000.994-7 - Mogi Gua</v>
          </cell>
          <cell r="C11">
            <v>606.38</v>
          </cell>
        </row>
        <row r="12">
          <cell r="A12">
            <v>1110263</v>
          </cell>
          <cell r="B12" t="str">
            <v>Banco Real - C/C 6.000.980-3 - São Paul</v>
          </cell>
          <cell r="C12">
            <v>0</v>
          </cell>
        </row>
        <row r="13">
          <cell r="A13">
            <v>1110272</v>
          </cell>
          <cell r="B13" t="str">
            <v>Banco HSBC - C/C 28555-18 -</v>
          </cell>
          <cell r="C13">
            <v>63583.4</v>
          </cell>
        </row>
        <row r="14">
          <cell r="A14">
            <v>1110274</v>
          </cell>
          <cell r="B14" t="str">
            <v>BANCO DO BRASIL - MOVIMENTO</v>
          </cell>
          <cell r="C14">
            <v>159.63</v>
          </cell>
        </row>
        <row r="15">
          <cell r="A15">
            <v>1110276</v>
          </cell>
          <cell r="B15" t="str">
            <v>UNIBANCO - MOVIMENTO</v>
          </cell>
          <cell r="C15">
            <v>230089.5</v>
          </cell>
        </row>
        <row r="16">
          <cell r="A16">
            <v>1110277</v>
          </cell>
          <cell r="B16" t="str">
            <v>UNIBANCO - CAUÇÃO</v>
          </cell>
          <cell r="C16">
            <v>1274360.8899999999</v>
          </cell>
        </row>
        <row r="17">
          <cell r="A17">
            <v>1110278</v>
          </cell>
          <cell r="B17" t="str">
            <v>Banco Bilbao Vizcaia S.A.</v>
          </cell>
          <cell r="C17">
            <v>651.62</v>
          </cell>
        </row>
        <row r="18">
          <cell r="A18">
            <v>1110288</v>
          </cell>
          <cell r="B18" t="str">
            <v>Unibanco - c.c.133.030-0</v>
          </cell>
          <cell r="C18">
            <v>197159.8</v>
          </cell>
        </row>
        <row r="19">
          <cell r="A19">
            <v>1110289</v>
          </cell>
          <cell r="B19" t="str">
            <v>Unibanco - c.c.133.043-3</v>
          </cell>
          <cell r="C19">
            <v>0</v>
          </cell>
        </row>
        <row r="20">
          <cell r="A20">
            <v>1110291</v>
          </cell>
          <cell r="B20" t="str">
            <v>Unibanco - c.c.133.042-5</v>
          </cell>
          <cell r="C20">
            <v>0</v>
          </cell>
        </row>
        <row r="21">
          <cell r="A21">
            <v>1110293</v>
          </cell>
          <cell r="B21" t="str">
            <v>Bradesco - c.c.210546-2 AG. 0049</v>
          </cell>
          <cell r="C21">
            <v>31529.54</v>
          </cell>
        </row>
        <row r="22">
          <cell r="A22">
            <v>1110294</v>
          </cell>
          <cell r="B22" t="str">
            <v>Banco Santos - Ag. 001-9 Conta 11973-0</v>
          </cell>
          <cell r="C22">
            <v>20835.55</v>
          </cell>
        </row>
        <row r="23">
          <cell r="A23">
            <v>1110310</v>
          </cell>
          <cell r="B23" t="str">
            <v>Unibanco Apl.Fin.</v>
          </cell>
          <cell r="C23">
            <v>84048.71</v>
          </cell>
        </row>
        <row r="24">
          <cell r="A24">
            <v>1110337</v>
          </cell>
          <cell r="B24" t="str">
            <v>Banco Santos - Aplicação Financeira</v>
          </cell>
          <cell r="C24">
            <v>0</v>
          </cell>
        </row>
        <row r="25">
          <cell r="A25">
            <v>1110402</v>
          </cell>
          <cell r="B25" t="str">
            <v>Numerario em Transito</v>
          </cell>
          <cell r="C25">
            <v>207136.77</v>
          </cell>
        </row>
        <row r="26">
          <cell r="A26">
            <v>1110602</v>
          </cell>
          <cell r="B26" t="str">
            <v>B.Real Transit.C.Cobrança 1710120-2</v>
          </cell>
          <cell r="C26">
            <v>-558438.25</v>
          </cell>
        </row>
        <row r="27">
          <cell r="A27">
            <v>1110607</v>
          </cell>
          <cell r="B27" t="str">
            <v>Bradesco Trans.Ag.0493 CC 184845-30</v>
          </cell>
          <cell r="C27">
            <v>-43080.39</v>
          </cell>
        </row>
        <row r="28">
          <cell r="A28">
            <v>1110611</v>
          </cell>
          <cell r="B28" t="str">
            <v>Unibanco Transitória  Ag.0525 CC 100361</v>
          </cell>
          <cell r="C28">
            <v>-150</v>
          </cell>
        </row>
        <row r="29">
          <cell r="A29">
            <v>1110617</v>
          </cell>
          <cell r="B29" t="str">
            <v>B.Safra Transitória CC 0009-8/118349-9/</v>
          </cell>
          <cell r="C29">
            <v>25751.26</v>
          </cell>
        </row>
        <row r="30">
          <cell r="A30">
            <v>1110640</v>
          </cell>
          <cell r="B30" t="str">
            <v>Banco Itau S/A ag 0548 cc 677574-TRANSI</v>
          </cell>
          <cell r="C30">
            <v>1425.9</v>
          </cell>
        </row>
        <row r="31">
          <cell r="A31">
            <v>1110649</v>
          </cell>
          <cell r="B31" t="str">
            <v>Banco Real - C/C Genérico</v>
          </cell>
          <cell r="C31">
            <v>147147.76999999999</v>
          </cell>
        </row>
        <row r="32">
          <cell r="A32">
            <v>1110650</v>
          </cell>
          <cell r="B32" t="str">
            <v>Banco Triângulo - C/C 01-9/6733-4</v>
          </cell>
          <cell r="C32">
            <v>191612.03</v>
          </cell>
        </row>
        <row r="33">
          <cell r="A33">
            <v>1110651</v>
          </cell>
          <cell r="B33" t="str">
            <v>Banco Real - C/C 3.000.990-1 - Viana</v>
          </cell>
          <cell r="C33">
            <v>1506.28</v>
          </cell>
        </row>
        <row r="34">
          <cell r="A34">
            <v>1110653</v>
          </cell>
          <cell r="B34" t="str">
            <v>Banco Real - C/C 1.000.988-6 - Contagem</v>
          </cell>
          <cell r="C34">
            <v>28448.68</v>
          </cell>
        </row>
        <row r="35">
          <cell r="A35">
            <v>1110654</v>
          </cell>
          <cell r="B35" t="str">
            <v>Banco Real - C/C 2.000.996-5 - Rio de J</v>
          </cell>
          <cell r="C35">
            <v>7002.41</v>
          </cell>
        </row>
        <row r="36">
          <cell r="A36">
            <v>1110657</v>
          </cell>
          <cell r="B36" t="str">
            <v>Banco Real - C/C 1.000.983-9 - Canoas</v>
          </cell>
          <cell r="C36">
            <v>5360.55</v>
          </cell>
        </row>
        <row r="37">
          <cell r="A37">
            <v>1110659</v>
          </cell>
          <cell r="B37" t="str">
            <v>Banco Real - C/C 2.000.979-8 - PDV RJ</v>
          </cell>
          <cell r="C37">
            <v>-2400</v>
          </cell>
        </row>
        <row r="38">
          <cell r="A38">
            <v>1110660</v>
          </cell>
          <cell r="B38" t="str">
            <v>Banco Real - C/C 1.000.997-2 - São Borj</v>
          </cell>
          <cell r="C38">
            <v>523685.79</v>
          </cell>
        </row>
        <row r="39">
          <cell r="A39">
            <v>1110661</v>
          </cell>
          <cell r="B39" t="str">
            <v>Banco Real - C/C 6.000.994-7 - Mogi Gua</v>
          </cell>
          <cell r="C39">
            <v>-56.58</v>
          </cell>
        </row>
        <row r="40">
          <cell r="A40">
            <v>1110662</v>
          </cell>
          <cell r="B40" t="str">
            <v>Banco Real - C/C 8.000.993-8 - Lages</v>
          </cell>
          <cell r="C40">
            <v>1462.9</v>
          </cell>
        </row>
        <row r="41">
          <cell r="A41">
            <v>1110663</v>
          </cell>
          <cell r="B41" t="str">
            <v>Banco Real - C/C 6.000.980-3 - São Paul</v>
          </cell>
          <cell r="C41">
            <v>200989.59</v>
          </cell>
        </row>
        <row r="42">
          <cell r="A42">
            <v>1110671</v>
          </cell>
          <cell r="B42" t="str">
            <v>Banco Real - C/C 0.000.992-7</v>
          </cell>
          <cell r="C42">
            <v>5195.3999999999996</v>
          </cell>
        </row>
        <row r="43">
          <cell r="A43">
            <v>1110672</v>
          </cell>
          <cell r="B43" t="str">
            <v>Banco HSBC - C/C 28555-18</v>
          </cell>
          <cell r="C43">
            <v>-11606.8</v>
          </cell>
        </row>
        <row r="44">
          <cell r="A44">
            <v>1110674</v>
          </cell>
          <cell r="B44" t="str">
            <v>BANCO DO BRASIL - MOVIMENTO</v>
          </cell>
          <cell r="C44">
            <v>-467.05</v>
          </cell>
        </row>
        <row r="45">
          <cell r="A45">
            <v>1110676</v>
          </cell>
          <cell r="B45" t="str">
            <v>UNIBANCO - MOVIMENTO</v>
          </cell>
          <cell r="C45">
            <v>-7615.12</v>
          </cell>
        </row>
        <row r="46">
          <cell r="A46">
            <v>1110677</v>
          </cell>
          <cell r="B46" t="str">
            <v>UNIBANCO - CAUÇÃO</v>
          </cell>
          <cell r="C46">
            <v>450</v>
          </cell>
        </row>
        <row r="47">
          <cell r="A47" t="str">
            <v>DISPONIBILIDADES</v>
          </cell>
          <cell r="C47">
            <v>4148639.56</v>
          </cell>
        </row>
        <row r="49">
          <cell r="A49">
            <v>1120101</v>
          </cell>
          <cell r="B49" t="str">
            <v>C.Receber-Cliente Nacional</v>
          </cell>
          <cell r="C49">
            <v>10404397.439999999</v>
          </cell>
        </row>
        <row r="50">
          <cell r="A50">
            <v>1120102</v>
          </cell>
          <cell r="B50" t="str">
            <v>C.Receber-Cliente Exterior</v>
          </cell>
          <cell r="C50">
            <v>273638.94</v>
          </cell>
        </row>
        <row r="51">
          <cell r="A51">
            <v>1120107</v>
          </cell>
          <cell r="B51" t="str">
            <v>Antecipação de Faturamento</v>
          </cell>
          <cell r="C51">
            <v>3507751.07</v>
          </cell>
        </row>
        <row r="52">
          <cell r="A52">
            <v>1120110</v>
          </cell>
          <cell r="B52" t="str">
            <v>Provisão de Faturamento</v>
          </cell>
          <cell r="C52">
            <v>2268815.08</v>
          </cell>
        </row>
        <row r="53">
          <cell r="A53">
            <v>1120211</v>
          </cell>
          <cell r="B53" t="str">
            <v>Cta.Rec.Mesopotâmico/BAP</v>
          </cell>
          <cell r="C53">
            <v>10752115.6</v>
          </cell>
        </row>
        <row r="54">
          <cell r="A54">
            <v>1120301</v>
          </cell>
          <cell r="B54" t="str">
            <v>Clientes Nac. Serviços</v>
          </cell>
          <cell r="C54">
            <v>-199148.23</v>
          </cell>
        </row>
        <row r="55">
          <cell r="A55">
            <v>1120503</v>
          </cell>
          <cell r="B55" t="str">
            <v>Creditos Atwood</v>
          </cell>
          <cell r="C55">
            <v>81796.37</v>
          </cell>
        </row>
        <row r="56">
          <cell r="A56">
            <v>1120601</v>
          </cell>
          <cell r="B56" t="str">
            <v>Recebimentos (D+1)</v>
          </cell>
          <cell r="C56">
            <v>-207136.77</v>
          </cell>
        </row>
        <row r="57">
          <cell r="A57" t="str">
            <v>Clientes</v>
          </cell>
          <cell r="C57">
            <v>26882229.5</v>
          </cell>
        </row>
        <row r="59">
          <cell r="A59">
            <v>1150101</v>
          </cell>
          <cell r="B59" t="str">
            <v>Estoques</v>
          </cell>
          <cell r="C59">
            <v>4294973.3499999996</v>
          </cell>
        </row>
        <row r="60">
          <cell r="A60">
            <v>1150195</v>
          </cell>
          <cell r="B60" t="str">
            <v>Carga Adto.Fornec.</v>
          </cell>
          <cell r="C60">
            <v>1224775.52</v>
          </cell>
        </row>
        <row r="61">
          <cell r="A61">
            <v>1150197</v>
          </cell>
          <cell r="B61" t="str">
            <v>Carga Estoque Delara</v>
          </cell>
          <cell r="C61">
            <v>48665.08</v>
          </cell>
        </row>
        <row r="62">
          <cell r="A62">
            <v>1150199</v>
          </cell>
          <cell r="B62" t="str">
            <v>EM/EF Geral</v>
          </cell>
          <cell r="C62">
            <v>-38486.050000000003</v>
          </cell>
        </row>
        <row r="63">
          <cell r="A63" t="str">
            <v>Almoxarifado</v>
          </cell>
          <cell r="C63">
            <v>5529927.9000000004</v>
          </cell>
        </row>
        <row r="65">
          <cell r="A65">
            <v>1150305</v>
          </cell>
          <cell r="B65" t="str">
            <v>Adiant.Fornecedor Exterior</v>
          </cell>
          <cell r="C65">
            <v>25792.880000000001</v>
          </cell>
        </row>
        <row r="66">
          <cell r="A66" t="str">
            <v>Importação em andamento</v>
          </cell>
          <cell r="C66">
            <v>25792.880000000001</v>
          </cell>
        </row>
        <row r="68">
          <cell r="A68">
            <v>1160101</v>
          </cell>
          <cell r="B68" t="str">
            <v>Imposto de Renda a Recuperar</v>
          </cell>
          <cell r="C68">
            <v>2074.58</v>
          </cell>
        </row>
        <row r="69">
          <cell r="A69">
            <v>1160106</v>
          </cell>
          <cell r="B69" t="str">
            <v>INSS - RETENÇÃO SOBRE FATURAMENTO</v>
          </cell>
          <cell r="C69">
            <v>1930180.4</v>
          </cell>
        </row>
        <row r="70">
          <cell r="A70">
            <v>1160108</v>
          </cell>
          <cell r="B70" t="str">
            <v>FGTS antecipado s/13º salário</v>
          </cell>
          <cell r="C70">
            <v>2406.15</v>
          </cell>
        </row>
        <row r="71">
          <cell r="A71">
            <v>1160109</v>
          </cell>
          <cell r="B71" t="str">
            <v>Imposto de Renda antecipado</v>
          </cell>
          <cell r="C71">
            <v>1211.79</v>
          </cell>
        </row>
        <row r="72">
          <cell r="A72">
            <v>1160112</v>
          </cell>
          <cell r="B72" t="str">
            <v>Imposto de Renda diferido</v>
          </cell>
          <cell r="C72">
            <v>1781300</v>
          </cell>
        </row>
        <row r="73">
          <cell r="A73">
            <v>1160113</v>
          </cell>
          <cell r="B73" t="str">
            <v>Contr. Social Diferida</v>
          </cell>
          <cell r="C73">
            <v>641268</v>
          </cell>
        </row>
        <row r="74">
          <cell r="A74">
            <v>1160207</v>
          </cell>
          <cell r="B74" t="str">
            <v>ICMS a Recuperar - Geral</v>
          </cell>
          <cell r="C74">
            <v>3124325.91</v>
          </cell>
        </row>
        <row r="75">
          <cell r="A75">
            <v>1160208</v>
          </cell>
          <cell r="B75" t="str">
            <v>ICMS a Recuperar-Ativo Imobilizado PR</v>
          </cell>
          <cell r="C75">
            <v>454168.75</v>
          </cell>
        </row>
        <row r="76">
          <cell r="A76">
            <v>1160253</v>
          </cell>
          <cell r="B76" t="str">
            <v>IPI a Compensar</v>
          </cell>
          <cell r="C76">
            <v>226478.13</v>
          </cell>
        </row>
        <row r="77">
          <cell r="A77" t="str">
            <v>Tributos a recuperar</v>
          </cell>
          <cell r="C77">
            <v>8163413.71</v>
          </cell>
        </row>
        <row r="79">
          <cell r="A79">
            <v>1140101</v>
          </cell>
          <cell r="B79" t="str">
            <v>Adiantamento a maquinistas</v>
          </cell>
          <cell r="C79">
            <v>-349618.27</v>
          </cell>
        </row>
        <row r="80">
          <cell r="A80">
            <v>1140102</v>
          </cell>
          <cell r="B80" t="str">
            <v>Adiantamento de Férias</v>
          </cell>
          <cell r="C80">
            <v>-53776.72</v>
          </cell>
        </row>
        <row r="81">
          <cell r="A81">
            <v>1140103</v>
          </cell>
          <cell r="B81" t="str">
            <v>Adiantamento De 13º Salário</v>
          </cell>
          <cell r="C81">
            <v>14388.66</v>
          </cell>
        </row>
        <row r="82">
          <cell r="A82">
            <v>1140104</v>
          </cell>
          <cell r="B82" t="str">
            <v>Empréstimo A Funcionários</v>
          </cell>
          <cell r="C82">
            <v>-2625.03</v>
          </cell>
        </row>
        <row r="83">
          <cell r="A83">
            <v>1140105</v>
          </cell>
          <cell r="B83" t="str">
            <v>Adiantamento de Salários</v>
          </cell>
          <cell r="C83">
            <v>397401.97</v>
          </cell>
        </row>
        <row r="84">
          <cell r="A84">
            <v>1140106</v>
          </cell>
          <cell r="B84" t="str">
            <v>Insuficiência De Saldos</v>
          </cell>
          <cell r="C84">
            <v>279577.75</v>
          </cell>
        </row>
        <row r="85">
          <cell r="A85">
            <v>1140108</v>
          </cell>
          <cell r="B85" t="str">
            <v>Fornecimento De Camisas</v>
          </cell>
          <cell r="C85">
            <v>-10294.120000000001</v>
          </cell>
        </row>
        <row r="86">
          <cell r="A86">
            <v>1140109</v>
          </cell>
          <cell r="B86" t="str">
            <v>Adto a Motoristas</v>
          </cell>
          <cell r="C86">
            <v>57152.81</v>
          </cell>
        </row>
        <row r="87">
          <cell r="A87">
            <v>1140201</v>
          </cell>
          <cell r="B87" t="str">
            <v>Adto.de Viagens Nacionais</v>
          </cell>
          <cell r="C87">
            <v>719.42</v>
          </cell>
        </row>
        <row r="88">
          <cell r="A88">
            <v>1140203</v>
          </cell>
          <cell r="B88" t="str">
            <v>Adiant. de Viagem</v>
          </cell>
          <cell r="C88">
            <v>33237.67</v>
          </cell>
        </row>
        <row r="89">
          <cell r="A89">
            <v>1140409</v>
          </cell>
          <cell r="B89" t="str">
            <v>Adiant. a Fornecedores</v>
          </cell>
          <cell r="C89">
            <v>6572475.9000000004</v>
          </cell>
        </row>
        <row r="90">
          <cell r="A90">
            <v>1140412</v>
          </cell>
          <cell r="B90" t="str">
            <v>Antecipações Diversas</v>
          </cell>
          <cell r="C90">
            <v>0</v>
          </cell>
        </row>
        <row r="91">
          <cell r="A91" t="str">
            <v>Antecipações diversas</v>
          </cell>
          <cell r="C91">
            <v>6938640.04</v>
          </cell>
        </row>
        <row r="93">
          <cell r="A93">
            <v>1170103</v>
          </cell>
          <cell r="B93" t="str">
            <v>Arrendamento Delara</v>
          </cell>
          <cell r="C93">
            <v>2289204.13</v>
          </cell>
        </row>
        <row r="94">
          <cell r="A94">
            <v>1170201</v>
          </cell>
          <cell r="B94" t="str">
            <v>Prêmio De Seguro a Apropriar</v>
          </cell>
          <cell r="C94">
            <v>2379096.7400000002</v>
          </cell>
        </row>
        <row r="95">
          <cell r="A95">
            <v>1170305</v>
          </cell>
          <cell r="B95" t="str">
            <v>Enc.Financ.a Apropriar</v>
          </cell>
          <cell r="C95">
            <v>148876</v>
          </cell>
        </row>
        <row r="96">
          <cell r="A96">
            <v>1170324</v>
          </cell>
          <cell r="B96" t="str">
            <v>Despesas antecipadas IPTU</v>
          </cell>
          <cell r="C96">
            <v>1738.28</v>
          </cell>
        </row>
        <row r="97">
          <cell r="A97">
            <v>1170325</v>
          </cell>
          <cell r="B97" t="str">
            <v>Despesas antecipadas IPVA/LICENCIAMENTO</v>
          </cell>
          <cell r="C97">
            <v>178590.2</v>
          </cell>
        </row>
        <row r="98">
          <cell r="A98">
            <v>1170330</v>
          </cell>
          <cell r="B98" t="str">
            <v>Despesas antecipadas Alugueis</v>
          </cell>
          <cell r="C98">
            <v>5625</v>
          </cell>
        </row>
        <row r="99">
          <cell r="A99">
            <v>1173224</v>
          </cell>
          <cell r="B99" t="str">
            <v>Desp antecip aquisição de vale alimenta</v>
          </cell>
          <cell r="C99">
            <v>91470.32</v>
          </cell>
        </row>
        <row r="100">
          <cell r="A100">
            <v>1173225</v>
          </cell>
          <cell r="B100" t="str">
            <v>Desp antecip assintência médica</v>
          </cell>
          <cell r="C100">
            <v>60603.77</v>
          </cell>
        </row>
        <row r="101">
          <cell r="A101">
            <v>1173227</v>
          </cell>
          <cell r="B101" t="str">
            <v>Desp antecip vale transporte</v>
          </cell>
          <cell r="C101">
            <v>251827.32</v>
          </cell>
        </row>
        <row r="102">
          <cell r="A102">
            <v>1173228</v>
          </cell>
          <cell r="B102" t="str">
            <v>Desp antecip farmácia</v>
          </cell>
          <cell r="C102">
            <v>9307.52</v>
          </cell>
        </row>
        <row r="103">
          <cell r="A103" t="str">
            <v>Despesas Pagas antecipadamente</v>
          </cell>
          <cell r="C103">
            <v>5416339.2800000003</v>
          </cell>
        </row>
        <row r="105">
          <cell r="A105">
            <v>1139901</v>
          </cell>
          <cell r="B105" t="str">
            <v>Seguros a Receber</v>
          </cell>
          <cell r="C105">
            <v>30415</v>
          </cell>
        </row>
        <row r="106">
          <cell r="A106">
            <v>1139912</v>
          </cell>
          <cell r="B106" t="str">
            <v>Cheques em cobrança - Chile</v>
          </cell>
          <cell r="C106">
            <v>224564.3</v>
          </cell>
        </row>
        <row r="107">
          <cell r="A107" t="str">
            <v>Outros</v>
          </cell>
          <cell r="C107">
            <v>254979.3</v>
          </cell>
        </row>
        <row r="109">
          <cell r="A109" t="str">
            <v>Circulante</v>
          </cell>
          <cell r="C109">
            <v>57359962.170000002</v>
          </cell>
        </row>
        <row r="111">
          <cell r="A111">
            <v>1240402</v>
          </cell>
          <cell r="B111" t="str">
            <v>ICMS a recuperar-Paraná</v>
          </cell>
          <cell r="C111">
            <v>630391.1</v>
          </cell>
        </row>
        <row r="112">
          <cell r="A112" t="str">
            <v>Impostos longo prazo</v>
          </cell>
          <cell r="C112">
            <v>630391.1</v>
          </cell>
        </row>
        <row r="114">
          <cell r="A114">
            <v>1250104</v>
          </cell>
          <cell r="B114" t="str">
            <v>Controladora ALL S.A.</v>
          </cell>
          <cell r="C114">
            <v>27140</v>
          </cell>
        </row>
        <row r="115">
          <cell r="A115">
            <v>1250205</v>
          </cell>
          <cell r="B115" t="str">
            <v>Mutúo ALL Armazéns Gerais Ltda</v>
          </cell>
          <cell r="C115">
            <v>14902.75</v>
          </cell>
        </row>
        <row r="116">
          <cell r="A116" t="str">
            <v>Mútuo controladores</v>
          </cell>
          <cell r="C116">
            <v>42042.75</v>
          </cell>
        </row>
        <row r="118">
          <cell r="A118">
            <v>1240104</v>
          </cell>
          <cell r="B118" t="str">
            <v>Arrendamento Delara RLP</v>
          </cell>
          <cell r="C118">
            <v>34012952.950000003</v>
          </cell>
        </row>
        <row r="119">
          <cell r="A119" t="str">
            <v>Despesas pagas antecipadamente</v>
          </cell>
          <cell r="C119">
            <v>34012952.950000003</v>
          </cell>
        </row>
        <row r="121">
          <cell r="A121">
            <v>1210101</v>
          </cell>
          <cell r="B121" t="str">
            <v>Dep.Judic.Ações Trabal.LP</v>
          </cell>
          <cell r="C121">
            <v>321234.53999999998</v>
          </cell>
        </row>
        <row r="122">
          <cell r="A122">
            <v>1210109</v>
          </cell>
          <cell r="B122" t="str">
            <v>Penhora Judicial</v>
          </cell>
          <cell r="C122">
            <v>37500</v>
          </cell>
        </row>
        <row r="123">
          <cell r="A123" t="str">
            <v>Depósitos judiciais</v>
          </cell>
          <cell r="C123">
            <v>358734.54</v>
          </cell>
        </row>
        <row r="125">
          <cell r="A125">
            <v>1220201</v>
          </cell>
          <cell r="B125" t="str">
            <v>Valores a Receber-Ressarcimento</v>
          </cell>
          <cell r="C125">
            <v>395881.6</v>
          </cell>
        </row>
        <row r="126">
          <cell r="A126" t="str">
            <v>Outros</v>
          </cell>
          <cell r="C126">
            <v>395881.6</v>
          </cell>
        </row>
        <row r="128">
          <cell r="A128" t="str">
            <v>Realizável a longo prazo</v>
          </cell>
          <cell r="C128">
            <v>35440002.939999998</v>
          </cell>
        </row>
        <row r="130">
          <cell r="A130">
            <v>1310204</v>
          </cell>
          <cell r="B130" t="str">
            <v>Part.Coligada Terlogs Terminais Marítim</v>
          </cell>
          <cell r="C130">
            <v>9580000</v>
          </cell>
        </row>
        <row r="131">
          <cell r="A131">
            <v>1310302</v>
          </cell>
          <cell r="B131" t="str">
            <v>Participação ALL Armazéns Gerais Ltda</v>
          </cell>
          <cell r="C131">
            <v>676068.86</v>
          </cell>
        </row>
        <row r="132">
          <cell r="A132" t="str">
            <v>Controladas e coligadas</v>
          </cell>
          <cell r="C132">
            <v>10256068.859999999</v>
          </cell>
        </row>
        <row r="133">
          <cell r="C133">
            <v>10256068.859999999</v>
          </cell>
        </row>
        <row r="134">
          <cell r="A134">
            <v>1322101</v>
          </cell>
          <cell r="B134" t="str">
            <v>Projetos em Andamento</v>
          </cell>
          <cell r="C134">
            <v>434964.63</v>
          </cell>
        </row>
        <row r="135">
          <cell r="A135">
            <v>1324108</v>
          </cell>
          <cell r="B135" t="str">
            <v>Equip.Processamento Dados</v>
          </cell>
          <cell r="C135">
            <v>896536.79</v>
          </cell>
        </row>
        <row r="136">
          <cell r="A136">
            <v>1324128</v>
          </cell>
          <cell r="B136" t="str">
            <v>Deprec.Eq.Processam.Dados</v>
          </cell>
          <cell r="C136">
            <v>-87362.37</v>
          </cell>
        </row>
        <row r="137">
          <cell r="A137">
            <v>1325102</v>
          </cell>
          <cell r="B137" t="str">
            <v>Móveis e Utensílios</v>
          </cell>
          <cell r="C137">
            <v>7233.6</v>
          </cell>
        </row>
        <row r="138">
          <cell r="A138">
            <v>1325104</v>
          </cell>
          <cell r="B138" t="str">
            <v>Veículos Rodoviários</v>
          </cell>
          <cell r="C138">
            <v>13018525.57</v>
          </cell>
        </row>
        <row r="139">
          <cell r="A139">
            <v>1325122</v>
          </cell>
          <cell r="B139" t="str">
            <v>Deprec.Móveis e Utensílios</v>
          </cell>
          <cell r="C139">
            <v>-1189.5999999999999</v>
          </cell>
        </row>
        <row r="140">
          <cell r="A140">
            <v>1325124</v>
          </cell>
          <cell r="B140" t="str">
            <v>Deprec.Veíc.Rodoviários</v>
          </cell>
          <cell r="C140">
            <v>-3249295.08</v>
          </cell>
        </row>
        <row r="141">
          <cell r="A141">
            <v>1326202</v>
          </cell>
          <cell r="B141" t="str">
            <v>Sistemas Aplicat.-Software</v>
          </cell>
          <cell r="C141">
            <v>224744.6</v>
          </cell>
        </row>
        <row r="142">
          <cell r="A142">
            <v>1326212</v>
          </cell>
          <cell r="B142" t="str">
            <v>Amort.Sistemas Aplicativos</v>
          </cell>
          <cell r="C142">
            <v>-72797.429999999993</v>
          </cell>
        </row>
        <row r="143">
          <cell r="A143">
            <v>1329999</v>
          </cell>
          <cell r="B143" t="str">
            <v>Carga Imobilizado</v>
          </cell>
          <cell r="C143">
            <v>237600</v>
          </cell>
        </row>
        <row r="144">
          <cell r="A144" t="str">
            <v>Bens de uso construção e reforma</v>
          </cell>
          <cell r="C144">
            <v>11408960.710000001</v>
          </cell>
        </row>
        <row r="145">
          <cell r="A145" t="str">
            <v>Imobilizado</v>
          </cell>
          <cell r="C145">
            <v>11408960.710000001</v>
          </cell>
        </row>
        <row r="147">
          <cell r="A147" t="str">
            <v>Permanente</v>
          </cell>
          <cell r="C147">
            <v>21665029.57</v>
          </cell>
        </row>
        <row r="149">
          <cell r="A149" t="str">
            <v>ATIVO</v>
          </cell>
          <cell r="C149">
            <v>114464994.68000001</v>
          </cell>
        </row>
        <row r="158">
          <cell r="A158" t="str">
            <v>Texto.............................................</v>
          </cell>
        </row>
        <row r="159">
          <cell r="A159" t="str">
            <v>..................................................</v>
          </cell>
        </row>
        <row r="161">
          <cell r="A161">
            <v>2111101</v>
          </cell>
          <cell r="B161" t="str">
            <v>Fornecedor Materiais Nac.</v>
          </cell>
          <cell r="C161">
            <v>-1166380.5900000001</v>
          </cell>
        </row>
        <row r="162">
          <cell r="A162">
            <v>2111102</v>
          </cell>
          <cell r="B162" t="str">
            <v>Fornec.Materiais Consig.</v>
          </cell>
          <cell r="C162">
            <v>-120</v>
          </cell>
        </row>
        <row r="163">
          <cell r="A163">
            <v>2111103</v>
          </cell>
          <cell r="B163" t="str">
            <v>Fornecedor Serviços Nac.</v>
          </cell>
          <cell r="C163">
            <v>-8033707.5899999999</v>
          </cell>
        </row>
        <row r="164">
          <cell r="A164">
            <v>2111105</v>
          </cell>
          <cell r="B164" t="str">
            <v>Provisão de N.F. Serviço</v>
          </cell>
          <cell r="C164">
            <v>-869337.87</v>
          </cell>
        </row>
        <row r="165">
          <cell r="A165">
            <v>2111106</v>
          </cell>
          <cell r="B165" t="str">
            <v>Funcionários</v>
          </cell>
          <cell r="C165">
            <v>-92692.46</v>
          </cell>
        </row>
        <row r="166">
          <cell r="A166">
            <v>2111108</v>
          </cell>
          <cell r="B166" t="str">
            <v>Fornecedor Utilities</v>
          </cell>
          <cell r="C166">
            <v>-10116.76</v>
          </cell>
        </row>
        <row r="167">
          <cell r="A167">
            <v>2111109</v>
          </cell>
          <cell r="B167" t="str">
            <v>Fornecedor de Combustíveis</v>
          </cell>
          <cell r="C167">
            <v>-2071845.57</v>
          </cell>
        </row>
        <row r="168">
          <cell r="A168">
            <v>2111111</v>
          </cell>
          <cell r="B168" t="str">
            <v>Bancos</v>
          </cell>
          <cell r="C168">
            <v>-2035.24</v>
          </cell>
        </row>
        <row r="169">
          <cell r="A169">
            <v>2111113</v>
          </cell>
          <cell r="B169" t="str">
            <v>Tit. Caixa. Peq. UPs</v>
          </cell>
          <cell r="C169">
            <v>-734174.23</v>
          </cell>
        </row>
        <row r="170">
          <cell r="A170">
            <v>2111114</v>
          </cell>
          <cell r="B170" t="str">
            <v>Forn.Ressarc.Avarias</v>
          </cell>
          <cell r="C170">
            <v>-73985.72</v>
          </cell>
        </row>
        <row r="171">
          <cell r="A171">
            <v>2111116</v>
          </cell>
          <cell r="B171" t="str">
            <v>Fornecedores Caminhoneiros</v>
          </cell>
          <cell r="C171">
            <v>-3021432.61</v>
          </cell>
        </row>
        <row r="172">
          <cell r="A172">
            <v>2111189</v>
          </cell>
          <cell r="B172" t="str">
            <v>Transitoria Agregado</v>
          </cell>
          <cell r="C172">
            <v>-70474.16</v>
          </cell>
        </row>
        <row r="173">
          <cell r="A173">
            <v>2111190</v>
          </cell>
          <cell r="B173" t="str">
            <v>Carga Forn.Mat.</v>
          </cell>
          <cell r="C173">
            <v>67331.16</v>
          </cell>
        </row>
        <row r="174">
          <cell r="A174">
            <v>2111191</v>
          </cell>
          <cell r="B174" t="str">
            <v>Carga Forn.Serviço</v>
          </cell>
          <cell r="C174">
            <v>-236652.9</v>
          </cell>
        </row>
        <row r="175">
          <cell r="A175">
            <v>2111193</v>
          </cell>
          <cell r="B175" t="str">
            <v>Outros valores a pagar</v>
          </cell>
          <cell r="C175">
            <v>1374599.29</v>
          </cell>
        </row>
        <row r="176">
          <cell r="A176">
            <v>2111202</v>
          </cell>
          <cell r="B176" t="str">
            <v>Fornecedor Serviços Ext.</v>
          </cell>
          <cell r="C176">
            <v>-1923421.44</v>
          </cell>
        </row>
        <row r="177">
          <cell r="A177" t="str">
            <v>Fornecedores</v>
          </cell>
          <cell r="C177">
            <v>-16864446.690000001</v>
          </cell>
        </row>
        <row r="179">
          <cell r="A179">
            <v>2121301</v>
          </cell>
          <cell r="B179" t="str">
            <v>Empréstimo BNDES</v>
          </cell>
          <cell r="C179">
            <v>-6206021.5800000001</v>
          </cell>
        </row>
        <row r="180">
          <cell r="A180" t="str">
            <v>BNDES</v>
          </cell>
          <cell r="C180">
            <v>-6206021.5800000001</v>
          </cell>
        </row>
        <row r="182">
          <cell r="A182">
            <v>2131106</v>
          </cell>
          <cell r="B182" t="str">
            <v>Arrendamento Delara</v>
          </cell>
          <cell r="C182">
            <v>-25581165.120000001</v>
          </cell>
        </row>
        <row r="183">
          <cell r="A183" t="str">
            <v>Arrendamento a pagar</v>
          </cell>
          <cell r="C183">
            <v>-25581165.120000001</v>
          </cell>
        </row>
        <row r="185">
          <cell r="A185">
            <v>2161101</v>
          </cell>
          <cell r="B185" t="str">
            <v>Salários a Pagar</v>
          </cell>
          <cell r="C185">
            <v>162619.42000000001</v>
          </cell>
        </row>
        <row r="186">
          <cell r="A186">
            <v>2161102</v>
          </cell>
          <cell r="B186" t="str">
            <v>Banco de horas a pagar</v>
          </cell>
          <cell r="C186">
            <v>-24395.84</v>
          </cell>
        </row>
        <row r="187">
          <cell r="A187">
            <v>2162101</v>
          </cell>
          <cell r="B187" t="str">
            <v>INSS</v>
          </cell>
          <cell r="C187">
            <v>-886431.51</v>
          </cell>
        </row>
        <row r="188">
          <cell r="A188">
            <v>2162103</v>
          </cell>
          <cell r="B188" t="str">
            <v>Salario Educação</v>
          </cell>
          <cell r="C188">
            <v>-36777.199999999997</v>
          </cell>
        </row>
        <row r="189">
          <cell r="A189">
            <v>2162104</v>
          </cell>
          <cell r="B189" t="str">
            <v>FGTS a Recolher</v>
          </cell>
          <cell r="C189">
            <v>-151699.15</v>
          </cell>
        </row>
        <row r="190">
          <cell r="A190">
            <v>2163101</v>
          </cell>
          <cell r="B190" t="str">
            <v>Cta.Pg. Plansfer</v>
          </cell>
          <cell r="C190">
            <v>80</v>
          </cell>
        </row>
        <row r="191">
          <cell r="A191">
            <v>2163102</v>
          </cell>
          <cell r="B191" t="str">
            <v>Contrib. Sindical</v>
          </cell>
          <cell r="C191">
            <v>-12781.23</v>
          </cell>
        </row>
        <row r="192">
          <cell r="A192">
            <v>2163104</v>
          </cell>
          <cell r="B192" t="str">
            <v>Pensão Alimentícia</v>
          </cell>
          <cell r="C192">
            <v>4059.28</v>
          </cell>
        </row>
        <row r="193">
          <cell r="A193">
            <v>2163105</v>
          </cell>
          <cell r="B193" t="str">
            <v>Sindifer</v>
          </cell>
          <cell r="C193">
            <v>-880.85</v>
          </cell>
        </row>
        <row r="194">
          <cell r="A194">
            <v>2163106</v>
          </cell>
          <cell r="B194" t="str">
            <v>Assistência Odontológica</v>
          </cell>
          <cell r="C194">
            <v>-14335.77</v>
          </cell>
        </row>
        <row r="195">
          <cell r="A195" t="str">
            <v>Salários e encargos sociais</v>
          </cell>
          <cell r="C195">
            <v>-960542.85</v>
          </cell>
        </row>
        <row r="197">
          <cell r="A197">
            <v>2171101</v>
          </cell>
          <cell r="B197" t="str">
            <v>IRRF - Empregados</v>
          </cell>
          <cell r="C197">
            <v>-46812.49</v>
          </cell>
        </row>
        <row r="198">
          <cell r="A198">
            <v>2171102</v>
          </cell>
          <cell r="B198" t="str">
            <v>IRRF - Terceiros</v>
          </cell>
          <cell r="C198">
            <v>-1267.6500000000001</v>
          </cell>
        </row>
        <row r="199">
          <cell r="A199">
            <v>2171201</v>
          </cell>
          <cell r="B199" t="str">
            <v>PIS-Prog.Int.Social</v>
          </cell>
          <cell r="C199">
            <v>-346874.36</v>
          </cell>
        </row>
        <row r="200">
          <cell r="A200">
            <v>2171202</v>
          </cell>
          <cell r="B200" t="str">
            <v>Cofins</v>
          </cell>
          <cell r="C200">
            <v>-1125387.96</v>
          </cell>
        </row>
        <row r="201">
          <cell r="A201">
            <v>2171203</v>
          </cell>
          <cell r="B201" t="str">
            <v>Imposto S/Serviço</v>
          </cell>
          <cell r="C201">
            <v>31089.55</v>
          </cell>
        </row>
        <row r="202">
          <cell r="A202">
            <v>2171211</v>
          </cell>
          <cell r="B202" t="str">
            <v>Juros c/ Tributos a realizar</v>
          </cell>
          <cell r="C202">
            <v>27304.13</v>
          </cell>
        </row>
        <row r="203">
          <cell r="A203">
            <v>2171301</v>
          </cell>
          <cell r="B203" t="str">
            <v>ICMS - Parana</v>
          </cell>
          <cell r="C203">
            <v>-1651882.2</v>
          </cell>
        </row>
        <row r="204">
          <cell r="A204">
            <v>2171309</v>
          </cell>
          <cell r="B204" t="str">
            <v>ICMS a pagar - Geral</v>
          </cell>
          <cell r="C204">
            <v>160</v>
          </cell>
        </row>
        <row r="205">
          <cell r="A205">
            <v>2171501</v>
          </cell>
          <cell r="B205" t="str">
            <v>IPTU</v>
          </cell>
          <cell r="C205">
            <v>2972.07</v>
          </cell>
        </row>
        <row r="206">
          <cell r="A206">
            <v>2171504</v>
          </cell>
          <cell r="B206" t="str">
            <v>ISS - RETENÇAÕ TERCEIROS</v>
          </cell>
          <cell r="C206">
            <v>-1079.6600000000001</v>
          </cell>
        </row>
        <row r="207">
          <cell r="A207">
            <v>2171505</v>
          </cell>
          <cell r="B207" t="str">
            <v>INSS</v>
          </cell>
          <cell r="C207">
            <v>-167094.74</v>
          </cell>
        </row>
        <row r="208">
          <cell r="A208">
            <v>2171507</v>
          </cell>
          <cell r="B208" t="str">
            <v>INSS - retenção s/ cooperativas</v>
          </cell>
          <cell r="C208">
            <v>-108244.78</v>
          </cell>
        </row>
        <row r="209">
          <cell r="A209">
            <v>2171508</v>
          </cell>
          <cell r="B209" t="str">
            <v>SEST/SENAT - Retido caminhoneiros</v>
          </cell>
          <cell r="C209">
            <v>-17721.04</v>
          </cell>
        </row>
        <row r="210">
          <cell r="A210" t="str">
            <v>Impostos</v>
          </cell>
          <cell r="C210">
            <v>-3404839.13</v>
          </cell>
        </row>
        <row r="212">
          <cell r="A212">
            <v>2164101</v>
          </cell>
          <cell r="B212" t="str">
            <v>13 Salario</v>
          </cell>
          <cell r="C212">
            <v>-593031.67000000004</v>
          </cell>
        </row>
        <row r="213">
          <cell r="A213">
            <v>2164102</v>
          </cell>
          <cell r="B213" t="str">
            <v>Ferias</v>
          </cell>
          <cell r="C213">
            <v>-1458674.91</v>
          </cell>
        </row>
        <row r="214">
          <cell r="A214" t="str">
            <v>Provisões de férias e 13º salário</v>
          </cell>
          <cell r="C214">
            <v>-2051706.58</v>
          </cell>
        </row>
        <row r="216">
          <cell r="A216">
            <v>2151109</v>
          </cell>
          <cell r="B216" t="str">
            <v>Part.Pg.Mesopotâmico/BAP</v>
          </cell>
          <cell r="C216">
            <v>-3118039.43</v>
          </cell>
        </row>
        <row r="217">
          <cell r="A217">
            <v>2181136</v>
          </cell>
          <cell r="B217" t="str">
            <v>Crédito- Unimed</v>
          </cell>
          <cell r="C217">
            <v>-801.17</v>
          </cell>
        </row>
        <row r="218">
          <cell r="A218">
            <v>2181150</v>
          </cell>
          <cell r="B218" t="str">
            <v>Adiantamento de Clientes - Recon</v>
          </cell>
          <cell r="C218">
            <v>-9801.75</v>
          </cell>
        </row>
        <row r="219">
          <cell r="A219">
            <v>2182101</v>
          </cell>
          <cell r="B219" t="str">
            <v>Seguros a pagar</v>
          </cell>
          <cell r="C219">
            <v>-104318.99</v>
          </cell>
        </row>
        <row r="220">
          <cell r="A220">
            <v>2182102</v>
          </cell>
          <cell r="B220" t="str">
            <v>Bonif.vagões clientes a Pg</v>
          </cell>
          <cell r="C220">
            <v>44.93</v>
          </cell>
        </row>
        <row r="221">
          <cell r="A221">
            <v>2182103</v>
          </cell>
          <cell r="B221" t="str">
            <v>Reemb Impostos Delara</v>
          </cell>
          <cell r="C221">
            <v>226889.24</v>
          </cell>
        </row>
        <row r="222">
          <cell r="A222" t="str">
            <v>Outros</v>
          </cell>
          <cell r="C222">
            <v>-3006027.17</v>
          </cell>
        </row>
        <row r="224">
          <cell r="A224" t="str">
            <v>Circulante</v>
          </cell>
          <cell r="C224">
            <v>-58074749.119999997</v>
          </cell>
        </row>
        <row r="226">
          <cell r="A226">
            <v>2211202</v>
          </cell>
          <cell r="B226" t="str">
            <v>Fornec.Serviços Ext. LP</v>
          </cell>
          <cell r="C226">
            <v>16000.02</v>
          </cell>
        </row>
        <row r="227">
          <cell r="A227" t="str">
            <v>Fornecedores</v>
          </cell>
          <cell r="C227">
            <v>16000.02</v>
          </cell>
        </row>
        <row r="229">
          <cell r="A229">
            <v>2221301</v>
          </cell>
          <cell r="B229" t="str">
            <v>Emprést.BNDES  LP</v>
          </cell>
          <cell r="C229">
            <v>-9706892.0800000001</v>
          </cell>
        </row>
        <row r="230">
          <cell r="A230" t="str">
            <v>BNDES</v>
          </cell>
          <cell r="C230">
            <v>-9706892.0800000001</v>
          </cell>
        </row>
        <row r="232">
          <cell r="A232">
            <v>2251101</v>
          </cell>
          <cell r="B232" t="str">
            <v>Provisões Ações Trabal.LP</v>
          </cell>
          <cell r="C232">
            <v>-880001.47</v>
          </cell>
        </row>
        <row r="233">
          <cell r="A233" t="str">
            <v>Provisão para contingencias trabalhistas</v>
          </cell>
          <cell r="C233">
            <v>-880001.47</v>
          </cell>
        </row>
        <row r="235">
          <cell r="A235">
            <v>2221606</v>
          </cell>
          <cell r="B235" t="str">
            <v>Mutúo ALL do Brasil S.A. LP</v>
          </cell>
          <cell r="C235">
            <v>-4779669.1500000004</v>
          </cell>
        </row>
        <row r="236">
          <cell r="A236">
            <v>2281102</v>
          </cell>
          <cell r="B236" t="str">
            <v>Reembolso impostos Delara</v>
          </cell>
          <cell r="C236">
            <v>-1960079.05</v>
          </cell>
        </row>
        <row r="237">
          <cell r="A237" t="str">
            <v>Outros valores a pagar</v>
          </cell>
          <cell r="C237">
            <v>-6739748.2000000002</v>
          </cell>
        </row>
        <row r="239">
          <cell r="A239" t="str">
            <v>Exigível a longo prazo</v>
          </cell>
          <cell r="C239">
            <v>-17310641.73</v>
          </cell>
        </row>
        <row r="241">
          <cell r="A241">
            <v>2311104</v>
          </cell>
          <cell r="B241" t="str">
            <v>Cessão Diretio de Uso</v>
          </cell>
          <cell r="C241">
            <v>-8996602.5299999993</v>
          </cell>
        </row>
        <row r="242">
          <cell r="C242">
            <v>-8996602.5299999993</v>
          </cell>
        </row>
        <row r="243">
          <cell r="A243">
            <v>2411101</v>
          </cell>
          <cell r="B243" t="str">
            <v>Capital Social Subscrito</v>
          </cell>
          <cell r="C243">
            <v>-46929261.920000002</v>
          </cell>
        </row>
        <row r="244">
          <cell r="A244">
            <v>2421102</v>
          </cell>
          <cell r="B244" t="str">
            <v>Adto.p/Futuro Aum.Capital</v>
          </cell>
          <cell r="C244">
            <v>-969032.25</v>
          </cell>
        </row>
        <row r="245">
          <cell r="A245" t="str">
            <v>Capital social</v>
          </cell>
          <cell r="C245">
            <v>-47898294.170000002</v>
          </cell>
        </row>
        <row r="247">
          <cell r="A247">
            <v>2431101</v>
          </cell>
          <cell r="B247" t="str">
            <v>Lucro/Prej.Exerc.Anteriores</v>
          </cell>
          <cell r="C247">
            <v>14671027.84</v>
          </cell>
        </row>
        <row r="248">
          <cell r="A248" t="str">
            <v>Prejuízo acumulado</v>
          </cell>
          <cell r="C248">
            <v>14671027.84</v>
          </cell>
        </row>
        <row r="250">
          <cell r="A250" t="str">
            <v>Patrimônio líquido</v>
          </cell>
          <cell r="C250">
            <v>-33227266.329999998</v>
          </cell>
        </row>
        <row r="252">
          <cell r="A252" t="str">
            <v>Passivo</v>
          </cell>
          <cell r="C252">
            <v>-117609259.70999999</v>
          </cell>
        </row>
        <row r="261">
          <cell r="A261" t="str">
            <v>Texto.............................................</v>
          </cell>
        </row>
        <row r="262">
          <cell r="A262" t="str">
            <v>..................................................</v>
          </cell>
        </row>
        <row r="264">
          <cell r="A264">
            <v>5111101</v>
          </cell>
          <cell r="B264" t="str">
            <v>Receita Transporte Ferrov.</v>
          </cell>
          <cell r="C264">
            <v>-8000</v>
          </cell>
        </row>
        <row r="265">
          <cell r="A265">
            <v>5112101</v>
          </cell>
          <cell r="B265" t="str">
            <v>FEPASA Part.Rec.</v>
          </cell>
          <cell r="C265">
            <v>-0.02</v>
          </cell>
        </row>
        <row r="266">
          <cell r="A266">
            <v>5114101</v>
          </cell>
          <cell r="B266" t="str">
            <v>Desconto de Frete</v>
          </cell>
          <cell r="C266">
            <v>7399.37</v>
          </cell>
        </row>
        <row r="267">
          <cell r="A267" t="str">
            <v>Receita Ferroviária</v>
          </cell>
          <cell r="C267">
            <v>-600.65</v>
          </cell>
        </row>
        <row r="268">
          <cell r="A268">
            <v>5114301</v>
          </cell>
          <cell r="B268" t="str">
            <v>Desconto de Frete - Agregados</v>
          </cell>
          <cell r="C268">
            <v>93989.84</v>
          </cell>
        </row>
        <row r="269">
          <cell r="A269">
            <v>5114304</v>
          </cell>
          <cell r="B269" t="str">
            <v>Desconto de Frete - Terceiros</v>
          </cell>
          <cell r="C269">
            <v>838743.29</v>
          </cell>
        </row>
        <row r="270">
          <cell r="A270">
            <v>5114305</v>
          </cell>
          <cell r="B270" t="str">
            <v>Cancelamento de Frete - Terceiros</v>
          </cell>
          <cell r="C270">
            <v>511.96</v>
          </cell>
        </row>
        <row r="271">
          <cell r="A271">
            <v>5114307</v>
          </cell>
          <cell r="B271" t="str">
            <v>Desconto de Frete - Frota</v>
          </cell>
          <cell r="C271">
            <v>240746.8</v>
          </cell>
        </row>
        <row r="272">
          <cell r="A272">
            <v>5114308</v>
          </cell>
          <cell r="B272" t="str">
            <v>Cancelamento de Frete - Frota</v>
          </cell>
          <cell r="C272">
            <v>1655293.67</v>
          </cell>
        </row>
        <row r="273">
          <cell r="A273">
            <v>5118101</v>
          </cell>
          <cell r="B273" t="str">
            <v>Transporte Rodoviário - Terceiros</v>
          </cell>
          <cell r="C273">
            <v>-39917157.75</v>
          </cell>
        </row>
        <row r="274">
          <cell r="A274">
            <v>5118102</v>
          </cell>
          <cell r="B274" t="str">
            <v>Transport. Rod. Frota</v>
          </cell>
          <cell r="C274">
            <v>-41699205.590000004</v>
          </cell>
        </row>
        <row r="275">
          <cell r="A275">
            <v>5118103</v>
          </cell>
          <cell r="B275" t="str">
            <v>Transp. Rod. Agregados</v>
          </cell>
          <cell r="C275">
            <v>-16814079.190000001</v>
          </cell>
        </row>
        <row r="276">
          <cell r="A276">
            <v>5118105</v>
          </cell>
          <cell r="B276" t="str">
            <v>Rec.Movim./Armaz.Rodo</v>
          </cell>
          <cell r="C276">
            <v>-473296.06</v>
          </cell>
        </row>
        <row r="277">
          <cell r="A277" t="str">
            <v>Receita Rodoviária</v>
          </cell>
          <cell r="C277">
            <v>-96074453.030000001</v>
          </cell>
        </row>
        <row r="278">
          <cell r="A278">
            <v>5117105</v>
          </cell>
          <cell r="B278" t="str">
            <v>Transbordo</v>
          </cell>
          <cell r="C278">
            <v>-39734</v>
          </cell>
        </row>
        <row r="279">
          <cell r="A279">
            <v>5117109</v>
          </cell>
          <cell r="B279" t="str">
            <v>Custo adm.+marg Intermodal</v>
          </cell>
          <cell r="C279">
            <v>367971.41</v>
          </cell>
        </row>
        <row r="280">
          <cell r="A280">
            <v>5117129</v>
          </cell>
          <cell r="B280" t="str">
            <v>Rec. Log. Terminal Araucárias</v>
          </cell>
          <cell r="C280">
            <v>0</v>
          </cell>
        </row>
        <row r="281">
          <cell r="A281">
            <v>5124112</v>
          </cell>
          <cell r="B281" t="str">
            <v>Comissão Seguros Rodoviário - Agregados</v>
          </cell>
          <cell r="C281">
            <v>-648432.25</v>
          </cell>
        </row>
        <row r="282">
          <cell r="A282">
            <v>5124113</v>
          </cell>
          <cell r="B282" t="str">
            <v>Comissão Seguros Rodoviário - Terceiros</v>
          </cell>
          <cell r="C282">
            <v>-742150.41</v>
          </cell>
        </row>
        <row r="283">
          <cell r="A283">
            <v>5124120</v>
          </cell>
          <cell r="B283" t="str">
            <v>Comissão Seguros Rodoviário - Frota</v>
          </cell>
          <cell r="C283">
            <v>-536241.52</v>
          </cell>
        </row>
        <row r="284">
          <cell r="A284" t="str">
            <v>Receita de Logística</v>
          </cell>
          <cell r="C284">
            <v>-1598586.77</v>
          </cell>
        </row>
        <row r="285">
          <cell r="A285">
            <v>4145102</v>
          </cell>
          <cell r="B285" t="str">
            <v>Custo Imobilizado Baixado</v>
          </cell>
          <cell r="C285">
            <v>3449696.8</v>
          </cell>
        </row>
        <row r="286">
          <cell r="A286">
            <v>5117130</v>
          </cell>
          <cell r="B286" t="str">
            <v>Receita Realizada TERLOGS</v>
          </cell>
          <cell r="C286">
            <v>-214935.91</v>
          </cell>
        </row>
        <row r="287">
          <cell r="A287">
            <v>5124104</v>
          </cell>
          <cell r="B287" t="str">
            <v>Receitas a Classificar</v>
          </cell>
          <cell r="C287">
            <v>32842.11</v>
          </cell>
        </row>
        <row r="288">
          <cell r="A288" t="str">
            <v>Outras Receitas</v>
          </cell>
          <cell r="C288">
            <v>3267603</v>
          </cell>
        </row>
        <row r="289">
          <cell r="A289" t="str">
            <v>Receita Bruta Total</v>
          </cell>
          <cell r="C289">
            <v>-94406037.450000003</v>
          </cell>
        </row>
        <row r="290">
          <cell r="A290">
            <v>5411102</v>
          </cell>
          <cell r="B290" t="str">
            <v>PIS</v>
          </cell>
          <cell r="C290">
            <v>64.900000000000006</v>
          </cell>
        </row>
        <row r="291">
          <cell r="A291">
            <v>5411103</v>
          </cell>
          <cell r="B291" t="str">
            <v>COFINS</v>
          </cell>
          <cell r="C291">
            <v>117.99</v>
          </cell>
        </row>
        <row r="292">
          <cell r="A292">
            <v>5411104</v>
          </cell>
          <cell r="B292" t="str">
            <v>Imposto s/ serviço</v>
          </cell>
          <cell r="C292">
            <v>196.66</v>
          </cell>
        </row>
        <row r="293">
          <cell r="A293">
            <v>5411127</v>
          </cell>
          <cell r="B293" t="str">
            <v>Imposto s/ serviço - Sobre logística</v>
          </cell>
          <cell r="C293">
            <v>-205.39</v>
          </cell>
        </row>
        <row r="294">
          <cell r="A294">
            <v>5411145</v>
          </cell>
          <cell r="B294" t="str">
            <v>PIS Rodoviário - Agregados</v>
          </cell>
          <cell r="C294">
            <v>278310.09999999998</v>
          </cell>
        </row>
        <row r="295">
          <cell r="A295">
            <v>5411146</v>
          </cell>
          <cell r="B295" t="str">
            <v>PIS Rodoviário - Terceiros</v>
          </cell>
          <cell r="C295">
            <v>596435.22</v>
          </cell>
        </row>
        <row r="296">
          <cell r="A296">
            <v>5411147</v>
          </cell>
          <cell r="B296" t="str">
            <v>PIS Rodoviário - Frota</v>
          </cell>
          <cell r="C296">
            <v>596123.79</v>
          </cell>
        </row>
        <row r="297">
          <cell r="A297">
            <v>5411148</v>
          </cell>
          <cell r="B297" t="str">
            <v>Cofins Rodoviário - Agregados</v>
          </cell>
          <cell r="C297">
            <v>506160.78</v>
          </cell>
        </row>
        <row r="298">
          <cell r="A298">
            <v>5411149</v>
          </cell>
          <cell r="B298" t="str">
            <v>Cofins Rodoviário - Terceiros</v>
          </cell>
          <cell r="C298">
            <v>1077968.94</v>
          </cell>
        </row>
        <row r="299">
          <cell r="A299">
            <v>5411150</v>
          </cell>
          <cell r="B299" t="str">
            <v>Cofins Rodoviário - Frota</v>
          </cell>
          <cell r="C299">
            <v>1049207.73</v>
          </cell>
        </row>
        <row r="300">
          <cell r="A300">
            <v>5411151</v>
          </cell>
          <cell r="B300" t="str">
            <v>ISS Rodoviário - Agregados</v>
          </cell>
          <cell r="C300">
            <v>22038.62</v>
          </cell>
        </row>
        <row r="301">
          <cell r="A301">
            <v>5411152</v>
          </cell>
          <cell r="B301" t="str">
            <v>ISS Rodoviário - Terceiros</v>
          </cell>
          <cell r="C301">
            <v>41504.46</v>
          </cell>
        </row>
        <row r="302">
          <cell r="A302">
            <v>5411153</v>
          </cell>
          <cell r="B302" t="str">
            <v>ISS Rodoviário - Frota</v>
          </cell>
          <cell r="C302">
            <v>54278.28</v>
          </cell>
        </row>
        <row r="303">
          <cell r="A303">
            <v>5411160</v>
          </cell>
          <cell r="B303" t="str">
            <v>ISS s/ Seguros</v>
          </cell>
          <cell r="C303">
            <v>2002.4</v>
          </cell>
        </row>
        <row r="304">
          <cell r="A304">
            <v>5411168</v>
          </cell>
          <cell r="B304" t="str">
            <v>PIS-Diretor Pestana</v>
          </cell>
          <cell r="C304">
            <v>0</v>
          </cell>
        </row>
        <row r="305">
          <cell r="A305">
            <v>5411174</v>
          </cell>
          <cell r="B305" t="str">
            <v>COFINS-Diretor Pestana</v>
          </cell>
          <cell r="C305">
            <v>0</v>
          </cell>
        </row>
        <row r="306">
          <cell r="A306" t="str">
            <v>PIS/COFINS/ISS/INSS</v>
          </cell>
          <cell r="C306">
            <v>4224204.4800000004</v>
          </cell>
        </row>
        <row r="307">
          <cell r="A307">
            <v>5411142</v>
          </cell>
          <cell r="B307" t="str">
            <v>ICMS Rodoviário - Agregados</v>
          </cell>
          <cell r="C307">
            <v>2887238.88</v>
          </cell>
        </row>
        <row r="308">
          <cell r="A308">
            <v>5411143</v>
          </cell>
          <cell r="B308" t="str">
            <v>ICMS Rodoviário - Terceiros</v>
          </cell>
          <cell r="C308">
            <v>2871211.33</v>
          </cell>
        </row>
        <row r="309">
          <cell r="A309">
            <v>5411144</v>
          </cell>
          <cell r="B309" t="str">
            <v>ICMS Rodoviário - Frota</v>
          </cell>
          <cell r="C309">
            <v>2671160.36</v>
          </cell>
        </row>
        <row r="310">
          <cell r="A310">
            <v>5411156</v>
          </cell>
          <cell r="B310" t="str">
            <v>ICMS Seg rod - Agregados</v>
          </cell>
          <cell r="C310">
            <v>46711.11</v>
          </cell>
        </row>
        <row r="311">
          <cell r="A311">
            <v>5411157</v>
          </cell>
          <cell r="B311" t="str">
            <v>ICMS Seg rod - Terceiros</v>
          </cell>
          <cell r="C311">
            <v>42772.18</v>
          </cell>
        </row>
        <row r="312">
          <cell r="A312">
            <v>5411158</v>
          </cell>
          <cell r="B312" t="str">
            <v>ICMS Seg rod - Frota</v>
          </cell>
          <cell r="C312">
            <v>18908.29</v>
          </cell>
        </row>
        <row r="313">
          <cell r="A313" t="str">
            <v>ICMS</v>
          </cell>
          <cell r="C313">
            <v>8538002.1500000004</v>
          </cell>
        </row>
        <row r="314">
          <cell r="A314" t="str">
            <v>Impostos s/ Vendas</v>
          </cell>
          <cell r="C314">
            <v>12762206.630000001</v>
          </cell>
        </row>
        <row r="315">
          <cell r="A315" t="str">
            <v>Receita operacional líquida</v>
          </cell>
          <cell r="C315">
            <v>-81643830.819999993</v>
          </cell>
        </row>
        <row r="316">
          <cell r="A316">
            <v>3131106</v>
          </cell>
          <cell r="B316" t="str">
            <v>Limpeza de vagões</v>
          </cell>
          <cell r="C316">
            <v>200</v>
          </cell>
        </row>
        <row r="317">
          <cell r="A317">
            <v>4131130</v>
          </cell>
          <cell r="B317" t="str">
            <v>Carga e descarga</v>
          </cell>
          <cell r="C317">
            <v>2740.09</v>
          </cell>
        </row>
        <row r="318">
          <cell r="A318" t="str">
            <v>Enlonamento/Pesagem</v>
          </cell>
          <cell r="C318">
            <v>2940.09</v>
          </cell>
        </row>
        <row r="319">
          <cell r="A319">
            <v>3061108</v>
          </cell>
          <cell r="B319" t="str">
            <v>Aluguel Container</v>
          </cell>
          <cell r="C319">
            <v>399</v>
          </cell>
        </row>
        <row r="320">
          <cell r="A320" t="str">
            <v>Aluguel de Material Rodante</v>
          </cell>
          <cell r="C320">
            <v>399</v>
          </cell>
        </row>
        <row r="321">
          <cell r="A321">
            <v>4180101</v>
          </cell>
          <cell r="B321" t="str">
            <v>Crédito Pis - Custo</v>
          </cell>
          <cell r="C321">
            <v>-103750.45</v>
          </cell>
        </row>
        <row r="322">
          <cell r="A322" t="str">
            <v>Crédito PIS</v>
          </cell>
          <cell r="C322">
            <v>-103750.45</v>
          </cell>
        </row>
        <row r="323">
          <cell r="A323" t="str">
            <v>Custos Ferroviários variáveis</v>
          </cell>
          <cell r="C323">
            <v>-100411.36</v>
          </cell>
        </row>
        <row r="324">
          <cell r="A324">
            <v>3015101</v>
          </cell>
          <cell r="B324" t="str">
            <v>Salários - Motoristas/Ajudantes</v>
          </cell>
          <cell r="C324">
            <v>2609200.3199999998</v>
          </cell>
        </row>
        <row r="325">
          <cell r="A325">
            <v>3015201</v>
          </cell>
          <cell r="B325" t="str">
            <v>Adic. Sal. Mot. Ajudantes</v>
          </cell>
          <cell r="C325">
            <v>1450990.04</v>
          </cell>
        </row>
        <row r="326">
          <cell r="A326">
            <v>3015301</v>
          </cell>
          <cell r="B326" t="str">
            <v>INSS Mot/Ajudantes</v>
          </cell>
          <cell r="C326">
            <v>1306683.95</v>
          </cell>
        </row>
        <row r="327">
          <cell r="A327">
            <v>3015302</v>
          </cell>
          <cell r="B327" t="str">
            <v>FGTS Motoristas/Ajud</v>
          </cell>
          <cell r="C327">
            <v>374033.33</v>
          </cell>
        </row>
        <row r="328">
          <cell r="A328">
            <v>3015305</v>
          </cell>
          <cell r="B328" t="str">
            <v>Cont. Patronal Motoristas/Ajudantes</v>
          </cell>
          <cell r="C328">
            <v>1740</v>
          </cell>
        </row>
        <row r="329">
          <cell r="A329">
            <v>3015401</v>
          </cell>
          <cell r="B329" t="str">
            <v>HE Motoristas/Ajudanres</v>
          </cell>
          <cell r="C329">
            <v>745750.51</v>
          </cell>
        </row>
        <row r="330">
          <cell r="A330">
            <v>3015402</v>
          </cell>
          <cell r="B330" t="str">
            <v>Adicional Noturno - Motoristas</v>
          </cell>
          <cell r="C330">
            <v>31301.48</v>
          </cell>
        </row>
        <row r="331">
          <cell r="A331">
            <v>3015501</v>
          </cell>
          <cell r="B331" t="str">
            <v>Aviso Previo Recisão CTR Motoristas</v>
          </cell>
          <cell r="C331">
            <v>308731.61</v>
          </cell>
        </row>
        <row r="332">
          <cell r="A332">
            <v>3015701</v>
          </cell>
          <cell r="B332" t="str">
            <v>Férias Motoristas/Ajudantes</v>
          </cell>
          <cell r="C332">
            <v>826093.06</v>
          </cell>
        </row>
        <row r="333">
          <cell r="A333">
            <v>3015702</v>
          </cell>
          <cell r="B333" t="str">
            <v>13º Salário Motoristas/Ajudantes</v>
          </cell>
          <cell r="C333">
            <v>600995.43000000005</v>
          </cell>
        </row>
        <row r="334">
          <cell r="A334">
            <v>3015801</v>
          </cell>
          <cell r="B334" t="str">
            <v>Ticket Alim. Motoristas/Ajudantes</v>
          </cell>
          <cell r="C334">
            <v>880856.94</v>
          </cell>
        </row>
        <row r="335">
          <cell r="A335">
            <v>3015802</v>
          </cell>
          <cell r="B335" t="str">
            <v>Vale Transp. Motoristas/Ajudantes</v>
          </cell>
          <cell r="C335">
            <v>348043.07</v>
          </cell>
        </row>
        <row r="336">
          <cell r="A336">
            <v>3015803</v>
          </cell>
          <cell r="B336" t="str">
            <v>Ass. Médica Motoristas/Ajudantes</v>
          </cell>
          <cell r="C336">
            <v>559506.38</v>
          </cell>
        </row>
        <row r="337">
          <cell r="A337">
            <v>3015804</v>
          </cell>
          <cell r="B337" t="str">
            <v>Seguro de Vida Motoristas/Ajudantes</v>
          </cell>
          <cell r="C337">
            <v>11295</v>
          </cell>
        </row>
        <row r="338">
          <cell r="A338">
            <v>3015805</v>
          </cell>
          <cell r="B338" t="str">
            <v>Brindes Motoristas/Ajudantes</v>
          </cell>
          <cell r="C338">
            <v>2937.04</v>
          </cell>
        </row>
        <row r="339">
          <cell r="A339">
            <v>3015806</v>
          </cell>
          <cell r="B339" t="str">
            <v>Outros Motoristas/Ajudantes</v>
          </cell>
          <cell r="C339">
            <v>-1361.79</v>
          </cell>
        </row>
        <row r="340">
          <cell r="A340">
            <v>3015901</v>
          </cell>
          <cell r="B340" t="str">
            <v>Contrato Motoristas/Ajudantes</v>
          </cell>
          <cell r="C340">
            <v>59573.88</v>
          </cell>
        </row>
        <row r="341">
          <cell r="A341" t="str">
            <v>Motoristas e Ajudantes</v>
          </cell>
          <cell r="C341">
            <v>10116370.25</v>
          </cell>
        </row>
        <row r="342">
          <cell r="A342">
            <v>3021106</v>
          </cell>
          <cell r="B342" t="str">
            <v>Diesel Caminhão Internacional</v>
          </cell>
          <cell r="C342">
            <v>999.73</v>
          </cell>
        </row>
        <row r="343">
          <cell r="A343">
            <v>3021107</v>
          </cell>
          <cell r="B343" t="str">
            <v>Frete Diesel Cam.Internacional</v>
          </cell>
          <cell r="C343">
            <v>10.5</v>
          </cell>
        </row>
        <row r="344">
          <cell r="A344">
            <v>3021108</v>
          </cell>
          <cell r="B344" t="str">
            <v>Diesel Caminhão</v>
          </cell>
          <cell r="C344">
            <v>11265776.43</v>
          </cell>
        </row>
        <row r="345">
          <cell r="A345">
            <v>3021110</v>
          </cell>
          <cell r="B345" t="str">
            <v>Lubrificantes Caminhão</v>
          </cell>
          <cell r="C345">
            <v>98640.37</v>
          </cell>
        </row>
        <row r="346">
          <cell r="A346">
            <v>3021112</v>
          </cell>
          <cell r="B346" t="str">
            <v>Combustível p/ Agregados</v>
          </cell>
          <cell r="C346">
            <v>1760211.86</v>
          </cell>
        </row>
        <row r="347">
          <cell r="A347">
            <v>3021113</v>
          </cell>
          <cell r="B347" t="str">
            <v>Combustível para terceiros</v>
          </cell>
          <cell r="C347">
            <v>32523.23</v>
          </cell>
        </row>
        <row r="348">
          <cell r="A348" t="str">
            <v>Combustível e Lubrificantes</v>
          </cell>
          <cell r="C348">
            <v>13158162.119999999</v>
          </cell>
        </row>
        <row r="349">
          <cell r="A349">
            <v>3014307</v>
          </cell>
          <cell r="B349" t="str">
            <v>INSS Serviços de Agregados -Intermodal</v>
          </cell>
          <cell r="C349">
            <v>324096.34999999998</v>
          </cell>
        </row>
        <row r="350">
          <cell r="A350">
            <v>3131136</v>
          </cell>
          <cell r="B350" t="str">
            <v>Fretes agregados</v>
          </cell>
          <cell r="C350">
            <v>9842095.2200000007</v>
          </cell>
        </row>
        <row r="351">
          <cell r="A351">
            <v>3131145</v>
          </cell>
          <cell r="B351" t="str">
            <v>Pedágio agregados</v>
          </cell>
          <cell r="C351">
            <v>661537.29</v>
          </cell>
        </row>
        <row r="352">
          <cell r="A352">
            <v>3131146</v>
          </cell>
          <cell r="B352" t="str">
            <v>Pedágio Reembolso agregados</v>
          </cell>
          <cell r="C352">
            <v>-455719.53</v>
          </cell>
        </row>
        <row r="353">
          <cell r="A353">
            <v>3131148</v>
          </cell>
          <cell r="B353" t="str">
            <v>Carga e descarga rodo agregados</v>
          </cell>
          <cell r="C353">
            <v>175042.52</v>
          </cell>
        </row>
        <row r="354">
          <cell r="A354" t="str">
            <v>Agregados</v>
          </cell>
          <cell r="C354">
            <v>10547051.85</v>
          </cell>
        </row>
        <row r="355">
          <cell r="A355">
            <v>3014306</v>
          </cell>
          <cell r="B355" t="str">
            <v>INSS Serviços de terceiros - Intermodal</v>
          </cell>
          <cell r="C355">
            <v>627982.46</v>
          </cell>
        </row>
        <row r="356">
          <cell r="A356">
            <v>3131102</v>
          </cell>
          <cell r="B356" t="str">
            <v>Fretes com Terceiros</v>
          </cell>
          <cell r="C356">
            <v>14635605.48</v>
          </cell>
        </row>
        <row r="357">
          <cell r="A357">
            <v>3131107</v>
          </cell>
          <cell r="B357" t="str">
            <v>Fretes com Terceiros - Redespacho</v>
          </cell>
          <cell r="C357">
            <v>453864.67</v>
          </cell>
        </row>
        <row r="358">
          <cell r="A358">
            <v>3131121</v>
          </cell>
          <cell r="B358" t="str">
            <v>Frete Ponta Rodoviaria</v>
          </cell>
          <cell r="C358">
            <v>49002.09</v>
          </cell>
        </row>
        <row r="359">
          <cell r="A359">
            <v>3131142</v>
          </cell>
          <cell r="B359" t="str">
            <v>Transbordo Rodoviario</v>
          </cell>
          <cell r="C359">
            <v>24632.959999999999</v>
          </cell>
        </row>
        <row r="360">
          <cell r="A360">
            <v>4131102</v>
          </cell>
          <cell r="B360" t="str">
            <v>Frete com terceiros</v>
          </cell>
          <cell r="C360">
            <v>135.78</v>
          </cell>
        </row>
        <row r="361">
          <cell r="A361" t="str">
            <v>Terceiros</v>
          </cell>
          <cell r="C361">
            <v>15791223.439999999</v>
          </cell>
        </row>
        <row r="362">
          <cell r="A362">
            <v>3031301</v>
          </cell>
          <cell r="B362" t="str">
            <v>Peças Manut. Ctr Cavalo mecânico</v>
          </cell>
          <cell r="C362">
            <v>1078118.03</v>
          </cell>
        </row>
        <row r="363">
          <cell r="A363">
            <v>3031302</v>
          </cell>
          <cell r="B363" t="str">
            <v>Serv. Manut. Cavalo Mecânico</v>
          </cell>
          <cell r="C363">
            <v>861297.41</v>
          </cell>
        </row>
        <row r="364">
          <cell r="A364">
            <v>3031303</v>
          </cell>
          <cell r="B364" t="str">
            <v>Peças Manut. Ctr Semi reboque</v>
          </cell>
          <cell r="C364">
            <v>50899.27</v>
          </cell>
        </row>
        <row r="365">
          <cell r="A365">
            <v>3031304</v>
          </cell>
          <cell r="B365" t="str">
            <v>Serv. Manut. Semi reboque</v>
          </cell>
          <cell r="C365">
            <v>49016.72</v>
          </cell>
        </row>
        <row r="366">
          <cell r="A366">
            <v>3031305</v>
          </cell>
          <cell r="B366" t="str">
            <v>Pç. Manut. Ctr. Caminhões Leves</v>
          </cell>
          <cell r="C366">
            <v>68442.47</v>
          </cell>
        </row>
        <row r="367">
          <cell r="A367">
            <v>3031306</v>
          </cell>
          <cell r="B367" t="str">
            <v>Serv. Manut. Ctr. Caminhões Leves</v>
          </cell>
          <cell r="C367">
            <v>155066.79999999999</v>
          </cell>
        </row>
        <row r="368">
          <cell r="A368" t="str">
            <v>Manutenção Sob-Contrato</v>
          </cell>
          <cell r="C368">
            <v>2262840.7000000002</v>
          </cell>
        </row>
        <row r="369">
          <cell r="A369">
            <v>3031307</v>
          </cell>
          <cell r="B369" t="str">
            <v>Pc. Manut. Ex. Contrato Cavalo Mecânico</v>
          </cell>
          <cell r="C369">
            <v>779272.9</v>
          </cell>
        </row>
        <row r="370">
          <cell r="A370">
            <v>3031308</v>
          </cell>
          <cell r="B370" t="str">
            <v>Serv. Manut. Ctr. Cavalo mecânico</v>
          </cell>
          <cell r="C370">
            <v>259151.84</v>
          </cell>
        </row>
        <row r="371">
          <cell r="A371">
            <v>3031309</v>
          </cell>
          <cell r="B371" t="str">
            <v>Pç Manut. Ex Contrato Semi reboque</v>
          </cell>
          <cell r="C371">
            <v>467340.5</v>
          </cell>
        </row>
        <row r="372">
          <cell r="A372">
            <v>3031310</v>
          </cell>
          <cell r="B372" t="str">
            <v>Serv. Manut. Ex Contrato Semi Reboque</v>
          </cell>
          <cell r="C372">
            <v>571687.96</v>
          </cell>
        </row>
        <row r="373">
          <cell r="A373">
            <v>3031311</v>
          </cell>
          <cell r="B373" t="str">
            <v>Pç Manut. Ex Contrato Caminhões Leves</v>
          </cell>
          <cell r="C373">
            <v>350745.13</v>
          </cell>
        </row>
        <row r="374">
          <cell r="A374">
            <v>3031312</v>
          </cell>
          <cell r="B374" t="str">
            <v>Serv. Manut. Ex Contrato Caminhões Leve</v>
          </cell>
          <cell r="C374">
            <v>284985.26</v>
          </cell>
        </row>
        <row r="375">
          <cell r="A375">
            <v>3031313</v>
          </cell>
          <cell r="B375" t="str">
            <v>Conserto de Pneus</v>
          </cell>
          <cell r="C375">
            <v>45682.23</v>
          </cell>
        </row>
        <row r="376">
          <cell r="A376">
            <v>3031314</v>
          </cell>
          <cell r="B376" t="str">
            <v>Peças Manut. Ctr Semi reboque - AGREGAD</v>
          </cell>
          <cell r="C376">
            <v>108173.56</v>
          </cell>
        </row>
        <row r="377">
          <cell r="A377">
            <v>3031315</v>
          </cell>
          <cell r="B377" t="str">
            <v>Serv. Manut. Semi reboque - AGREGADOS</v>
          </cell>
          <cell r="C377">
            <v>5718.27</v>
          </cell>
        </row>
        <row r="378">
          <cell r="A378" t="str">
            <v>Manutenção Ex-Contrato</v>
          </cell>
          <cell r="C378">
            <v>2872757.65</v>
          </cell>
        </row>
        <row r="379">
          <cell r="A379" t="str">
            <v>Manutenção</v>
          </cell>
          <cell r="C379">
            <v>5135598.3499999996</v>
          </cell>
        </row>
        <row r="380">
          <cell r="A380">
            <v>3031316</v>
          </cell>
          <cell r="B380" t="str">
            <v>Manut. de Lonas Rodo</v>
          </cell>
          <cell r="C380">
            <v>679.1</v>
          </cell>
        </row>
        <row r="381">
          <cell r="A381">
            <v>3131105</v>
          </cell>
          <cell r="B381" t="str">
            <v>Enlonamento-Rodoviário</v>
          </cell>
          <cell r="C381">
            <v>250823.94</v>
          </cell>
        </row>
        <row r="382">
          <cell r="A382">
            <v>3131128</v>
          </cell>
          <cell r="B382" t="str">
            <v>Lacres Rodoviários</v>
          </cell>
          <cell r="C382">
            <v>145.80000000000001</v>
          </cell>
        </row>
        <row r="383">
          <cell r="A383">
            <v>3131130</v>
          </cell>
          <cell r="B383" t="str">
            <v>Carga e descarga</v>
          </cell>
          <cell r="C383">
            <v>791600.74</v>
          </cell>
        </row>
        <row r="384">
          <cell r="A384">
            <v>3131133</v>
          </cell>
          <cell r="B384" t="str">
            <v>Lavagem de caminhões</v>
          </cell>
          <cell r="C384">
            <v>298937.48</v>
          </cell>
        </row>
        <row r="385">
          <cell r="A385">
            <v>3131149</v>
          </cell>
          <cell r="B385" t="str">
            <v>Enlonamento-Rodoviário frota</v>
          </cell>
          <cell r="C385">
            <v>83478.66</v>
          </cell>
        </row>
        <row r="386">
          <cell r="A386">
            <v>3131150</v>
          </cell>
          <cell r="B386" t="str">
            <v>Enlonamento-Rodoviário agregados</v>
          </cell>
          <cell r="C386">
            <v>19667.37</v>
          </cell>
        </row>
        <row r="387">
          <cell r="A387" t="str">
            <v>Enlonamento de Caminhão</v>
          </cell>
          <cell r="C387">
            <v>1445333.09</v>
          </cell>
        </row>
        <row r="388">
          <cell r="A388">
            <v>3081109</v>
          </cell>
          <cell r="B388" t="str">
            <v>Uniformes Materiais de segurança - rodo</v>
          </cell>
          <cell r="C388">
            <v>103113.01</v>
          </cell>
        </row>
        <row r="389">
          <cell r="A389" t="str">
            <v>Uniformes para Motoristas</v>
          </cell>
          <cell r="C389">
            <v>103113.01</v>
          </cell>
        </row>
        <row r="390">
          <cell r="A390">
            <v>3041108</v>
          </cell>
          <cell r="B390" t="str">
            <v>Viagens e estadias Motoristas</v>
          </cell>
          <cell r="C390">
            <v>953375.97</v>
          </cell>
        </row>
        <row r="391">
          <cell r="A391">
            <v>3041109</v>
          </cell>
          <cell r="B391" t="str">
            <v>Diárias de Motoristas</v>
          </cell>
          <cell r="C391">
            <v>10957.07</v>
          </cell>
        </row>
        <row r="392">
          <cell r="A392" t="str">
            <v>Estadias de Motoristas</v>
          </cell>
          <cell r="C392">
            <v>964333.04</v>
          </cell>
        </row>
        <row r="393">
          <cell r="A393">
            <v>3081112</v>
          </cell>
          <cell r="B393" t="str">
            <v>Ser. Motoristas e Ajudantes</v>
          </cell>
          <cell r="C393">
            <v>723355.99</v>
          </cell>
        </row>
        <row r="394">
          <cell r="C394">
            <v>723355.99</v>
          </cell>
        </row>
        <row r="395">
          <cell r="A395">
            <v>3131122</v>
          </cell>
          <cell r="B395" t="str">
            <v>Pedágio Freteiros</v>
          </cell>
          <cell r="C395">
            <v>767520.57</v>
          </cell>
        </row>
        <row r="396">
          <cell r="A396">
            <v>3131126</v>
          </cell>
          <cell r="B396" t="str">
            <v>Pedágio Reembolso</v>
          </cell>
          <cell r="C396">
            <v>-510210.74</v>
          </cell>
        </row>
        <row r="397">
          <cell r="A397">
            <v>3131134</v>
          </cell>
          <cell r="B397" t="str">
            <v>Estacionamento</v>
          </cell>
          <cell r="C397">
            <v>8655.07</v>
          </cell>
        </row>
        <row r="398">
          <cell r="A398">
            <v>3131143</v>
          </cell>
          <cell r="B398" t="str">
            <v>Pedágio frota</v>
          </cell>
          <cell r="C398">
            <v>825774.21</v>
          </cell>
        </row>
        <row r="399">
          <cell r="A399">
            <v>3131144</v>
          </cell>
          <cell r="B399" t="str">
            <v>Pedágio Reembolso frota</v>
          </cell>
          <cell r="C399">
            <v>-676740.46</v>
          </cell>
        </row>
        <row r="400">
          <cell r="A400">
            <v>4131122</v>
          </cell>
          <cell r="B400" t="str">
            <v>Pedágio Freteiros</v>
          </cell>
          <cell r="C400">
            <v>-2759.89</v>
          </cell>
        </row>
        <row r="401">
          <cell r="A401" t="str">
            <v>Estacionamento/pedágio</v>
          </cell>
          <cell r="C401">
            <v>412238.76</v>
          </cell>
        </row>
        <row r="402">
          <cell r="A402">
            <v>3061107</v>
          </cell>
          <cell r="B402" t="str">
            <v>Aluguel Road Railer</v>
          </cell>
          <cell r="C402">
            <v>16.989999999999998</v>
          </cell>
        </row>
        <row r="403">
          <cell r="A403">
            <v>3061111</v>
          </cell>
          <cell r="B403" t="str">
            <v>Locação de Cavalos Mwc</v>
          </cell>
          <cell r="C403">
            <v>413203.21</v>
          </cell>
        </row>
        <row r="404">
          <cell r="A404" t="str">
            <v>Aluguel material rodante</v>
          </cell>
          <cell r="C404">
            <v>413220.2</v>
          </cell>
        </row>
        <row r="405">
          <cell r="A405">
            <v>3091401</v>
          </cell>
          <cell r="B405" t="str">
            <v>Gerenciamento de riscos</v>
          </cell>
          <cell r="C405">
            <v>1250512.32</v>
          </cell>
        </row>
        <row r="406">
          <cell r="A406">
            <v>4131131</v>
          </cell>
          <cell r="B406" t="str">
            <v>Taxa Repon</v>
          </cell>
          <cell r="C406">
            <v>84982.2</v>
          </cell>
        </row>
        <row r="407">
          <cell r="A407" t="str">
            <v>Gerenciamento de riscos</v>
          </cell>
          <cell r="C407">
            <v>1335494.52</v>
          </cell>
        </row>
        <row r="408">
          <cell r="A408">
            <v>3040101</v>
          </cell>
          <cell r="B408" t="str">
            <v>Desgate de Pneus</v>
          </cell>
          <cell r="C408">
            <v>1515825.73</v>
          </cell>
        </row>
        <row r="409">
          <cell r="A409">
            <v>3040102</v>
          </cell>
          <cell r="B409" t="str">
            <v>Desgate de Pneus - Agregados</v>
          </cell>
          <cell r="C409">
            <v>395809.9</v>
          </cell>
        </row>
        <row r="410">
          <cell r="A410" t="str">
            <v>Desgaste de Pneus</v>
          </cell>
          <cell r="C410">
            <v>1911635.63</v>
          </cell>
        </row>
        <row r="411">
          <cell r="A411">
            <v>3131113</v>
          </cell>
          <cell r="B411" t="str">
            <v>Estadia</v>
          </cell>
          <cell r="C411">
            <v>44728.45</v>
          </cell>
        </row>
        <row r="412">
          <cell r="A412">
            <v>3131114</v>
          </cell>
          <cell r="B412" t="str">
            <v>Armazenagem</v>
          </cell>
          <cell r="C412">
            <v>14445.92</v>
          </cell>
        </row>
        <row r="413">
          <cell r="A413" t="str">
            <v>Estadia de Caminhões</v>
          </cell>
          <cell r="C413">
            <v>59174.37</v>
          </cell>
        </row>
        <row r="414">
          <cell r="A414">
            <v>3101121</v>
          </cell>
          <cell r="B414" t="str">
            <v>Taxas Variáveis</v>
          </cell>
          <cell r="C414">
            <v>110430.55</v>
          </cell>
        </row>
        <row r="415">
          <cell r="A415" t="str">
            <v>Taxa Adm. Arg.</v>
          </cell>
          <cell r="C415">
            <v>110430.55</v>
          </cell>
        </row>
        <row r="416">
          <cell r="A416">
            <v>3091104</v>
          </cell>
          <cell r="B416" t="str">
            <v>RCF - Seguros com terceiros</v>
          </cell>
          <cell r="C416">
            <v>197660.2</v>
          </cell>
        </row>
        <row r="417">
          <cell r="A417">
            <v>3101231</v>
          </cell>
          <cell r="B417" t="str">
            <v>IPVA  - Caminhões</v>
          </cell>
          <cell r="C417">
            <v>194571.05</v>
          </cell>
        </row>
        <row r="418">
          <cell r="A418">
            <v>3101232</v>
          </cell>
          <cell r="B418" t="str">
            <v>IPVA Semi Reboques/Agregados</v>
          </cell>
          <cell r="C418">
            <v>3001.24</v>
          </cell>
        </row>
        <row r="419">
          <cell r="A419">
            <v>4101231</v>
          </cell>
          <cell r="B419" t="str">
            <v>IPVA Caminhões</v>
          </cell>
          <cell r="C419">
            <v>5930.73</v>
          </cell>
        </row>
        <row r="420">
          <cell r="A420" t="str">
            <v>IPVA Caminhões</v>
          </cell>
          <cell r="C420">
            <v>401163.22</v>
          </cell>
        </row>
        <row r="421">
          <cell r="A421">
            <v>3131127</v>
          </cell>
          <cell r="B421" t="str">
            <v>Serviço de desembaraço</v>
          </cell>
          <cell r="C421">
            <v>50242.67</v>
          </cell>
        </row>
        <row r="422">
          <cell r="A422" t="str">
            <v>Desembaraço de Mercadorias</v>
          </cell>
          <cell r="C422">
            <v>50242.67</v>
          </cell>
        </row>
        <row r="423">
          <cell r="A423">
            <v>3101106</v>
          </cell>
          <cell r="B423" t="str">
            <v>Refugo Vasilhames</v>
          </cell>
          <cell r="C423">
            <v>135004.56</v>
          </cell>
        </row>
        <row r="424">
          <cell r="A424">
            <v>3101198</v>
          </cell>
          <cell r="B424" t="str">
            <v>Recuperação Refugos/Avarias</v>
          </cell>
          <cell r="C424">
            <v>-1604.12</v>
          </cell>
        </row>
        <row r="425">
          <cell r="A425">
            <v>3111105</v>
          </cell>
          <cell r="B425" t="str">
            <v>Vendas de Salvados - PPO</v>
          </cell>
          <cell r="C425">
            <v>-20431.759999999998</v>
          </cell>
        </row>
        <row r="426">
          <cell r="A426">
            <v>3111201</v>
          </cell>
          <cell r="B426" t="str">
            <v>Vales Financeiros - Prest. Contas</v>
          </cell>
          <cell r="C426">
            <v>100221.46</v>
          </cell>
        </row>
        <row r="427">
          <cell r="A427">
            <v>3111202</v>
          </cell>
          <cell r="B427" t="str">
            <v>Devol. Vales Financeiros - Redutora</v>
          </cell>
          <cell r="C427">
            <v>-105438.27</v>
          </cell>
        </row>
        <row r="428">
          <cell r="C428">
            <v>107751.87</v>
          </cell>
        </row>
        <row r="429">
          <cell r="A429">
            <v>3091105</v>
          </cell>
          <cell r="B429" t="str">
            <v>RCF-Seguros com terceiros -agregados</v>
          </cell>
          <cell r="C429">
            <v>74730.960000000006</v>
          </cell>
        </row>
        <row r="430">
          <cell r="A430">
            <v>3091106</v>
          </cell>
          <cell r="B430" t="str">
            <v>RCF - Seguros com terceiros internacion</v>
          </cell>
          <cell r="C430">
            <v>88655.48</v>
          </cell>
        </row>
        <row r="431">
          <cell r="C431">
            <v>163386.44</v>
          </cell>
        </row>
        <row r="432">
          <cell r="A432">
            <v>3131117</v>
          </cell>
          <cell r="B432" t="str">
            <v>Agenciamento cargas/comissões - Frota</v>
          </cell>
          <cell r="C432">
            <v>184176.61</v>
          </cell>
        </row>
        <row r="433">
          <cell r="C433">
            <v>184176.61</v>
          </cell>
        </row>
        <row r="434">
          <cell r="A434">
            <v>3021301</v>
          </cell>
          <cell r="B434" t="str">
            <v>Combustiveis e equipamentos para termin</v>
          </cell>
          <cell r="C434">
            <v>69579.649999999994</v>
          </cell>
        </row>
        <row r="435">
          <cell r="A435">
            <v>3021302</v>
          </cell>
          <cell r="B435" t="str">
            <v>Lubrif. Equip. Terminal</v>
          </cell>
          <cell r="C435">
            <v>1141</v>
          </cell>
        </row>
        <row r="436">
          <cell r="A436" t="str">
            <v>Combustíveis Terminais</v>
          </cell>
          <cell r="C436">
            <v>70720.649999999994</v>
          </cell>
        </row>
        <row r="437">
          <cell r="A437">
            <v>3061109</v>
          </cell>
          <cell r="B437" t="str">
            <v>Locação de Armazéns</v>
          </cell>
          <cell r="C437">
            <v>63002.6</v>
          </cell>
        </row>
        <row r="438">
          <cell r="A438">
            <v>3131124</v>
          </cell>
          <cell r="B438" t="str">
            <v>Armazenagem no destino</v>
          </cell>
          <cell r="C438">
            <v>-2897.65</v>
          </cell>
        </row>
        <row r="439">
          <cell r="A439" t="str">
            <v>Armazenagem e Aluguéis</v>
          </cell>
          <cell r="C439">
            <v>60104.95</v>
          </cell>
        </row>
        <row r="440">
          <cell r="A440">
            <v>3091101</v>
          </cell>
          <cell r="B440" t="str">
            <v>Ativos - Prêmios</v>
          </cell>
          <cell r="C440">
            <v>1594.71</v>
          </cell>
        </row>
        <row r="441">
          <cell r="A441">
            <v>3091202</v>
          </cell>
          <cell r="B441" t="str">
            <v>Carga nacional</v>
          </cell>
          <cell r="C441">
            <v>692341.67</v>
          </cell>
        </row>
        <row r="442">
          <cell r="A442">
            <v>3091203</v>
          </cell>
          <cell r="B442" t="str">
            <v>Carga Internacional</v>
          </cell>
          <cell r="C442">
            <v>141786.26</v>
          </cell>
        </row>
        <row r="443">
          <cell r="A443" t="str">
            <v>Seguro de Carga</v>
          </cell>
          <cell r="C443">
            <v>835722.64</v>
          </cell>
        </row>
        <row r="444">
          <cell r="A444">
            <v>3131123</v>
          </cell>
          <cell r="B444" t="str">
            <v>ATA - Agente de transporte aduaneiro</v>
          </cell>
          <cell r="C444">
            <v>8378.2999999999993</v>
          </cell>
        </row>
        <row r="445">
          <cell r="A445" t="str">
            <v>Taxas Fundaf</v>
          </cell>
          <cell r="C445">
            <v>8378.2999999999993</v>
          </cell>
        </row>
        <row r="446">
          <cell r="A446">
            <v>3131104</v>
          </cell>
          <cell r="B446" t="str">
            <v>Transbordo ferroviário</v>
          </cell>
          <cell r="C446">
            <v>75472.710000000006</v>
          </cell>
        </row>
        <row r="447">
          <cell r="A447">
            <v>4131112</v>
          </cell>
          <cell r="B447" t="str">
            <v>Agenciam.cargas comissões</v>
          </cell>
          <cell r="C447">
            <v>-4.43</v>
          </cell>
        </row>
        <row r="448">
          <cell r="A448" t="str">
            <v>Transbordo</v>
          </cell>
          <cell r="C448">
            <v>75468.28</v>
          </cell>
        </row>
        <row r="449">
          <cell r="A449">
            <v>3036104</v>
          </cell>
          <cell r="B449" t="str">
            <v>Pç Manut. Maquinas e Terminais Logístic</v>
          </cell>
          <cell r="C449">
            <v>33611.040000000001</v>
          </cell>
        </row>
        <row r="450">
          <cell r="A450">
            <v>3036105</v>
          </cell>
          <cell r="B450" t="str">
            <v>Serv. Manut. Maquinas e Terminais Logís</v>
          </cell>
          <cell r="C450">
            <v>7658.93</v>
          </cell>
        </row>
        <row r="451">
          <cell r="A451">
            <v>3036110</v>
          </cell>
          <cell r="B451" t="str">
            <v>Pç Manut. de Lonas</v>
          </cell>
          <cell r="C451">
            <v>1961.87</v>
          </cell>
        </row>
        <row r="452">
          <cell r="A452">
            <v>3036111</v>
          </cell>
          <cell r="B452" t="str">
            <v>Serv. Manut. Lonas</v>
          </cell>
          <cell r="C452">
            <v>1926.5</v>
          </cell>
        </row>
        <row r="453">
          <cell r="A453">
            <v>3037105</v>
          </cell>
          <cell r="B453" t="str">
            <v>Peças Manut. Road Railers</v>
          </cell>
          <cell r="C453">
            <v>35058.94</v>
          </cell>
        </row>
        <row r="454">
          <cell r="A454" t="str">
            <v>Manutenção Máquinas</v>
          </cell>
          <cell r="C454">
            <v>80217.279999999999</v>
          </cell>
        </row>
        <row r="455">
          <cell r="A455">
            <v>3131112</v>
          </cell>
          <cell r="B455" t="str">
            <v>Agenciamento cargas/comissões</v>
          </cell>
          <cell r="C455">
            <v>177294.83</v>
          </cell>
        </row>
        <row r="456">
          <cell r="A456">
            <v>3131141</v>
          </cell>
          <cell r="B456" t="str">
            <v>Fretes agregados - ociosidade</v>
          </cell>
          <cell r="C456">
            <v>1049967.6200000001</v>
          </cell>
        </row>
        <row r="457">
          <cell r="A457" t="str">
            <v>Outros Modais</v>
          </cell>
          <cell r="C457">
            <v>1227262.45</v>
          </cell>
        </row>
        <row r="458">
          <cell r="A458">
            <v>3131103</v>
          </cell>
          <cell r="B458" t="str">
            <v>Coleta e entrega</v>
          </cell>
          <cell r="C458">
            <v>116370.07</v>
          </cell>
        </row>
        <row r="459">
          <cell r="A459">
            <v>3131147</v>
          </cell>
          <cell r="B459" t="str">
            <v>Carga e descarga rodo frota</v>
          </cell>
          <cell r="C459">
            <v>175875.12</v>
          </cell>
        </row>
        <row r="460">
          <cell r="A460" t="str">
            <v>Coleta e Entrega</v>
          </cell>
          <cell r="C460">
            <v>292245.19</v>
          </cell>
        </row>
        <row r="461">
          <cell r="A461" t="str">
            <v>Custos de Logística Variáveis</v>
          </cell>
          <cell r="C461">
            <v>2650119.7400000002</v>
          </cell>
        </row>
        <row r="462">
          <cell r="A462" t="str">
            <v>outros</v>
          </cell>
          <cell r="C462">
            <v>11035169.710000001</v>
          </cell>
        </row>
        <row r="463">
          <cell r="A463" t="str">
            <v>Custos Rodoviários Variáveis</v>
          </cell>
          <cell r="C463">
            <v>65783575.719999999</v>
          </cell>
        </row>
        <row r="464">
          <cell r="A464" t="str">
            <v>Custos dos Serviços Prestados Variáveis</v>
          </cell>
          <cell r="C464">
            <v>65683164.359999999</v>
          </cell>
        </row>
        <row r="465">
          <cell r="A465" t="str">
            <v>Margem de Contribuição</v>
          </cell>
          <cell r="C465">
            <v>-15960666.460000001</v>
          </cell>
        </row>
        <row r="466">
          <cell r="A466">
            <v>3014101</v>
          </cell>
          <cell r="B466" t="str">
            <v>Salários Temp.</v>
          </cell>
          <cell r="C466">
            <v>12127.18</v>
          </cell>
        </row>
        <row r="467">
          <cell r="A467">
            <v>3014301</v>
          </cell>
          <cell r="B467" t="str">
            <v>INSS Temp.</v>
          </cell>
          <cell r="C467">
            <v>60757.63</v>
          </cell>
        </row>
        <row r="468">
          <cell r="A468">
            <v>3014802</v>
          </cell>
          <cell r="B468" t="str">
            <v>Vale Transporte Temp.</v>
          </cell>
          <cell r="C468">
            <v>834.83</v>
          </cell>
        </row>
        <row r="469">
          <cell r="A469">
            <v>3014803</v>
          </cell>
          <cell r="B469" t="str">
            <v>Ass.Méd.-UNI./PLANS.Temp.</v>
          </cell>
          <cell r="C469">
            <v>40</v>
          </cell>
        </row>
        <row r="470">
          <cell r="A470">
            <v>3014806</v>
          </cell>
          <cell r="B470" t="str">
            <v>Outros Temp.</v>
          </cell>
          <cell r="C470">
            <v>13887.31</v>
          </cell>
        </row>
        <row r="471">
          <cell r="A471">
            <v>4011101</v>
          </cell>
          <cell r="B471" t="str">
            <v>Salários Vendas</v>
          </cell>
          <cell r="C471">
            <v>98286.74</v>
          </cell>
        </row>
        <row r="472">
          <cell r="A472">
            <v>4011201</v>
          </cell>
          <cell r="B472" t="str">
            <v>Adic.de Salários Vendas</v>
          </cell>
          <cell r="C472">
            <v>410.41</v>
          </cell>
        </row>
        <row r="473">
          <cell r="A473">
            <v>4011301</v>
          </cell>
          <cell r="B473" t="str">
            <v>INSS Vendas</v>
          </cell>
          <cell r="C473">
            <v>26131.15</v>
          </cell>
        </row>
        <row r="474">
          <cell r="A474">
            <v>4011302</v>
          </cell>
          <cell r="B474" t="str">
            <v>FGTS Vendas</v>
          </cell>
          <cell r="C474">
            <v>7422.1</v>
          </cell>
        </row>
        <row r="475">
          <cell r="A475">
            <v>4011401</v>
          </cell>
          <cell r="B475" t="str">
            <v>Horas Extras Vendas</v>
          </cell>
          <cell r="C475">
            <v>235.25</v>
          </cell>
        </row>
        <row r="476">
          <cell r="A476">
            <v>4011501</v>
          </cell>
          <cell r="B476" t="str">
            <v>Av.Prev.Resc.Contr.Vendas</v>
          </cell>
          <cell r="C476">
            <v>12034.69</v>
          </cell>
        </row>
        <row r="477">
          <cell r="A477">
            <v>4011701</v>
          </cell>
          <cell r="B477" t="str">
            <v>Férias Vendas</v>
          </cell>
          <cell r="C477">
            <v>19480.8</v>
          </cell>
        </row>
        <row r="478">
          <cell r="A478">
            <v>4011702</v>
          </cell>
          <cell r="B478" t="str">
            <v>13º Salário Vendas</v>
          </cell>
          <cell r="C478">
            <v>13147.78</v>
          </cell>
        </row>
        <row r="479">
          <cell r="A479">
            <v>4011801</v>
          </cell>
          <cell r="B479" t="str">
            <v>Ticket Alimentação Vendas</v>
          </cell>
          <cell r="C479">
            <v>16472.48</v>
          </cell>
        </row>
        <row r="480">
          <cell r="A480">
            <v>4011802</v>
          </cell>
          <cell r="B480" t="str">
            <v>Vale Transporte Vendas</v>
          </cell>
          <cell r="C480">
            <v>7830.5</v>
          </cell>
        </row>
        <row r="481">
          <cell r="A481">
            <v>4011803</v>
          </cell>
          <cell r="B481" t="str">
            <v>Ass.Méd.-UNI./PLANS.Vendas</v>
          </cell>
          <cell r="C481">
            <v>7152.1</v>
          </cell>
        </row>
        <row r="482">
          <cell r="A482">
            <v>4011804</v>
          </cell>
          <cell r="B482" t="str">
            <v>Seguro de Vida Vendas</v>
          </cell>
          <cell r="C482">
            <v>431.98</v>
          </cell>
        </row>
        <row r="483">
          <cell r="A483">
            <v>4011806</v>
          </cell>
          <cell r="B483" t="str">
            <v>Outros Vendas</v>
          </cell>
          <cell r="C483">
            <v>-459.68</v>
          </cell>
        </row>
        <row r="484">
          <cell r="A484">
            <v>4011901</v>
          </cell>
          <cell r="B484" t="str">
            <v>Contrat./Transf.Vendas</v>
          </cell>
          <cell r="C484">
            <v>-11300</v>
          </cell>
        </row>
        <row r="485">
          <cell r="A485">
            <v>4012301</v>
          </cell>
          <cell r="B485" t="str">
            <v>INSS Adm.</v>
          </cell>
          <cell r="C485">
            <v>70151.199999999997</v>
          </cell>
        </row>
        <row r="486">
          <cell r="A486">
            <v>4012302</v>
          </cell>
          <cell r="B486" t="str">
            <v>FGTS Adm.</v>
          </cell>
          <cell r="C486">
            <v>29814.26</v>
          </cell>
        </row>
        <row r="487">
          <cell r="A487">
            <v>4012305</v>
          </cell>
          <cell r="B487" t="str">
            <v>Contribuição Patronal Adm.</v>
          </cell>
          <cell r="C487">
            <v>3032.62</v>
          </cell>
        </row>
        <row r="488">
          <cell r="A488">
            <v>4012601</v>
          </cell>
          <cell r="B488" t="str">
            <v>Honorários Diretoria Adm.</v>
          </cell>
          <cell r="C488">
            <v>350756</v>
          </cell>
        </row>
        <row r="489">
          <cell r="A489">
            <v>4012801</v>
          </cell>
          <cell r="B489" t="str">
            <v>Ticket Alimentação Adm.</v>
          </cell>
          <cell r="C489">
            <v>20.69</v>
          </cell>
        </row>
        <row r="490">
          <cell r="A490">
            <v>4012802</v>
          </cell>
          <cell r="B490" t="str">
            <v>Vale Transporte Adm.</v>
          </cell>
          <cell r="C490">
            <v>1669.14</v>
          </cell>
        </row>
        <row r="491">
          <cell r="A491">
            <v>4012803</v>
          </cell>
          <cell r="B491" t="str">
            <v>Ass.Méd.-UNI./PLANS.Adm.</v>
          </cell>
          <cell r="C491">
            <v>-82973.47</v>
          </cell>
        </row>
        <row r="492">
          <cell r="A492">
            <v>4012804</v>
          </cell>
          <cell r="B492" t="str">
            <v>Seguro de Vida Adm.</v>
          </cell>
          <cell r="C492">
            <v>3410.87</v>
          </cell>
        </row>
        <row r="493">
          <cell r="A493">
            <v>4013101</v>
          </cell>
          <cell r="B493" t="str">
            <v>Salários Terc.</v>
          </cell>
          <cell r="C493">
            <v>23975.81</v>
          </cell>
        </row>
        <row r="494">
          <cell r="A494" t="str">
            <v>Pessoal</v>
          </cell>
          <cell r="C494">
            <v>684780.37</v>
          </cell>
        </row>
        <row r="495">
          <cell r="A495">
            <v>3012101</v>
          </cell>
          <cell r="B495" t="str">
            <v>Salários Operacional</v>
          </cell>
          <cell r="C495">
            <v>824018.94</v>
          </cell>
        </row>
        <row r="496">
          <cell r="A496">
            <v>3012201</v>
          </cell>
          <cell r="B496" t="str">
            <v>Adic.Salários Operacional</v>
          </cell>
          <cell r="C496">
            <v>24005.33</v>
          </cell>
        </row>
        <row r="497">
          <cell r="A497">
            <v>3012204</v>
          </cell>
          <cell r="B497" t="str">
            <v>Adicional noturno - Operacional</v>
          </cell>
          <cell r="C497">
            <v>72</v>
          </cell>
        </row>
        <row r="498">
          <cell r="A498">
            <v>3012301</v>
          </cell>
          <cell r="B498" t="str">
            <v>INSS Operacional</v>
          </cell>
          <cell r="C498">
            <v>233429.48</v>
          </cell>
        </row>
        <row r="499">
          <cell r="A499">
            <v>3012302</v>
          </cell>
          <cell r="B499" t="str">
            <v>FGTS Operacional</v>
          </cell>
          <cell r="C499">
            <v>61381.08</v>
          </cell>
        </row>
        <row r="500">
          <cell r="A500">
            <v>3012304</v>
          </cell>
          <cell r="B500" t="str">
            <v>SENAI Operacional</v>
          </cell>
          <cell r="C500">
            <v>-155</v>
          </cell>
        </row>
        <row r="501">
          <cell r="A501">
            <v>3012401</v>
          </cell>
          <cell r="B501" t="str">
            <v>Horas Extras Operacional</v>
          </cell>
          <cell r="C501">
            <v>42310.32</v>
          </cell>
        </row>
        <row r="502">
          <cell r="A502">
            <v>3012501</v>
          </cell>
          <cell r="B502" t="str">
            <v>Av.Prev.Resc.Contr.Operac.</v>
          </cell>
          <cell r="C502">
            <v>93610.99</v>
          </cell>
        </row>
        <row r="503">
          <cell r="A503">
            <v>3012701</v>
          </cell>
          <cell r="B503" t="str">
            <v>Férias Operacional</v>
          </cell>
          <cell r="C503">
            <v>133865.54999999999</v>
          </cell>
        </row>
        <row r="504">
          <cell r="A504">
            <v>3012702</v>
          </cell>
          <cell r="B504" t="str">
            <v>13 Salário Operacional</v>
          </cell>
          <cell r="C504">
            <v>107740.25</v>
          </cell>
        </row>
        <row r="505">
          <cell r="A505">
            <v>3012801</v>
          </cell>
          <cell r="B505" t="str">
            <v>Ticket Alimentação Operacional</v>
          </cell>
          <cell r="C505">
            <v>182634.5</v>
          </cell>
        </row>
        <row r="506">
          <cell r="A506">
            <v>3012802</v>
          </cell>
          <cell r="B506" t="str">
            <v>Vale Transporte Operacional</v>
          </cell>
          <cell r="C506">
            <v>89398.720000000001</v>
          </cell>
        </row>
        <row r="507">
          <cell r="A507">
            <v>3012803</v>
          </cell>
          <cell r="B507" t="str">
            <v>Ass.Méd.-UNI./PLANS.Operac.</v>
          </cell>
          <cell r="C507">
            <v>85329.03</v>
          </cell>
        </row>
        <row r="508">
          <cell r="A508">
            <v>3012804</v>
          </cell>
          <cell r="B508" t="str">
            <v>Seguro de Vida Operacional</v>
          </cell>
          <cell r="C508">
            <v>3160.19</v>
          </cell>
        </row>
        <row r="509">
          <cell r="A509">
            <v>3012805</v>
          </cell>
          <cell r="B509" t="str">
            <v>Brindes Operacional</v>
          </cell>
          <cell r="C509">
            <v>58.24</v>
          </cell>
        </row>
        <row r="510">
          <cell r="A510">
            <v>3012806</v>
          </cell>
          <cell r="B510" t="str">
            <v>Outros Operacional</v>
          </cell>
          <cell r="C510">
            <v>-648.49</v>
          </cell>
        </row>
        <row r="511">
          <cell r="A511">
            <v>3012901</v>
          </cell>
          <cell r="B511" t="str">
            <v>Contr./Transf.Operacional</v>
          </cell>
          <cell r="C511">
            <v>3247.63</v>
          </cell>
        </row>
        <row r="512">
          <cell r="A512" t="str">
            <v>Maquinistas/Pátio e Colab. Operacional</v>
          </cell>
          <cell r="C512">
            <v>1883458.76</v>
          </cell>
        </row>
        <row r="513">
          <cell r="C513">
            <v>2568239.13</v>
          </cell>
        </row>
        <row r="514">
          <cell r="A514">
            <v>3031101</v>
          </cell>
          <cell r="B514" t="str">
            <v>Peças/Compon.p/Locomotivas</v>
          </cell>
          <cell r="C514">
            <v>0.3</v>
          </cell>
        </row>
        <row r="515">
          <cell r="A515" t="str">
            <v>Manutenção Mecânica</v>
          </cell>
          <cell r="C515">
            <v>0.3</v>
          </cell>
        </row>
        <row r="516">
          <cell r="A516">
            <v>3036101</v>
          </cell>
          <cell r="B516" t="str">
            <v>Ferram.Mat.Auxil.Manut.</v>
          </cell>
          <cell r="C516">
            <v>96692.800000000003</v>
          </cell>
        </row>
        <row r="517">
          <cell r="A517">
            <v>3036102</v>
          </cell>
          <cell r="B517" t="str">
            <v>Frete Ferram.Mat.Auxil.</v>
          </cell>
          <cell r="C517">
            <v>158</v>
          </cell>
        </row>
        <row r="518">
          <cell r="A518" t="str">
            <v>Ferramentas</v>
          </cell>
          <cell r="C518">
            <v>96850.8</v>
          </cell>
        </row>
        <row r="519">
          <cell r="A519">
            <v>3031001</v>
          </cell>
          <cell r="B519" t="str">
            <v>Manut.Máquinas e equipamentos</v>
          </cell>
          <cell r="C519">
            <v>11447.36</v>
          </cell>
        </row>
        <row r="520">
          <cell r="A520">
            <v>3036103</v>
          </cell>
          <cell r="B520" t="str">
            <v>Serv.pç.p/Manut.Máquinas</v>
          </cell>
          <cell r="C520">
            <v>135</v>
          </cell>
        </row>
        <row r="521">
          <cell r="A521">
            <v>3037101</v>
          </cell>
          <cell r="B521" t="str">
            <v>Manutenção de veiculos rodoviários leve</v>
          </cell>
          <cell r="C521">
            <v>5368.76</v>
          </cell>
        </row>
        <row r="522">
          <cell r="A522">
            <v>3037106</v>
          </cell>
          <cell r="B522" t="str">
            <v>Serv. Manut. Road Raillers</v>
          </cell>
          <cell r="C522">
            <v>110027.4</v>
          </cell>
        </row>
        <row r="523">
          <cell r="A523">
            <v>3039101</v>
          </cell>
          <cell r="B523" t="str">
            <v>Manut.Equipam.Informática</v>
          </cell>
          <cell r="C523">
            <v>24655.87</v>
          </cell>
        </row>
        <row r="524">
          <cell r="A524">
            <v>3039102</v>
          </cell>
          <cell r="B524" t="str">
            <v>Frete Man.Equip.Informática</v>
          </cell>
          <cell r="C524">
            <v>785.91</v>
          </cell>
        </row>
        <row r="525">
          <cell r="A525" t="str">
            <v>Manutenção de Maquinário</v>
          </cell>
          <cell r="C525">
            <v>152420.29999999999</v>
          </cell>
        </row>
        <row r="526">
          <cell r="A526">
            <v>3031401</v>
          </cell>
          <cell r="B526" t="str">
            <v>Imagem - Gastos com Materias</v>
          </cell>
          <cell r="C526">
            <v>116475.92</v>
          </cell>
        </row>
        <row r="527">
          <cell r="A527">
            <v>3031402</v>
          </cell>
          <cell r="B527" t="str">
            <v>Imagem - Gastos c/ Serviços</v>
          </cell>
          <cell r="C527">
            <v>40849</v>
          </cell>
        </row>
        <row r="528">
          <cell r="A528" t="str">
            <v>Imagem</v>
          </cell>
          <cell r="C528">
            <v>157324.92000000001</v>
          </cell>
        </row>
        <row r="529">
          <cell r="A529">
            <v>3035101</v>
          </cell>
          <cell r="B529" t="str">
            <v>Obras Civis</v>
          </cell>
          <cell r="C529">
            <v>38131.9</v>
          </cell>
        </row>
        <row r="530">
          <cell r="A530">
            <v>3035102</v>
          </cell>
          <cell r="B530" t="str">
            <v>Pequenas Instalações</v>
          </cell>
          <cell r="C530">
            <v>2920.64</v>
          </cell>
        </row>
        <row r="531">
          <cell r="A531">
            <v>3035103</v>
          </cell>
          <cell r="B531" t="str">
            <v>Manutenção Instalações</v>
          </cell>
          <cell r="C531">
            <v>49421.59</v>
          </cell>
        </row>
        <row r="532">
          <cell r="A532">
            <v>3081105</v>
          </cell>
          <cell r="B532" t="str">
            <v>Limpeza</v>
          </cell>
          <cell r="C532">
            <v>43681.57</v>
          </cell>
        </row>
        <row r="533">
          <cell r="A533" t="str">
            <v>Manutenção Instalações</v>
          </cell>
          <cell r="C533">
            <v>134155.70000000001</v>
          </cell>
        </row>
        <row r="534">
          <cell r="A534">
            <v>3034101</v>
          </cell>
          <cell r="B534" t="str">
            <v>Pç.Componentes p/Sistemas</v>
          </cell>
          <cell r="C534">
            <v>393</v>
          </cell>
        </row>
        <row r="535">
          <cell r="A535">
            <v>3034102</v>
          </cell>
          <cell r="B535" t="str">
            <v>Serv.Manut.p/Sistemas</v>
          </cell>
          <cell r="C535">
            <v>4331.24</v>
          </cell>
        </row>
        <row r="536">
          <cell r="A536">
            <v>3039103</v>
          </cell>
          <cell r="B536" t="str">
            <v>Manut. Sistemas Informática</v>
          </cell>
          <cell r="C536">
            <v>3948.05</v>
          </cell>
        </row>
        <row r="537">
          <cell r="A537" t="str">
            <v>Manutenção de Sistemas</v>
          </cell>
          <cell r="C537">
            <v>8672.2900000000009</v>
          </cell>
        </row>
        <row r="538">
          <cell r="A538">
            <v>3033101</v>
          </cell>
          <cell r="B538" t="str">
            <v>Peças e componentes de telecomunicações</v>
          </cell>
          <cell r="C538">
            <v>983.94</v>
          </cell>
        </row>
        <row r="539">
          <cell r="A539">
            <v>3033102</v>
          </cell>
          <cell r="B539" t="str">
            <v>Serv.Manut.Telecom.</v>
          </cell>
          <cell r="C539">
            <v>2317.9299999999998</v>
          </cell>
        </row>
        <row r="540">
          <cell r="A540">
            <v>3034103</v>
          </cell>
          <cell r="B540" t="str">
            <v>Fretes Sistemas</v>
          </cell>
          <cell r="C540">
            <v>45</v>
          </cell>
        </row>
        <row r="541">
          <cell r="A541" t="str">
            <v>Manutenção Telecom</v>
          </cell>
          <cell r="C541">
            <v>3346.87</v>
          </cell>
        </row>
        <row r="542">
          <cell r="C542">
            <v>552771.18000000005</v>
          </cell>
        </row>
        <row r="543">
          <cell r="A543">
            <v>3061102</v>
          </cell>
          <cell r="B543" t="str">
            <v>Alug.Equipam.Informática</v>
          </cell>
          <cell r="C543">
            <v>19813.349999999999</v>
          </cell>
        </row>
        <row r="544">
          <cell r="A544">
            <v>3061103</v>
          </cell>
          <cell r="B544" t="str">
            <v>Aluguel Máquinas</v>
          </cell>
          <cell r="C544">
            <v>7052.96</v>
          </cell>
        </row>
        <row r="545">
          <cell r="A545">
            <v>3061104</v>
          </cell>
          <cell r="B545" t="str">
            <v>Aluguel Imóveis</v>
          </cell>
          <cell r="C545">
            <v>500414.22</v>
          </cell>
        </row>
        <row r="546">
          <cell r="A546">
            <v>3061110</v>
          </cell>
          <cell r="B546" t="str">
            <v>Locação de maquinas e equipamentos - Te</v>
          </cell>
          <cell r="C546">
            <v>368311.51</v>
          </cell>
        </row>
        <row r="547">
          <cell r="A547">
            <v>3061113</v>
          </cell>
          <cell r="B547" t="str">
            <v>Locação de Veiculos Leves</v>
          </cell>
          <cell r="C547">
            <v>251209.67</v>
          </cell>
        </row>
        <row r="548">
          <cell r="A548">
            <v>4061113</v>
          </cell>
          <cell r="B548" t="str">
            <v>Locação de veículos leves</v>
          </cell>
          <cell r="C548">
            <v>638</v>
          </cell>
        </row>
        <row r="549">
          <cell r="A549">
            <v>4071101</v>
          </cell>
          <cell r="B549" t="str">
            <v>Sistemas aplicativos</v>
          </cell>
          <cell r="C549">
            <v>40241.26</v>
          </cell>
        </row>
        <row r="550">
          <cell r="A550">
            <v>4071102</v>
          </cell>
          <cell r="B550" t="str">
            <v>Locação de equipamento informática</v>
          </cell>
          <cell r="C550">
            <v>400</v>
          </cell>
        </row>
        <row r="551">
          <cell r="A551" t="str">
            <v>Aluguéis e Leasing</v>
          </cell>
          <cell r="C551">
            <v>1188080.97</v>
          </cell>
        </row>
        <row r="552">
          <cell r="A552">
            <v>3081102</v>
          </cell>
          <cell r="B552" t="str">
            <v>Material de Expediente</v>
          </cell>
          <cell r="C552">
            <v>111966.52</v>
          </cell>
        </row>
        <row r="553">
          <cell r="A553">
            <v>3081103</v>
          </cell>
          <cell r="B553" t="str">
            <v>Consultoria</v>
          </cell>
          <cell r="C553">
            <v>47354.61</v>
          </cell>
        </row>
        <row r="554">
          <cell r="A554">
            <v>3081104</v>
          </cell>
          <cell r="B554" t="str">
            <v>Cursos/Congressos/Palestras</v>
          </cell>
          <cell r="C554">
            <v>1661.37</v>
          </cell>
        </row>
        <row r="555">
          <cell r="A555">
            <v>3081106</v>
          </cell>
          <cell r="B555" t="str">
            <v>Segurança Patrimonial</v>
          </cell>
          <cell r="C555">
            <v>121184.95</v>
          </cell>
        </row>
        <row r="556">
          <cell r="A556">
            <v>3081107</v>
          </cell>
          <cell r="B556" t="str">
            <v>Serviços com terceiros</v>
          </cell>
          <cell r="C556">
            <v>311039.65000000002</v>
          </cell>
        </row>
        <row r="557">
          <cell r="A557">
            <v>3081108</v>
          </cell>
          <cell r="B557" t="str">
            <v>Periódicos/Livros/Inform.</v>
          </cell>
          <cell r="C557">
            <v>629.95000000000005</v>
          </cell>
        </row>
        <row r="558">
          <cell r="A558">
            <v>3081111</v>
          </cell>
          <cell r="B558" t="str">
            <v>Bens de pequeno Valor</v>
          </cell>
          <cell r="C558">
            <v>8247.6</v>
          </cell>
        </row>
        <row r="559">
          <cell r="A559">
            <v>3081113</v>
          </cell>
          <cell r="B559" t="str">
            <v>Brindes</v>
          </cell>
          <cell r="C559">
            <v>1807.8</v>
          </cell>
        </row>
        <row r="560">
          <cell r="A560">
            <v>3081209</v>
          </cell>
          <cell r="B560" t="str">
            <v>Publicidade e divulgação</v>
          </cell>
          <cell r="C560">
            <v>7365.92</v>
          </cell>
        </row>
        <row r="561">
          <cell r="A561">
            <v>4021202</v>
          </cell>
          <cell r="B561" t="str">
            <v>Serv.Manut.Telecom.</v>
          </cell>
          <cell r="C561">
            <v>420</v>
          </cell>
        </row>
        <row r="562">
          <cell r="A562">
            <v>4041101</v>
          </cell>
          <cell r="B562" t="str">
            <v>Manut.Equip.Informática</v>
          </cell>
          <cell r="C562">
            <v>2194.0700000000002</v>
          </cell>
        </row>
        <row r="563">
          <cell r="A563">
            <v>4081101</v>
          </cell>
          <cell r="B563" t="str">
            <v>Unif./materiais segurança</v>
          </cell>
          <cell r="C563">
            <v>294</v>
          </cell>
        </row>
        <row r="564">
          <cell r="A564">
            <v>4081102</v>
          </cell>
          <cell r="B564" t="str">
            <v>Material de expediente</v>
          </cell>
          <cell r="C564">
            <v>1279.6099999999999</v>
          </cell>
        </row>
        <row r="565">
          <cell r="A565">
            <v>4081103</v>
          </cell>
          <cell r="B565" t="str">
            <v>Consultoria</v>
          </cell>
          <cell r="C565">
            <v>178440.06</v>
          </cell>
        </row>
        <row r="566">
          <cell r="A566">
            <v>4081105</v>
          </cell>
          <cell r="B566" t="str">
            <v>Publicidade e divulgação</v>
          </cell>
          <cell r="C566">
            <v>5089</v>
          </cell>
        </row>
        <row r="567">
          <cell r="A567">
            <v>4081109</v>
          </cell>
          <cell r="B567" t="str">
            <v>Serviços com terceiros</v>
          </cell>
          <cell r="C567">
            <v>133621.14000000001</v>
          </cell>
        </row>
        <row r="568">
          <cell r="A568">
            <v>4081111</v>
          </cell>
          <cell r="B568" t="str">
            <v>Periódicos/Livros/Informações</v>
          </cell>
          <cell r="C568">
            <v>6128.92</v>
          </cell>
        </row>
        <row r="569">
          <cell r="A569">
            <v>4081113</v>
          </cell>
          <cell r="B569" t="str">
            <v>Brindes</v>
          </cell>
          <cell r="C569">
            <v>4551.8</v>
          </cell>
        </row>
        <row r="570">
          <cell r="A570">
            <v>4081114</v>
          </cell>
          <cell r="B570" t="str">
            <v>Multas rodoviárias</v>
          </cell>
          <cell r="C570">
            <v>29135.86</v>
          </cell>
        </row>
        <row r="571">
          <cell r="A571">
            <v>4081131</v>
          </cell>
          <cell r="B571" t="str">
            <v>Bens de Pequeno Valor</v>
          </cell>
          <cell r="C571">
            <v>831.8</v>
          </cell>
        </row>
        <row r="572">
          <cell r="A572" t="str">
            <v>Despesas Administrativas</v>
          </cell>
          <cell r="C572">
            <v>973244.63</v>
          </cell>
        </row>
        <row r="573">
          <cell r="A573">
            <v>3101201</v>
          </cell>
          <cell r="B573" t="str">
            <v>Taxas</v>
          </cell>
          <cell r="C573">
            <v>28822.42</v>
          </cell>
        </row>
        <row r="574">
          <cell r="A574">
            <v>3101208</v>
          </cell>
          <cell r="B574" t="str">
            <v>IPTU</v>
          </cell>
          <cell r="C574">
            <v>35240.78</v>
          </cell>
        </row>
        <row r="575">
          <cell r="A575">
            <v>3101226</v>
          </cell>
          <cell r="B575" t="str">
            <v>Àlvara de Licenciamento</v>
          </cell>
          <cell r="C575">
            <v>1861.84</v>
          </cell>
        </row>
        <row r="576">
          <cell r="A576">
            <v>3101229</v>
          </cell>
          <cell r="B576" t="str">
            <v>DEPVAT - Licenc. seg. Obrigatório - Cam</v>
          </cell>
          <cell r="C576">
            <v>26472.77</v>
          </cell>
        </row>
        <row r="577">
          <cell r="A577">
            <v>4101101</v>
          </cell>
          <cell r="B577" t="str">
            <v>Taxas</v>
          </cell>
          <cell r="C577">
            <v>13533.91</v>
          </cell>
        </row>
        <row r="578">
          <cell r="A578">
            <v>4101207</v>
          </cell>
          <cell r="B578" t="str">
            <v>ICMS não operacional</v>
          </cell>
          <cell r="C578">
            <v>496.4</v>
          </cell>
        </row>
        <row r="579">
          <cell r="A579">
            <v>4101224</v>
          </cell>
          <cell r="B579" t="str">
            <v>ICMS - Utilities</v>
          </cell>
          <cell r="C579">
            <v>79.819999999999993</v>
          </cell>
        </row>
        <row r="580">
          <cell r="A580" t="str">
            <v>Tributos</v>
          </cell>
          <cell r="C580">
            <v>106507.94</v>
          </cell>
        </row>
        <row r="581">
          <cell r="A581">
            <v>4081104</v>
          </cell>
          <cell r="B581" t="str">
            <v>Advogados externos</v>
          </cell>
          <cell r="C581">
            <v>168353.12</v>
          </cell>
        </row>
        <row r="582">
          <cell r="A582">
            <v>4081110</v>
          </cell>
          <cell r="B582" t="str">
            <v>Custas Judiciais</v>
          </cell>
          <cell r="C582">
            <v>16856.89</v>
          </cell>
        </row>
        <row r="583">
          <cell r="A583">
            <v>4081120</v>
          </cell>
          <cell r="B583" t="str">
            <v>Desp. Processos Juridicos</v>
          </cell>
          <cell r="C583">
            <v>6677.24</v>
          </cell>
        </row>
        <row r="584">
          <cell r="A584" t="str">
            <v>Judiciais</v>
          </cell>
          <cell r="C584">
            <v>191887.25</v>
          </cell>
        </row>
        <row r="585">
          <cell r="A585">
            <v>3021202</v>
          </cell>
          <cell r="B585" t="str">
            <v>Combust.Equip.Operacionais</v>
          </cell>
          <cell r="C585">
            <v>254.74</v>
          </cell>
        </row>
        <row r="586">
          <cell r="A586">
            <v>3041101</v>
          </cell>
          <cell r="B586" t="str">
            <v>Viagens e Estadias</v>
          </cell>
          <cell r="C586">
            <v>385993.63</v>
          </cell>
        </row>
        <row r="587">
          <cell r="A587">
            <v>3041102</v>
          </cell>
          <cell r="B587" t="str">
            <v>Diárias Operacionais</v>
          </cell>
          <cell r="C587">
            <v>1579.5</v>
          </cell>
        </row>
        <row r="588">
          <cell r="A588">
            <v>3041103</v>
          </cell>
          <cell r="B588" t="str">
            <v>Condução Aluguéis Carros</v>
          </cell>
          <cell r="C588">
            <v>21795.49</v>
          </cell>
        </row>
        <row r="589">
          <cell r="A589">
            <v>3041104</v>
          </cell>
          <cell r="B589" t="str">
            <v>Despesas de Representação</v>
          </cell>
          <cell r="C589">
            <v>4690.8999999999996</v>
          </cell>
        </row>
        <row r="590">
          <cell r="A590">
            <v>3041106</v>
          </cell>
          <cell r="B590" t="str">
            <v>Gastos com Alimentação</v>
          </cell>
          <cell r="C590">
            <v>27800.89</v>
          </cell>
        </row>
        <row r="591">
          <cell r="A591">
            <v>3041107</v>
          </cell>
          <cell r="B591" t="str">
            <v>Estadias</v>
          </cell>
          <cell r="C591">
            <v>2205.41</v>
          </cell>
        </row>
        <row r="592">
          <cell r="A592">
            <v>4051101</v>
          </cell>
          <cell r="B592" t="str">
            <v>Viagens e Estadias</v>
          </cell>
          <cell r="C592">
            <v>41688.14</v>
          </cell>
        </row>
        <row r="593">
          <cell r="A593">
            <v>4051103</v>
          </cell>
          <cell r="B593" t="str">
            <v>Condução/Aluguéis carros</v>
          </cell>
          <cell r="C593">
            <v>11239.6</v>
          </cell>
        </row>
        <row r="594">
          <cell r="A594">
            <v>4051105</v>
          </cell>
          <cell r="B594" t="str">
            <v>Comb.p/veíc.rodoviários</v>
          </cell>
          <cell r="C594">
            <v>254</v>
          </cell>
        </row>
        <row r="595">
          <cell r="A595">
            <v>4051106</v>
          </cell>
          <cell r="B595" t="str">
            <v>Gastos com alimentação</v>
          </cell>
          <cell r="C595">
            <v>13310.8</v>
          </cell>
        </row>
        <row r="596">
          <cell r="A596" t="str">
            <v>Locomoção e Estadias</v>
          </cell>
          <cell r="C596">
            <v>510813.1</v>
          </cell>
        </row>
        <row r="597">
          <cell r="A597">
            <v>3051101</v>
          </cell>
          <cell r="B597" t="str">
            <v>Água</v>
          </cell>
          <cell r="C597">
            <v>18817.29</v>
          </cell>
        </row>
        <row r="598">
          <cell r="A598">
            <v>3051102</v>
          </cell>
          <cell r="B598" t="str">
            <v>Energia Elétrica</v>
          </cell>
          <cell r="C598">
            <v>67781.929999999993</v>
          </cell>
        </row>
        <row r="599">
          <cell r="A599">
            <v>3051103</v>
          </cell>
          <cell r="B599" t="str">
            <v>Gás</v>
          </cell>
          <cell r="C599">
            <v>1314.46</v>
          </cell>
        </row>
        <row r="600">
          <cell r="A600">
            <v>3051104</v>
          </cell>
          <cell r="B600" t="str">
            <v>Telefone Fixo</v>
          </cell>
          <cell r="C600">
            <v>399886.22</v>
          </cell>
        </row>
        <row r="601">
          <cell r="A601">
            <v>3051105</v>
          </cell>
          <cell r="B601" t="str">
            <v>Telefone Móvel</v>
          </cell>
          <cell r="C601">
            <v>41283.99</v>
          </cell>
        </row>
        <row r="602">
          <cell r="A602">
            <v>3051107</v>
          </cell>
          <cell r="B602" t="str">
            <v>Correios / Courier</v>
          </cell>
          <cell r="C602">
            <v>30522.47</v>
          </cell>
        </row>
        <row r="603">
          <cell r="A603">
            <v>4061104</v>
          </cell>
          <cell r="B603" t="str">
            <v>Telefone fixo</v>
          </cell>
          <cell r="C603">
            <v>12052.74</v>
          </cell>
        </row>
        <row r="604">
          <cell r="A604">
            <v>4061105</v>
          </cell>
          <cell r="B604" t="str">
            <v>Telefone móvel</v>
          </cell>
          <cell r="C604">
            <v>10160.129999999999</v>
          </cell>
        </row>
        <row r="605">
          <cell r="A605">
            <v>4061106</v>
          </cell>
          <cell r="B605" t="str">
            <v>Canais de voz e dados</v>
          </cell>
          <cell r="C605">
            <v>437102.6</v>
          </cell>
        </row>
        <row r="606">
          <cell r="A606">
            <v>4061107</v>
          </cell>
          <cell r="B606" t="str">
            <v>Correios/Courier</v>
          </cell>
          <cell r="C606">
            <v>36479.78</v>
          </cell>
        </row>
        <row r="607">
          <cell r="A607" t="str">
            <v>Utilities</v>
          </cell>
          <cell r="C607">
            <v>1055401.6100000001</v>
          </cell>
        </row>
        <row r="608">
          <cell r="A608">
            <v>3051108</v>
          </cell>
          <cell r="B608" t="str">
            <v>Rastreamento de Caminhões</v>
          </cell>
          <cell r="C608">
            <v>238988.97</v>
          </cell>
        </row>
        <row r="609">
          <cell r="A609" t="str">
            <v>Rastreamento</v>
          </cell>
          <cell r="C609">
            <v>238988.97</v>
          </cell>
        </row>
        <row r="610">
          <cell r="A610">
            <v>3051106</v>
          </cell>
          <cell r="B610" t="str">
            <v>Canais de Voz e Dados</v>
          </cell>
          <cell r="C610">
            <v>11246.44</v>
          </cell>
        </row>
        <row r="611">
          <cell r="A611" t="str">
            <v>Canal de Voz e Dados</v>
          </cell>
          <cell r="C611">
            <v>11246.44</v>
          </cell>
        </row>
        <row r="612">
          <cell r="C612">
            <v>1305637.02</v>
          </cell>
        </row>
        <row r="613">
          <cell r="A613">
            <v>3091204</v>
          </cell>
          <cell r="B613" t="str">
            <v>Carga Prêmio AG</v>
          </cell>
          <cell r="C613">
            <v>467119.76</v>
          </cell>
        </row>
        <row r="614">
          <cell r="A614">
            <v>3091205</v>
          </cell>
          <cell r="B614" t="str">
            <v>Carga Prêmio FP</v>
          </cell>
          <cell r="C614">
            <v>283866.01</v>
          </cell>
        </row>
        <row r="615">
          <cell r="A615" t="str">
            <v>Seguro operacional</v>
          </cell>
          <cell r="C615">
            <v>750985.77</v>
          </cell>
        </row>
        <row r="616">
          <cell r="C616">
            <v>750985.77</v>
          </cell>
        </row>
        <row r="617">
          <cell r="A617">
            <v>3081101</v>
          </cell>
          <cell r="B617" t="str">
            <v>Uniformes Mat.Segurança</v>
          </cell>
          <cell r="C617">
            <v>7102.41</v>
          </cell>
        </row>
        <row r="618">
          <cell r="A618" t="str">
            <v>Uniformes de Segurança</v>
          </cell>
          <cell r="C618">
            <v>7102.41</v>
          </cell>
        </row>
        <row r="619">
          <cell r="A619">
            <v>3021201</v>
          </cell>
          <cell r="B619" t="str">
            <v>Combust.Veíc.Rodoviários Leves</v>
          </cell>
          <cell r="C619">
            <v>127044.99</v>
          </cell>
        </row>
        <row r="620">
          <cell r="A620">
            <v>3094102</v>
          </cell>
          <cell r="B620" t="str">
            <v>Multas Rodoviárias</v>
          </cell>
          <cell r="C620">
            <v>4762.38</v>
          </cell>
        </row>
        <row r="621">
          <cell r="A621">
            <v>3111102</v>
          </cell>
          <cell r="B621" t="str">
            <v>Ajustes de Inventário Outros</v>
          </cell>
          <cell r="C621">
            <v>365760.82</v>
          </cell>
        </row>
        <row r="622">
          <cell r="A622" t="str">
            <v>Outros</v>
          </cell>
          <cell r="C622">
            <v>497568.19</v>
          </cell>
        </row>
        <row r="623">
          <cell r="A623" t="str">
            <v>Outros</v>
          </cell>
          <cell r="C623">
            <v>504670.6</v>
          </cell>
        </row>
        <row r="624">
          <cell r="A624">
            <v>3061101</v>
          </cell>
          <cell r="B624" t="str">
            <v>Alug.Sistemas Aplicativos</v>
          </cell>
          <cell r="C624">
            <v>2143.5500000000002</v>
          </cell>
        </row>
        <row r="625">
          <cell r="A625">
            <v>3121101</v>
          </cell>
          <cell r="B625" t="str">
            <v>Depreciação</v>
          </cell>
          <cell r="C625">
            <v>1405451.08</v>
          </cell>
        </row>
        <row r="626">
          <cell r="A626" t="str">
            <v>Depreciação/Amortização</v>
          </cell>
          <cell r="C626">
            <v>1407594.63</v>
          </cell>
        </row>
        <row r="627">
          <cell r="A627">
            <v>3071105</v>
          </cell>
          <cell r="B627" t="str">
            <v>Arrendamento Delara</v>
          </cell>
          <cell r="C627">
            <v>1018903.6</v>
          </cell>
        </row>
        <row r="628">
          <cell r="A628">
            <v>3071106</v>
          </cell>
          <cell r="B628" t="str">
            <v>Arrendamento/Operacional Delara</v>
          </cell>
          <cell r="C628">
            <v>352966.07</v>
          </cell>
        </row>
        <row r="629">
          <cell r="A629">
            <v>4071106</v>
          </cell>
          <cell r="B629" t="str">
            <v>Arrendamento Operacional Delara</v>
          </cell>
          <cell r="C629">
            <v>4528430.46</v>
          </cell>
        </row>
        <row r="630">
          <cell r="A630" t="str">
            <v>Arrendamento/Concessão</v>
          </cell>
          <cell r="C630">
            <v>5900300.1299999999</v>
          </cell>
        </row>
        <row r="631">
          <cell r="A631" t="str">
            <v>Depreciação e amortização</v>
          </cell>
          <cell r="C631">
            <v>7307894.7599999998</v>
          </cell>
        </row>
        <row r="632">
          <cell r="A632" t="str">
            <v>Custos dos Serviços Prestados Fixos</v>
          </cell>
          <cell r="C632">
            <v>15960732.35</v>
          </cell>
        </row>
        <row r="633">
          <cell r="A633" t="str">
            <v>Lucro Bruto</v>
          </cell>
          <cell r="C633">
            <v>65.89</v>
          </cell>
        </row>
        <row r="634">
          <cell r="A634" t="str">
            <v>Lucro/(prejuízo) Operacional</v>
          </cell>
          <cell r="C634">
            <v>65.89</v>
          </cell>
        </row>
        <row r="636">
          <cell r="A636">
            <v>4141101</v>
          </cell>
          <cell r="B636" t="str">
            <v>Depreciação</v>
          </cell>
          <cell r="C636">
            <v>79589.14</v>
          </cell>
        </row>
        <row r="637">
          <cell r="A637">
            <v>4141102</v>
          </cell>
          <cell r="B637" t="str">
            <v>Amortização</v>
          </cell>
          <cell r="C637">
            <v>26220.31</v>
          </cell>
        </row>
        <row r="638">
          <cell r="A638" t="str">
            <v>Depreciação e Amortização-ADM</v>
          </cell>
          <cell r="C638">
            <v>105809.45</v>
          </cell>
        </row>
        <row r="640">
          <cell r="A640">
            <v>3101101</v>
          </cell>
          <cell r="B640" t="str">
            <v>Indenizações de Cargas</v>
          </cell>
          <cell r="C640">
            <v>807110.28</v>
          </cell>
        </row>
        <row r="641">
          <cell r="A641">
            <v>3101102</v>
          </cell>
          <cell r="B641" t="str">
            <v>Fretes Complementares</v>
          </cell>
          <cell r="C641">
            <v>100</v>
          </cell>
        </row>
        <row r="642">
          <cell r="A642">
            <v>3101103</v>
          </cell>
          <cell r="B642" t="str">
            <v>Indenizações a Terceiros</v>
          </cell>
          <cell r="C642">
            <v>1710.02</v>
          </cell>
        </row>
        <row r="643">
          <cell r="A643">
            <v>3101104</v>
          </cell>
          <cell r="B643" t="str">
            <v>Gastos Inden.Perdas</v>
          </cell>
          <cell r="C643">
            <v>663108.27</v>
          </cell>
        </row>
        <row r="644">
          <cell r="A644">
            <v>3101105</v>
          </cell>
          <cell r="B644" t="str">
            <v>Sinistros Avarias</v>
          </cell>
          <cell r="C644">
            <v>1005121.06</v>
          </cell>
        </row>
        <row r="645">
          <cell r="A645" t="str">
            <v>Proviões</v>
          </cell>
          <cell r="C645">
            <v>2477149.63</v>
          </cell>
        </row>
        <row r="647">
          <cell r="A647">
            <v>5211101</v>
          </cell>
          <cell r="B647" t="str">
            <v>Rec.Aplicação Financeira</v>
          </cell>
          <cell r="C647">
            <v>-23255.21</v>
          </cell>
        </row>
        <row r="648">
          <cell r="A648">
            <v>5211102</v>
          </cell>
          <cell r="B648" t="str">
            <v>Juros de Clientes</v>
          </cell>
          <cell r="C648">
            <v>-64007.45</v>
          </cell>
        </row>
        <row r="649">
          <cell r="A649">
            <v>5211106</v>
          </cell>
          <cell r="B649" t="str">
            <v>Tributos</v>
          </cell>
          <cell r="C649">
            <v>-655238.67000000004</v>
          </cell>
        </row>
        <row r="650">
          <cell r="A650">
            <v>5213101</v>
          </cell>
          <cell r="B650" t="str">
            <v>Variação Cambial Ativa</v>
          </cell>
          <cell r="C650">
            <v>-4078.16</v>
          </cell>
        </row>
        <row r="651">
          <cell r="A651" t="str">
            <v>Receita Financeira</v>
          </cell>
          <cell r="C651">
            <v>-746579.49</v>
          </cell>
        </row>
        <row r="652">
          <cell r="A652">
            <v>4091101</v>
          </cell>
          <cell r="B652" t="str">
            <v>Juros Financ.moeda nac.</v>
          </cell>
          <cell r="C652">
            <v>10.33</v>
          </cell>
        </row>
        <row r="653">
          <cell r="A653">
            <v>4091102</v>
          </cell>
          <cell r="B653" t="str">
            <v>Juros Financ.moeda estr.</v>
          </cell>
          <cell r="C653">
            <v>68.819999999999993</v>
          </cell>
        </row>
        <row r="654">
          <cell r="A654">
            <v>4091103</v>
          </cell>
          <cell r="B654" t="str">
            <v>Juros Fornecedores</v>
          </cell>
          <cell r="C654">
            <v>236122.17</v>
          </cell>
        </row>
        <row r="655">
          <cell r="A655">
            <v>4091106</v>
          </cell>
          <cell r="B655" t="str">
            <v>Juros Overseas</v>
          </cell>
          <cell r="C655">
            <v>55.98</v>
          </cell>
        </row>
        <row r="656">
          <cell r="A656">
            <v>4091108</v>
          </cell>
          <cell r="B656" t="str">
            <v>Juros BNDES</v>
          </cell>
          <cell r="C656">
            <v>1490182.5</v>
          </cell>
        </row>
        <row r="657">
          <cell r="A657">
            <v>4091116</v>
          </cell>
          <cell r="B657" t="str">
            <v>Juros s/ tributos</v>
          </cell>
          <cell r="C657">
            <v>22.51</v>
          </cell>
        </row>
        <row r="658">
          <cell r="A658">
            <v>4091120</v>
          </cell>
          <cell r="B658" t="str">
            <v>Juros Arrendamento delara</v>
          </cell>
          <cell r="C658">
            <v>3029037.18</v>
          </cell>
        </row>
        <row r="659">
          <cell r="A659">
            <v>4092104</v>
          </cell>
          <cell r="B659" t="str">
            <v>Var.Cambial Fornecedores</v>
          </cell>
          <cell r="C659">
            <v>-9208.4</v>
          </cell>
        </row>
        <row r="660">
          <cell r="A660">
            <v>4092108</v>
          </cell>
          <cell r="B660" t="str">
            <v>Var.Cambial Clientes</v>
          </cell>
          <cell r="C660">
            <v>36448.370000000003</v>
          </cell>
        </row>
        <row r="661">
          <cell r="A661">
            <v>4093101</v>
          </cell>
          <cell r="B661" t="str">
            <v>Taxas bancárias</v>
          </cell>
          <cell r="C661">
            <v>135173.29</v>
          </cell>
        </row>
        <row r="662">
          <cell r="A662">
            <v>4093102</v>
          </cell>
          <cell r="B662" t="str">
            <v>CPMF e IOF</v>
          </cell>
          <cell r="C662">
            <v>465566.41</v>
          </cell>
        </row>
        <row r="663">
          <cell r="A663">
            <v>4093103</v>
          </cell>
          <cell r="B663" t="str">
            <v>Juros bancários</v>
          </cell>
          <cell r="C663">
            <v>2504.8000000000002</v>
          </cell>
        </row>
        <row r="664">
          <cell r="A664">
            <v>4093104</v>
          </cell>
          <cell r="B664" t="str">
            <v>IOF</v>
          </cell>
          <cell r="C664">
            <v>32747.08</v>
          </cell>
        </row>
        <row r="665">
          <cell r="A665">
            <v>4094101</v>
          </cell>
          <cell r="B665" t="str">
            <v>Multas</v>
          </cell>
          <cell r="C665">
            <v>171078.2</v>
          </cell>
        </row>
        <row r="666">
          <cell r="A666">
            <v>4097103</v>
          </cell>
          <cell r="B666" t="str">
            <v>Descon.Financ.Obtidos</v>
          </cell>
          <cell r="C666">
            <v>-1573.28</v>
          </cell>
        </row>
        <row r="667">
          <cell r="A667">
            <v>4101209</v>
          </cell>
          <cell r="B667" t="str">
            <v>PIS s/receitas financeiras</v>
          </cell>
          <cell r="C667">
            <v>16007.01</v>
          </cell>
        </row>
        <row r="668">
          <cell r="A668">
            <v>4101210</v>
          </cell>
          <cell r="B668" t="str">
            <v>COFINS s/rec.financeiras</v>
          </cell>
          <cell r="C668">
            <v>29103.66</v>
          </cell>
        </row>
        <row r="669">
          <cell r="A669">
            <v>4101233</v>
          </cell>
          <cell r="B669" t="str">
            <v>Crédito PIS - Financeiro</v>
          </cell>
          <cell r="C669">
            <v>-49168.34</v>
          </cell>
        </row>
        <row r="670">
          <cell r="A670" t="str">
            <v>Despesa Financeira</v>
          </cell>
          <cell r="C670">
            <v>5584178.29</v>
          </cell>
        </row>
        <row r="671">
          <cell r="A671" t="str">
            <v>Resultado Financeiro</v>
          </cell>
          <cell r="C671">
            <v>4837598.8</v>
          </cell>
        </row>
        <row r="673">
          <cell r="A673">
            <v>4142101</v>
          </cell>
          <cell r="B673" t="str">
            <v>Equivalência patrimonial</v>
          </cell>
          <cell r="C673">
            <v>31495.17</v>
          </cell>
        </row>
        <row r="674">
          <cell r="A674">
            <v>5311101</v>
          </cell>
          <cell r="B674" t="str">
            <v>Venda Imobil. -Veículos</v>
          </cell>
          <cell r="C674">
            <v>-4474693.2300000004</v>
          </cell>
        </row>
        <row r="675">
          <cell r="A675" t="str">
            <v>Resultado não Operacional</v>
          </cell>
          <cell r="C675">
            <v>-4443198.0599999996</v>
          </cell>
        </row>
        <row r="677">
          <cell r="A677" t="str">
            <v>Lucro/(prejuízo) antes de IR e CSL</v>
          </cell>
          <cell r="C677">
            <v>2977425.71</v>
          </cell>
        </row>
        <row r="679">
          <cell r="A679" t="str">
            <v>Lucro/(prejuízo) Líquido</v>
          </cell>
          <cell r="C679">
            <v>2977425.71</v>
          </cell>
        </row>
        <row r="688">
          <cell r="A688" t="str">
            <v>Texto.............................................</v>
          </cell>
        </row>
        <row r="689">
          <cell r="A689" t="str">
            <v>..................................................</v>
          </cell>
        </row>
        <row r="691">
          <cell r="C691">
            <v>3144265.03</v>
          </cell>
        </row>
        <row r="698">
          <cell r="A698" t="str">
            <v>Texto.............................................</v>
          </cell>
        </row>
        <row r="699">
          <cell r="A699" t="str">
            <v>..................................................</v>
          </cell>
        </row>
        <row r="701">
          <cell r="C701">
            <v>-2977425.71</v>
          </cell>
        </row>
        <row r="702">
          <cell r="C702">
            <v>5584178.29</v>
          </cell>
        </row>
        <row r="708">
          <cell r="A708" t="str">
            <v>Texto.............................................</v>
          </cell>
        </row>
        <row r="709">
          <cell r="A709" t="str">
            <v>..................................................</v>
          </cell>
        </row>
        <row r="711">
          <cell r="A711">
            <v>1110689</v>
          </cell>
          <cell r="B711" t="str">
            <v>Unibanco - c.c.133.043-3 Transitória</v>
          </cell>
          <cell r="C711">
            <v>-11540.43</v>
          </cell>
        </row>
        <row r="712">
          <cell r="A712">
            <v>1110693</v>
          </cell>
          <cell r="B712" t="str">
            <v>Bradesco - c.c.210546-2 Ag 0049 Transit</v>
          </cell>
          <cell r="C712">
            <v>17854.7</v>
          </cell>
        </row>
        <row r="713">
          <cell r="A713">
            <v>3021115</v>
          </cell>
          <cell r="B713" t="str">
            <v>Consumo Intermodal</v>
          </cell>
          <cell r="C713">
            <v>136231.65</v>
          </cell>
        </row>
        <row r="714">
          <cell r="A714">
            <v>3021119</v>
          </cell>
          <cell r="B714" t="str">
            <v>Crédito Pis - Diesel Rodoviário</v>
          </cell>
          <cell r="C714">
            <v>-97780.07</v>
          </cell>
        </row>
        <row r="715">
          <cell r="A715">
            <v>3021401</v>
          </cell>
          <cell r="B715" t="str">
            <v>Combustiveis e equipamentos para termin</v>
          </cell>
          <cell r="C715">
            <v>17309.3</v>
          </cell>
        </row>
        <row r="716">
          <cell r="A716">
            <v>3036114</v>
          </cell>
          <cell r="B716" t="str">
            <v>Peças manut. maq. terminais - Rodo</v>
          </cell>
          <cell r="C716">
            <v>10184.48</v>
          </cell>
        </row>
        <row r="717">
          <cell r="A717">
            <v>3051109</v>
          </cell>
          <cell r="B717" t="str">
            <v>Rastreamento de Caminhões - Agregedos</v>
          </cell>
          <cell r="C717">
            <v>4924.78</v>
          </cell>
        </row>
        <row r="718">
          <cell r="A718">
            <v>3061114</v>
          </cell>
          <cell r="B718" t="str">
            <v>Locação de Maq.Equip. Terminais - Rodo</v>
          </cell>
          <cell r="C718">
            <v>32686.51</v>
          </cell>
        </row>
        <row r="719">
          <cell r="A719">
            <v>3061115</v>
          </cell>
          <cell r="B719" t="str">
            <v>Locação de Armazens - Rodo</v>
          </cell>
          <cell r="C719">
            <v>82549.42</v>
          </cell>
        </row>
        <row r="720">
          <cell r="A720">
            <v>3081116</v>
          </cell>
          <cell r="B720" t="str">
            <v>Crédito PIS - Outros Administrativo</v>
          </cell>
          <cell r="C720">
            <v>-241197.33</v>
          </cell>
        </row>
        <row r="721">
          <cell r="A721">
            <v>3081117</v>
          </cell>
          <cell r="B721" t="str">
            <v>INSS sobre Terceiros - CF</v>
          </cell>
          <cell r="C721">
            <v>9731.7199999999993</v>
          </cell>
        </row>
        <row r="722">
          <cell r="A722">
            <v>3131115</v>
          </cell>
          <cell r="B722" t="str">
            <v>Coleta e entrega agregados</v>
          </cell>
          <cell r="C722">
            <v>81050.399999999994</v>
          </cell>
        </row>
        <row r="723">
          <cell r="A723">
            <v>3131116</v>
          </cell>
          <cell r="B723" t="str">
            <v>Coleta e entrega frota própria</v>
          </cell>
          <cell r="C723">
            <v>18808.509999999998</v>
          </cell>
        </row>
        <row r="724">
          <cell r="A724">
            <v>3131151</v>
          </cell>
          <cell r="B724" t="str">
            <v>Serviço de Desembaraço - Rodo</v>
          </cell>
          <cell r="C724">
            <v>83052.91</v>
          </cell>
        </row>
        <row r="725">
          <cell r="A725">
            <v>4034102</v>
          </cell>
          <cell r="B725" t="str">
            <v>Serv.Manut.p/Sistemas</v>
          </cell>
          <cell r="C725">
            <v>1635.45</v>
          </cell>
        </row>
        <row r="726">
          <cell r="A726">
            <v>5118123</v>
          </cell>
          <cell r="B726" t="str">
            <v>Custo ALL Intermodal Agregado (receita</v>
          </cell>
          <cell r="C726">
            <v>342.06</v>
          </cell>
        </row>
        <row r="727">
          <cell r="A727">
            <v>5411183</v>
          </cell>
          <cell r="B727" t="str">
            <v>ICMS Movim./Armaz.Rodo</v>
          </cell>
          <cell r="C727">
            <v>0</v>
          </cell>
        </row>
        <row r="728">
          <cell r="A728">
            <v>5411184</v>
          </cell>
          <cell r="B728" t="str">
            <v>ISS Movim./Armaz.Rodo</v>
          </cell>
          <cell r="C728">
            <v>22842.89</v>
          </cell>
        </row>
        <row r="729">
          <cell r="A729">
            <v>5411185</v>
          </cell>
          <cell r="B729" t="str">
            <v>PIS Movim./Armaz.Rodo</v>
          </cell>
          <cell r="C729">
            <v>-1589.36</v>
          </cell>
        </row>
        <row r="730">
          <cell r="A730">
            <v>5411186</v>
          </cell>
          <cell r="B730" t="str">
            <v>COFINS- Movim./Armaz.Rodo</v>
          </cell>
          <cell r="C730">
            <v>-258.27</v>
          </cell>
        </row>
        <row r="731">
          <cell r="C731">
            <v>166839.32</v>
          </cell>
        </row>
      </sheetData>
      <sheetData sheetId="21" refreshError="1">
        <row r="2">
          <cell r="A2">
            <v>1110101</v>
          </cell>
          <cell r="B2" t="str">
            <v>Caixa</v>
          </cell>
          <cell r="C2">
            <v>19598.03</v>
          </cell>
        </row>
        <row r="3">
          <cell r="A3">
            <v>1110104</v>
          </cell>
          <cell r="B3" t="str">
            <v>Caixa Pequeno</v>
          </cell>
          <cell r="C3">
            <v>986518.63</v>
          </cell>
        </row>
        <row r="4">
          <cell r="A4">
            <v>1110202</v>
          </cell>
          <cell r="B4" t="str">
            <v>B.Real Conta Cobrança</v>
          </cell>
          <cell r="C4">
            <v>722072.7</v>
          </cell>
        </row>
        <row r="5">
          <cell r="A5">
            <v>1110206</v>
          </cell>
          <cell r="B5" t="str">
            <v>Cx.Econ.Fed. Ag.1000 CC 93-0</v>
          </cell>
          <cell r="C5">
            <v>22970.66</v>
          </cell>
        </row>
        <row r="6">
          <cell r="A6">
            <v>1110207</v>
          </cell>
          <cell r="B6" t="str">
            <v>Bradesco Ag049-3 CC184845-3</v>
          </cell>
          <cell r="C6">
            <v>40469.410000000003</v>
          </cell>
        </row>
        <row r="7">
          <cell r="A7">
            <v>1110211</v>
          </cell>
          <cell r="B7" t="str">
            <v>Unibanco Ag.0616 CC 820272-6</v>
          </cell>
          <cell r="C7">
            <v>-3748.07</v>
          </cell>
        </row>
        <row r="8">
          <cell r="A8">
            <v>1110217</v>
          </cell>
          <cell r="B8" t="str">
            <v>B.Safra CC 0009-8/118349-9 Ctba</v>
          </cell>
          <cell r="C8">
            <v>63.33</v>
          </cell>
        </row>
        <row r="9">
          <cell r="A9">
            <v>1110240</v>
          </cell>
          <cell r="B9" t="str">
            <v>Banco Itau S/A</v>
          </cell>
          <cell r="C9">
            <v>34644.04</v>
          </cell>
        </row>
        <row r="10">
          <cell r="A10">
            <v>1110250</v>
          </cell>
          <cell r="B10" t="str">
            <v>Banco Triangulo S.A - C/C 01-9/ 6733-4</v>
          </cell>
          <cell r="C10">
            <v>24718.68</v>
          </cell>
        </row>
        <row r="11">
          <cell r="A11">
            <v>1110261</v>
          </cell>
          <cell r="B11" t="str">
            <v>Banco Real - C/C 6.000.994-7 - Mogi Gua</v>
          </cell>
          <cell r="C11">
            <v>0</v>
          </cell>
        </row>
        <row r="12">
          <cell r="A12">
            <v>1110272</v>
          </cell>
          <cell r="B12" t="str">
            <v>Banco HSBC - C/C 28555-18 -</v>
          </cell>
          <cell r="C12">
            <v>210397.25</v>
          </cell>
        </row>
        <row r="13">
          <cell r="A13">
            <v>1110274</v>
          </cell>
          <cell r="B13" t="str">
            <v>BANCO DO BRASIL - MOVIMENTO</v>
          </cell>
          <cell r="C13">
            <v>5081.1099999999997</v>
          </cell>
        </row>
        <row r="14">
          <cell r="A14">
            <v>1110276</v>
          </cell>
          <cell r="B14" t="str">
            <v>UNIBANCO - MOVIMENTO</v>
          </cell>
          <cell r="C14">
            <v>321418.26</v>
          </cell>
        </row>
        <row r="15">
          <cell r="A15">
            <v>1110277</v>
          </cell>
          <cell r="B15" t="str">
            <v>UNIBANCO - CAUÇÃO</v>
          </cell>
          <cell r="C15">
            <v>20169.189999999999</v>
          </cell>
        </row>
        <row r="16">
          <cell r="A16">
            <v>1110278</v>
          </cell>
          <cell r="B16" t="str">
            <v>Banco Bilbao Vizcaia S.A.</v>
          </cell>
          <cell r="C16">
            <v>94838.99</v>
          </cell>
        </row>
        <row r="17">
          <cell r="A17">
            <v>1110288</v>
          </cell>
          <cell r="B17" t="str">
            <v>Unibanco - c.c.133.030-0</v>
          </cell>
          <cell r="C17">
            <v>0</v>
          </cell>
        </row>
        <row r="18">
          <cell r="A18">
            <v>1110289</v>
          </cell>
          <cell r="B18" t="str">
            <v>Unibanco - c.c.133.043-3</v>
          </cell>
          <cell r="C18">
            <v>938502.17</v>
          </cell>
        </row>
        <row r="19">
          <cell r="A19">
            <v>1110293</v>
          </cell>
          <cell r="B19" t="str">
            <v>Bradesco - c.c.210546-2 AG. 0049</v>
          </cell>
          <cell r="C19">
            <v>68308.06</v>
          </cell>
        </row>
        <row r="20">
          <cell r="A20">
            <v>1110294</v>
          </cell>
          <cell r="B20" t="str">
            <v>Banco Santos - Ag. 001-9 Conta 11973-0</v>
          </cell>
          <cell r="C20">
            <v>2174.12</v>
          </cell>
        </row>
        <row r="21">
          <cell r="A21">
            <v>1110310</v>
          </cell>
          <cell r="B21" t="str">
            <v>Unibanco Apl.Fin.</v>
          </cell>
          <cell r="C21">
            <v>85241.48</v>
          </cell>
        </row>
        <row r="22">
          <cell r="A22">
            <v>1110337</v>
          </cell>
          <cell r="B22" t="str">
            <v>Banco Santos - Aplicação Financeira</v>
          </cell>
          <cell r="C22">
            <v>-0.28999999999999998</v>
          </cell>
        </row>
        <row r="23">
          <cell r="A23">
            <v>1110402</v>
          </cell>
          <cell r="B23" t="str">
            <v>Numerario em Transito</v>
          </cell>
          <cell r="C23">
            <v>33594.019999999997</v>
          </cell>
        </row>
        <row r="24">
          <cell r="A24">
            <v>1110602</v>
          </cell>
          <cell r="B24" t="str">
            <v>B.Real Transit.C.Cobrança 1710120-2</v>
          </cell>
          <cell r="C24">
            <v>-361765.18</v>
          </cell>
        </row>
        <row r="25">
          <cell r="A25">
            <v>1110603</v>
          </cell>
          <cell r="B25" t="str">
            <v>B.Brasil Transitória Ag.12440 CC 230006</v>
          </cell>
          <cell r="C25">
            <v>-2</v>
          </cell>
        </row>
        <row r="26">
          <cell r="A26">
            <v>1110607</v>
          </cell>
          <cell r="B26" t="str">
            <v>Bradesco Trans.Ag.0493 CC 184845-30</v>
          </cell>
          <cell r="C26">
            <v>-49089.41</v>
          </cell>
        </row>
        <row r="27">
          <cell r="A27">
            <v>1110611</v>
          </cell>
          <cell r="B27" t="str">
            <v>Unibanco Transitória  Ag.0525 CC 100361</v>
          </cell>
          <cell r="C27">
            <v>-150</v>
          </cell>
        </row>
        <row r="28">
          <cell r="A28">
            <v>1110617</v>
          </cell>
          <cell r="B28" t="str">
            <v>B.Safra Transitória CC 0009-8/118349-9/</v>
          </cell>
          <cell r="C28">
            <v>25751.26</v>
          </cell>
        </row>
        <row r="29">
          <cell r="A29">
            <v>1110640</v>
          </cell>
          <cell r="B29" t="str">
            <v>Banco Itau S/A ag 0548 cc 677574-TRANSI</v>
          </cell>
          <cell r="C29">
            <v>28824.94</v>
          </cell>
        </row>
        <row r="30">
          <cell r="A30">
            <v>1110649</v>
          </cell>
          <cell r="B30" t="str">
            <v>Banco Real - C/C Genérico</v>
          </cell>
          <cell r="C30">
            <v>147147.76999999999</v>
          </cell>
        </row>
        <row r="31">
          <cell r="A31">
            <v>1110650</v>
          </cell>
          <cell r="B31" t="str">
            <v>Banco Triângulo - C/C 01-9/6733-4</v>
          </cell>
          <cell r="C31">
            <v>107560.73</v>
          </cell>
        </row>
        <row r="32">
          <cell r="A32">
            <v>1110651</v>
          </cell>
          <cell r="B32" t="str">
            <v>Banco Real - C/C 3.000.990-1 - Viana</v>
          </cell>
          <cell r="C32">
            <v>1506.28</v>
          </cell>
        </row>
        <row r="33">
          <cell r="A33">
            <v>1110653</v>
          </cell>
          <cell r="B33" t="str">
            <v>Banco Real - C/C 1.000.988-6 - Contagem</v>
          </cell>
          <cell r="C33">
            <v>43667.18</v>
          </cell>
        </row>
        <row r="34">
          <cell r="A34">
            <v>1110654</v>
          </cell>
          <cell r="B34" t="str">
            <v>Banco Real - C/C 2.000.996-5 - Rio de J</v>
          </cell>
          <cell r="C34">
            <v>7002.41</v>
          </cell>
        </row>
        <row r="35">
          <cell r="A35">
            <v>1110657</v>
          </cell>
          <cell r="B35" t="str">
            <v>Banco Real - C/C 1.000.983-9 - Canoas</v>
          </cell>
          <cell r="C35">
            <v>5360.55</v>
          </cell>
        </row>
        <row r="36">
          <cell r="A36">
            <v>1110659</v>
          </cell>
          <cell r="B36" t="str">
            <v>Banco Real - C/C 2.000.979-8 - PDV RJ</v>
          </cell>
          <cell r="C36">
            <v>-2400</v>
          </cell>
        </row>
        <row r="37">
          <cell r="A37">
            <v>1110660</v>
          </cell>
          <cell r="B37" t="str">
            <v>Banco Real - C/C 1.000.997-2 - São Borj</v>
          </cell>
          <cell r="C37">
            <v>178860.29</v>
          </cell>
        </row>
        <row r="38">
          <cell r="A38">
            <v>1110661</v>
          </cell>
          <cell r="B38" t="str">
            <v>Banco Real - C/C 6.000.994-7 - Mogi Gua</v>
          </cell>
          <cell r="C38">
            <v>549.79999999999995</v>
          </cell>
        </row>
        <row r="39">
          <cell r="A39">
            <v>1110662</v>
          </cell>
          <cell r="B39" t="str">
            <v>Banco Real - C/C 8.000.993-8 - Lages</v>
          </cell>
          <cell r="C39">
            <v>1462.9</v>
          </cell>
        </row>
        <row r="40">
          <cell r="A40">
            <v>1110663</v>
          </cell>
          <cell r="B40" t="str">
            <v>Banco Real - C/C 6.000.980-3 - São Paul</v>
          </cell>
          <cell r="C40">
            <v>300771.88</v>
          </cell>
        </row>
        <row r="41">
          <cell r="A41">
            <v>1110671</v>
          </cell>
          <cell r="B41" t="str">
            <v>Banco Real - C/C 0.000.992-7</v>
          </cell>
          <cell r="C41">
            <v>5195.3999999999996</v>
          </cell>
        </row>
        <row r="42">
          <cell r="A42">
            <v>1110672</v>
          </cell>
          <cell r="B42" t="str">
            <v>Banco HSBC - C/C 28555-18</v>
          </cell>
          <cell r="C42">
            <v>-17055.3</v>
          </cell>
        </row>
        <row r="43">
          <cell r="A43">
            <v>1110674</v>
          </cell>
          <cell r="B43" t="str">
            <v>BANCO DO BRASIL - MOVIMENTO</v>
          </cell>
          <cell r="C43">
            <v>6615.96</v>
          </cell>
        </row>
        <row r="44">
          <cell r="A44">
            <v>1110676</v>
          </cell>
          <cell r="B44" t="str">
            <v>UNIBANCO - MOVIMENTO</v>
          </cell>
          <cell r="C44">
            <v>-9974.16</v>
          </cell>
        </row>
        <row r="45">
          <cell r="A45">
            <v>1110677</v>
          </cell>
          <cell r="B45" t="str">
            <v>UNIBANCO - CAUÇÃO</v>
          </cell>
          <cell r="C45">
            <v>-6817.88</v>
          </cell>
        </row>
        <row r="46">
          <cell r="A46" t="str">
            <v>DISPONIBILIDADES</v>
          </cell>
          <cell r="C46">
            <v>4040055.19</v>
          </cell>
        </row>
        <row r="48">
          <cell r="A48">
            <v>1120101</v>
          </cell>
          <cell r="B48" t="str">
            <v>C.Receber-Cliente Nacional</v>
          </cell>
          <cell r="C48">
            <v>10891781.16</v>
          </cell>
        </row>
        <row r="49">
          <cell r="A49">
            <v>1120102</v>
          </cell>
          <cell r="B49" t="str">
            <v>C.Receber-Cliente Exterior</v>
          </cell>
          <cell r="C49">
            <v>200009.02</v>
          </cell>
        </row>
        <row r="50">
          <cell r="A50">
            <v>1120107</v>
          </cell>
          <cell r="B50" t="str">
            <v>Antecipação de Faturamento</v>
          </cell>
          <cell r="C50">
            <v>3364107.1</v>
          </cell>
        </row>
        <row r="51">
          <cell r="A51">
            <v>1120110</v>
          </cell>
          <cell r="B51" t="str">
            <v>Provisão de Faturamento</v>
          </cell>
          <cell r="C51">
            <v>2432281.02</v>
          </cell>
        </row>
        <row r="52">
          <cell r="A52">
            <v>1120211</v>
          </cell>
          <cell r="B52" t="str">
            <v>Cta.Rec.Mesopotâmico/BAP</v>
          </cell>
          <cell r="C52">
            <v>10837736.41</v>
          </cell>
        </row>
        <row r="53">
          <cell r="A53">
            <v>1120301</v>
          </cell>
          <cell r="B53" t="str">
            <v>Clientes Nac. Serviços</v>
          </cell>
          <cell r="C53">
            <v>-197270.47</v>
          </cell>
        </row>
        <row r="54">
          <cell r="A54">
            <v>1120503</v>
          </cell>
          <cell r="B54" t="str">
            <v>Creditos Atwood</v>
          </cell>
          <cell r="C54">
            <v>81796.37</v>
          </cell>
        </row>
        <row r="55">
          <cell r="A55">
            <v>1120601</v>
          </cell>
          <cell r="B55" t="str">
            <v>Recebimentos (D+1)</v>
          </cell>
          <cell r="C55">
            <v>-33594.019999999997</v>
          </cell>
        </row>
        <row r="56">
          <cell r="A56" t="str">
            <v>Clientes</v>
          </cell>
          <cell r="C56">
            <v>27576846.59</v>
          </cell>
        </row>
        <row r="58">
          <cell r="A58">
            <v>1150101</v>
          </cell>
          <cell r="B58" t="str">
            <v>Estoques</v>
          </cell>
          <cell r="C58">
            <v>4292326.49</v>
          </cell>
        </row>
        <row r="59">
          <cell r="A59">
            <v>1150195</v>
          </cell>
          <cell r="B59" t="str">
            <v>Carga Adto.Fornec.</v>
          </cell>
          <cell r="C59">
            <v>1224775.52</v>
          </cell>
        </row>
        <row r="60">
          <cell r="A60">
            <v>1150197</v>
          </cell>
          <cell r="B60" t="str">
            <v>Carga Estoque Delara</v>
          </cell>
          <cell r="C60">
            <v>48665.08</v>
          </cell>
        </row>
        <row r="61">
          <cell r="A61">
            <v>1150199</v>
          </cell>
          <cell r="B61" t="str">
            <v>EM/EF Geral</v>
          </cell>
          <cell r="C61">
            <v>-55145.63</v>
          </cell>
        </row>
        <row r="62">
          <cell r="A62" t="str">
            <v>Almoxarifado</v>
          </cell>
          <cell r="C62">
            <v>5510621.46</v>
          </cell>
        </row>
        <row r="64">
          <cell r="A64">
            <v>1150305</v>
          </cell>
          <cell r="B64" t="str">
            <v>Adiant.Fornecedor Exterior</v>
          </cell>
          <cell r="C64">
            <v>25792.880000000001</v>
          </cell>
        </row>
        <row r="65">
          <cell r="A65" t="str">
            <v>Importação em andamento</v>
          </cell>
          <cell r="C65">
            <v>25792.880000000001</v>
          </cell>
        </row>
        <row r="67">
          <cell r="A67">
            <v>1160101</v>
          </cell>
          <cell r="B67" t="str">
            <v>Imposto de Renda a Recuperar</v>
          </cell>
          <cell r="C67">
            <v>2700.79</v>
          </cell>
        </row>
        <row r="68">
          <cell r="A68">
            <v>1160104</v>
          </cell>
          <cell r="B68" t="str">
            <v>PIS a Recuperar</v>
          </cell>
          <cell r="C68">
            <v>-0.01</v>
          </cell>
        </row>
        <row r="69">
          <cell r="A69">
            <v>1160106</v>
          </cell>
          <cell r="B69" t="str">
            <v>INSS - RETENÇÃO SOBRE FATURAMENTO</v>
          </cell>
          <cell r="C69">
            <v>1933242.61</v>
          </cell>
        </row>
        <row r="70">
          <cell r="A70">
            <v>1160108</v>
          </cell>
          <cell r="B70" t="str">
            <v>FGTS antecipado s/13º salário</v>
          </cell>
          <cell r="C70">
            <v>2624.05</v>
          </cell>
        </row>
        <row r="71">
          <cell r="A71">
            <v>1160109</v>
          </cell>
          <cell r="B71" t="str">
            <v>Imposto de Renda antecipado</v>
          </cell>
          <cell r="C71">
            <v>1458.58</v>
          </cell>
        </row>
        <row r="72">
          <cell r="A72">
            <v>1160112</v>
          </cell>
          <cell r="B72" t="str">
            <v>Imposto de Renda diferido</v>
          </cell>
          <cell r="C72">
            <v>1781300</v>
          </cell>
        </row>
        <row r="73">
          <cell r="A73">
            <v>1160113</v>
          </cell>
          <cell r="B73" t="str">
            <v>Contr. Social Diferida</v>
          </cell>
          <cell r="C73">
            <v>641268</v>
          </cell>
        </row>
        <row r="74">
          <cell r="A74">
            <v>1160207</v>
          </cell>
          <cell r="B74" t="str">
            <v>ICMS a Recuperar - Geral</v>
          </cell>
          <cell r="C74">
            <v>3559838.56</v>
          </cell>
        </row>
        <row r="75">
          <cell r="A75">
            <v>1160208</v>
          </cell>
          <cell r="B75" t="str">
            <v>ICMS a Recuperar-Ativo Imobilizado PR</v>
          </cell>
          <cell r="C75">
            <v>454168.75</v>
          </cell>
        </row>
        <row r="76">
          <cell r="A76">
            <v>1160253</v>
          </cell>
          <cell r="B76" t="str">
            <v>IPI a Compensar</v>
          </cell>
          <cell r="C76">
            <v>193808.36</v>
          </cell>
        </row>
        <row r="77">
          <cell r="A77" t="str">
            <v>Tributos a recuperar</v>
          </cell>
          <cell r="C77">
            <v>8570409.6899999995</v>
          </cell>
        </row>
        <row r="79">
          <cell r="A79">
            <v>1140101</v>
          </cell>
          <cell r="B79" t="str">
            <v>Adiantamento a maquinistas</v>
          </cell>
          <cell r="C79">
            <v>-367228.3</v>
          </cell>
        </row>
        <row r="80">
          <cell r="A80">
            <v>1140102</v>
          </cell>
          <cell r="B80" t="str">
            <v>Adiantamento de Férias</v>
          </cell>
          <cell r="C80">
            <v>-45788.26</v>
          </cell>
        </row>
        <row r="81">
          <cell r="A81">
            <v>1140103</v>
          </cell>
          <cell r="B81" t="str">
            <v>Adiantamento De 13º Salário</v>
          </cell>
          <cell r="C81">
            <v>15670.6</v>
          </cell>
        </row>
        <row r="82">
          <cell r="A82">
            <v>1140104</v>
          </cell>
          <cell r="B82" t="str">
            <v>Empréstimo A Funcionários</v>
          </cell>
          <cell r="C82">
            <v>-3007.53</v>
          </cell>
        </row>
        <row r="83">
          <cell r="A83">
            <v>1140105</v>
          </cell>
          <cell r="B83" t="str">
            <v>Adiantamento de Salários</v>
          </cell>
          <cell r="C83">
            <v>416047.96</v>
          </cell>
        </row>
        <row r="84">
          <cell r="A84">
            <v>1140106</v>
          </cell>
          <cell r="B84" t="str">
            <v>Insuficiência De Saldos</v>
          </cell>
          <cell r="C84">
            <v>288345.39</v>
          </cell>
        </row>
        <row r="85">
          <cell r="A85">
            <v>1140108</v>
          </cell>
          <cell r="B85" t="str">
            <v>Fornecimento De Camisas</v>
          </cell>
          <cell r="C85">
            <v>-12222.45</v>
          </cell>
        </row>
        <row r="86">
          <cell r="A86">
            <v>1140109</v>
          </cell>
          <cell r="B86" t="str">
            <v>Adto a Motoristas</v>
          </cell>
          <cell r="C86">
            <v>57344.800000000003</v>
          </cell>
        </row>
        <row r="87">
          <cell r="A87">
            <v>1140201</v>
          </cell>
          <cell r="B87" t="str">
            <v>Adto.de Viagens Nacionais</v>
          </cell>
          <cell r="C87">
            <v>719.42</v>
          </cell>
        </row>
        <row r="88">
          <cell r="A88">
            <v>1140203</v>
          </cell>
          <cell r="B88" t="str">
            <v>Adiant. de Viagem</v>
          </cell>
          <cell r="C88">
            <v>33776.269999999997</v>
          </cell>
        </row>
        <row r="89">
          <cell r="A89">
            <v>1140409</v>
          </cell>
          <cell r="B89" t="str">
            <v>Adiant. a Fornecedores</v>
          </cell>
          <cell r="C89">
            <v>6917478.8300000001</v>
          </cell>
        </row>
        <row r="90">
          <cell r="A90" t="str">
            <v>Antecipações diversas</v>
          </cell>
          <cell r="C90">
            <v>7301136.7300000004</v>
          </cell>
        </row>
        <row r="92">
          <cell r="A92">
            <v>1170103</v>
          </cell>
          <cell r="B92" t="str">
            <v>Arrendamento Delara</v>
          </cell>
          <cell r="C92">
            <v>1449333.7</v>
          </cell>
        </row>
        <row r="93">
          <cell r="A93">
            <v>1170201</v>
          </cell>
          <cell r="B93" t="str">
            <v>Prêmio De Seguro a Apropriar</v>
          </cell>
          <cell r="C93">
            <v>2119901.54</v>
          </cell>
        </row>
        <row r="94">
          <cell r="A94">
            <v>1170305</v>
          </cell>
          <cell r="B94" t="str">
            <v>Enc.Financ.a Apropriar</v>
          </cell>
          <cell r="C94">
            <v>133988.4</v>
          </cell>
        </row>
        <row r="95">
          <cell r="A95">
            <v>1170324</v>
          </cell>
          <cell r="B95" t="str">
            <v>Despesas antecipadas IPTU</v>
          </cell>
          <cell r="C95">
            <v>1390.47</v>
          </cell>
        </row>
        <row r="96">
          <cell r="A96">
            <v>1170325</v>
          </cell>
          <cell r="B96" t="str">
            <v>Despesas antecipadas IPVA/LICENCIAMENTO</v>
          </cell>
          <cell r="C96">
            <v>113584.72</v>
          </cell>
        </row>
        <row r="97">
          <cell r="A97">
            <v>1170330</v>
          </cell>
          <cell r="B97" t="str">
            <v>Despesas antecipadas Alugueis</v>
          </cell>
          <cell r="C97">
            <v>4500</v>
          </cell>
        </row>
        <row r="98">
          <cell r="A98">
            <v>1173224</v>
          </cell>
          <cell r="B98" t="str">
            <v>Desp antecip aquisição de vale alimenta</v>
          </cell>
          <cell r="C98">
            <v>91470.32</v>
          </cell>
        </row>
        <row r="99">
          <cell r="A99">
            <v>1173225</v>
          </cell>
          <cell r="B99" t="str">
            <v>Desp antecip assintência médica</v>
          </cell>
          <cell r="C99">
            <v>60603.77</v>
          </cell>
        </row>
        <row r="100">
          <cell r="A100">
            <v>1173227</v>
          </cell>
          <cell r="B100" t="str">
            <v>Desp antecip vale transporte</v>
          </cell>
          <cell r="C100">
            <v>251827.32</v>
          </cell>
        </row>
        <row r="101">
          <cell r="A101">
            <v>1173228</v>
          </cell>
          <cell r="B101" t="str">
            <v>Desp antecip farmácia</v>
          </cell>
          <cell r="C101">
            <v>9307.52</v>
          </cell>
        </row>
        <row r="102">
          <cell r="A102" t="str">
            <v>Despesas Pagas antecipadamente</v>
          </cell>
          <cell r="C102">
            <v>4235907.76</v>
          </cell>
        </row>
        <row r="104">
          <cell r="A104">
            <v>1139901</v>
          </cell>
          <cell r="B104" t="str">
            <v>Seguros a Receber</v>
          </cell>
          <cell r="C104">
            <v>30415</v>
          </cell>
        </row>
        <row r="105">
          <cell r="A105">
            <v>1139912</v>
          </cell>
          <cell r="B105" t="str">
            <v>Cheques em cobrança - Chile</v>
          </cell>
          <cell r="C105">
            <v>224564.3</v>
          </cell>
        </row>
        <row r="106">
          <cell r="A106" t="str">
            <v>Outros</v>
          </cell>
          <cell r="C106">
            <v>254979.3</v>
          </cell>
        </row>
        <row r="108">
          <cell r="A108" t="str">
            <v>Circulante</v>
          </cell>
          <cell r="C108">
            <v>57515749.600000001</v>
          </cell>
        </row>
        <row r="110">
          <cell r="A110">
            <v>1240402</v>
          </cell>
          <cell r="B110" t="str">
            <v>ICMS a recuperar-Paraná</v>
          </cell>
          <cell r="C110">
            <v>630391.1</v>
          </cell>
        </row>
        <row r="111">
          <cell r="A111" t="str">
            <v>Impostos longo prazo</v>
          </cell>
          <cell r="C111">
            <v>630391.1</v>
          </cell>
        </row>
        <row r="113">
          <cell r="A113">
            <v>1250104</v>
          </cell>
          <cell r="B113" t="str">
            <v>Controladora ALL S.A.</v>
          </cell>
          <cell r="C113">
            <v>27140</v>
          </cell>
        </row>
        <row r="114">
          <cell r="A114">
            <v>1250205</v>
          </cell>
          <cell r="B114" t="str">
            <v>Mutúo ALL Armazéns Gerais Ltda</v>
          </cell>
          <cell r="C114">
            <v>30202.21</v>
          </cell>
        </row>
        <row r="115">
          <cell r="A115" t="str">
            <v>Mútuo controladores</v>
          </cell>
          <cell r="C115">
            <v>57342.21</v>
          </cell>
        </row>
        <row r="117">
          <cell r="A117">
            <v>1240104</v>
          </cell>
          <cell r="B117" t="str">
            <v>Arrendamento Delara RLP</v>
          </cell>
          <cell r="C117">
            <v>33540786.550000001</v>
          </cell>
        </row>
        <row r="118">
          <cell r="A118" t="str">
            <v>Despesas pagas antecipadamente</v>
          </cell>
          <cell r="C118">
            <v>33540786.550000001</v>
          </cell>
        </row>
        <row r="120">
          <cell r="A120">
            <v>1210101</v>
          </cell>
          <cell r="B120" t="str">
            <v>Dep.Judic.Ações Trabal.LP</v>
          </cell>
          <cell r="C120">
            <v>334387.90000000002</v>
          </cell>
        </row>
        <row r="121">
          <cell r="A121">
            <v>1210109</v>
          </cell>
          <cell r="B121" t="str">
            <v>Penhora Judicial</v>
          </cell>
          <cell r="C121">
            <v>37500</v>
          </cell>
        </row>
        <row r="122">
          <cell r="A122" t="str">
            <v>Depósitos judiciais</v>
          </cell>
          <cell r="C122">
            <v>371887.9</v>
          </cell>
        </row>
        <row r="124">
          <cell r="A124">
            <v>1220201</v>
          </cell>
          <cell r="B124" t="str">
            <v>Valores a Receber-Ressarcimento</v>
          </cell>
          <cell r="C124">
            <v>395881.6</v>
          </cell>
        </row>
        <row r="125">
          <cell r="A125" t="str">
            <v>Outros</v>
          </cell>
          <cell r="C125">
            <v>395881.6</v>
          </cell>
        </row>
        <row r="127">
          <cell r="A127" t="str">
            <v>Realizável a longo prazo</v>
          </cell>
          <cell r="C127">
            <v>34996289.359999999</v>
          </cell>
        </row>
        <row r="129">
          <cell r="A129">
            <v>1310204</v>
          </cell>
          <cell r="B129" t="str">
            <v>Part.Coligada Terlogs Terminais Marítim</v>
          </cell>
          <cell r="C129">
            <v>9580000</v>
          </cell>
        </row>
        <row r="130">
          <cell r="A130">
            <v>1310302</v>
          </cell>
          <cell r="B130" t="str">
            <v>Participação ALL Armazéns Gerais Ltda</v>
          </cell>
          <cell r="C130">
            <v>676068.86</v>
          </cell>
        </row>
        <row r="131">
          <cell r="A131" t="str">
            <v>Controladas e coligadas</v>
          </cell>
          <cell r="C131">
            <v>10256068.859999999</v>
          </cell>
        </row>
        <row r="132">
          <cell r="C132">
            <v>10256068.859999999</v>
          </cell>
        </row>
        <row r="133">
          <cell r="A133">
            <v>1322101</v>
          </cell>
          <cell r="B133" t="str">
            <v>Projetos em Andamento</v>
          </cell>
          <cell r="C133">
            <v>700015.35</v>
          </cell>
        </row>
        <row r="134">
          <cell r="A134">
            <v>1324108</v>
          </cell>
          <cell r="B134" t="str">
            <v>Equip.Processamento Dados</v>
          </cell>
          <cell r="C134">
            <v>896536.79</v>
          </cell>
        </row>
        <row r="135">
          <cell r="A135">
            <v>1324128</v>
          </cell>
          <cell r="B135" t="str">
            <v>Deprec.Eq.Processam.Dados</v>
          </cell>
          <cell r="C135">
            <v>-102152.37</v>
          </cell>
        </row>
        <row r="136">
          <cell r="A136">
            <v>1325102</v>
          </cell>
          <cell r="B136" t="str">
            <v>Móveis e Utensílios</v>
          </cell>
          <cell r="C136">
            <v>7233.6</v>
          </cell>
        </row>
        <row r="137">
          <cell r="A137">
            <v>1325104</v>
          </cell>
          <cell r="B137" t="str">
            <v>Veículos Rodoviários</v>
          </cell>
          <cell r="C137">
            <v>13018525.57</v>
          </cell>
        </row>
        <row r="138">
          <cell r="A138">
            <v>1325122</v>
          </cell>
          <cell r="B138" t="str">
            <v>Deprec.Móveis e Utensílios</v>
          </cell>
          <cell r="C138">
            <v>-1250.5999999999999</v>
          </cell>
        </row>
        <row r="139">
          <cell r="A139">
            <v>1325124</v>
          </cell>
          <cell r="B139" t="str">
            <v>Deprec.Veíc.Rodoviários</v>
          </cell>
          <cell r="C139">
            <v>-3465497.08</v>
          </cell>
        </row>
        <row r="140">
          <cell r="A140">
            <v>1326202</v>
          </cell>
          <cell r="B140" t="str">
            <v>Sistemas Aplicat.-Software</v>
          </cell>
          <cell r="C140">
            <v>224744.6</v>
          </cell>
        </row>
        <row r="141">
          <cell r="A141">
            <v>1326212</v>
          </cell>
          <cell r="B141" t="str">
            <v>Amort.Sistemas Aplicativos</v>
          </cell>
          <cell r="C141">
            <v>-76543.199999999997</v>
          </cell>
        </row>
        <row r="142">
          <cell r="A142">
            <v>1329999</v>
          </cell>
          <cell r="B142" t="str">
            <v>Carga Imobilizado</v>
          </cell>
          <cell r="C142">
            <v>237600</v>
          </cell>
        </row>
        <row r="143">
          <cell r="A143" t="str">
            <v>Bens de uso construção e reforma</v>
          </cell>
          <cell r="C143">
            <v>11439212.66</v>
          </cell>
        </row>
        <row r="144">
          <cell r="A144" t="str">
            <v>Imobilizado</v>
          </cell>
          <cell r="C144">
            <v>11439212.66</v>
          </cell>
        </row>
        <row r="146">
          <cell r="A146" t="str">
            <v>Permanente</v>
          </cell>
          <cell r="C146">
            <v>21695281.52</v>
          </cell>
        </row>
        <row r="148">
          <cell r="A148" t="str">
            <v>ATIVO</v>
          </cell>
          <cell r="C148">
            <v>114207320.48</v>
          </cell>
        </row>
        <row r="157">
          <cell r="A157" t="str">
            <v>Texto.............................................</v>
          </cell>
        </row>
        <row r="158">
          <cell r="A158" t="str">
            <v>..................................................</v>
          </cell>
        </row>
        <row r="160">
          <cell r="A160">
            <v>2111101</v>
          </cell>
          <cell r="B160" t="str">
            <v>Fornecedor Materiais Nac.</v>
          </cell>
          <cell r="C160">
            <v>-1180808.06</v>
          </cell>
        </row>
        <row r="161">
          <cell r="A161">
            <v>2111102</v>
          </cell>
          <cell r="B161" t="str">
            <v>Fornec.Materiais Consig.</v>
          </cell>
          <cell r="C161">
            <v>-577.02</v>
          </cell>
        </row>
        <row r="162">
          <cell r="A162">
            <v>2111103</v>
          </cell>
          <cell r="B162" t="str">
            <v>Fornecedor Serviços Nac.</v>
          </cell>
          <cell r="C162">
            <v>-9097847.7799999993</v>
          </cell>
        </row>
        <row r="163">
          <cell r="A163">
            <v>2111105</v>
          </cell>
          <cell r="B163" t="str">
            <v>Provisão de N.F. Serviço</v>
          </cell>
          <cell r="C163">
            <v>-869131.24</v>
          </cell>
        </row>
        <row r="164">
          <cell r="A164">
            <v>2111106</v>
          </cell>
          <cell r="B164" t="str">
            <v>Funcionários</v>
          </cell>
          <cell r="C164">
            <v>-87013.88</v>
          </cell>
        </row>
        <row r="165">
          <cell r="A165">
            <v>2111108</v>
          </cell>
          <cell r="B165" t="str">
            <v>Fornecedor Utilities</v>
          </cell>
          <cell r="C165">
            <v>-8910.1200000000008</v>
          </cell>
        </row>
        <row r="166">
          <cell r="A166">
            <v>2111109</v>
          </cell>
          <cell r="B166" t="str">
            <v>Fornecedor de Combustíveis</v>
          </cell>
          <cell r="C166">
            <v>-2076035.1</v>
          </cell>
        </row>
        <row r="167">
          <cell r="A167">
            <v>2111110</v>
          </cell>
          <cell r="B167" t="str">
            <v>Fornecedor Impostos</v>
          </cell>
          <cell r="C167">
            <v>-358349.02</v>
          </cell>
        </row>
        <row r="168">
          <cell r="A168">
            <v>2111111</v>
          </cell>
          <cell r="B168" t="str">
            <v>Bancos</v>
          </cell>
          <cell r="C168">
            <v>-4631.34</v>
          </cell>
        </row>
        <row r="169">
          <cell r="A169">
            <v>2111113</v>
          </cell>
          <cell r="B169" t="str">
            <v>Tit. Caixa. Peq. UPs</v>
          </cell>
          <cell r="C169">
            <v>-798580.27</v>
          </cell>
        </row>
        <row r="170">
          <cell r="A170">
            <v>2111114</v>
          </cell>
          <cell r="B170" t="str">
            <v>Forn.Ressarc.Avarias</v>
          </cell>
          <cell r="C170">
            <v>-149033.82</v>
          </cell>
        </row>
        <row r="171">
          <cell r="A171">
            <v>2111116</v>
          </cell>
          <cell r="B171" t="str">
            <v>Fornecedores Caminhoneiros</v>
          </cell>
          <cell r="C171">
            <v>-4456697.9000000004</v>
          </cell>
        </row>
        <row r="172">
          <cell r="A172">
            <v>2111189</v>
          </cell>
          <cell r="B172" t="str">
            <v>Transitoria Agregado</v>
          </cell>
          <cell r="C172">
            <v>86601.279999999999</v>
          </cell>
        </row>
        <row r="173">
          <cell r="A173">
            <v>2111190</v>
          </cell>
          <cell r="B173" t="str">
            <v>Carga Forn.Mat.</v>
          </cell>
          <cell r="C173">
            <v>294898.74</v>
          </cell>
        </row>
        <row r="174">
          <cell r="A174">
            <v>2111191</v>
          </cell>
          <cell r="B174" t="str">
            <v>Carga Forn.Serviço</v>
          </cell>
          <cell r="C174">
            <v>-365256.31</v>
          </cell>
        </row>
        <row r="175">
          <cell r="A175">
            <v>2111193</v>
          </cell>
          <cell r="B175" t="str">
            <v>Outros valores a pagar</v>
          </cell>
          <cell r="C175">
            <v>3207579.7</v>
          </cell>
        </row>
        <row r="176">
          <cell r="A176">
            <v>2111202</v>
          </cell>
          <cell r="B176" t="str">
            <v>Fornecedor Serviços Ext.</v>
          </cell>
          <cell r="C176">
            <v>-1923421.44</v>
          </cell>
        </row>
        <row r="177">
          <cell r="A177" t="str">
            <v>Fornecedores</v>
          </cell>
          <cell r="C177">
            <v>-17787213.579999998</v>
          </cell>
        </row>
        <row r="179">
          <cell r="A179">
            <v>2121301</v>
          </cell>
          <cell r="B179" t="str">
            <v>Empréstimo BNDES</v>
          </cell>
          <cell r="C179">
            <v>-6151175.9400000004</v>
          </cell>
        </row>
        <row r="180">
          <cell r="A180" t="str">
            <v>BNDES</v>
          </cell>
          <cell r="C180">
            <v>-6151175.9400000004</v>
          </cell>
        </row>
        <row r="182">
          <cell r="A182">
            <v>2131106</v>
          </cell>
          <cell r="B182" t="str">
            <v>Arrendamento Delara</v>
          </cell>
          <cell r="C182">
            <v>-21734265.43</v>
          </cell>
        </row>
        <row r="183">
          <cell r="A183" t="str">
            <v>Arrendamento a pagar</v>
          </cell>
          <cell r="C183">
            <v>-21734265.43</v>
          </cell>
        </row>
        <row r="185">
          <cell r="A185">
            <v>2161101</v>
          </cell>
          <cell r="B185" t="str">
            <v>Salários a Pagar</v>
          </cell>
          <cell r="C185">
            <v>168660.65</v>
          </cell>
        </row>
        <row r="186">
          <cell r="A186">
            <v>2161102</v>
          </cell>
          <cell r="B186" t="str">
            <v>Banco de horas a pagar</v>
          </cell>
          <cell r="C186">
            <v>-24395.84</v>
          </cell>
        </row>
        <row r="187">
          <cell r="A187">
            <v>2162101</v>
          </cell>
          <cell r="B187" t="str">
            <v>INSS</v>
          </cell>
          <cell r="C187">
            <v>-538576.68999999994</v>
          </cell>
        </row>
        <row r="188">
          <cell r="A188">
            <v>2162103</v>
          </cell>
          <cell r="B188" t="str">
            <v>Salario Educação</v>
          </cell>
          <cell r="C188">
            <v>-36777.199999999997</v>
          </cell>
        </row>
        <row r="189">
          <cell r="A189">
            <v>2162104</v>
          </cell>
          <cell r="B189" t="str">
            <v>FGTS a Recolher</v>
          </cell>
          <cell r="C189">
            <v>-158684.57999999999</v>
          </cell>
        </row>
        <row r="190">
          <cell r="A190">
            <v>2163101</v>
          </cell>
          <cell r="B190" t="str">
            <v>Cta.Pg. Plansfer</v>
          </cell>
          <cell r="C190">
            <v>80</v>
          </cell>
        </row>
        <row r="191">
          <cell r="A191">
            <v>2163102</v>
          </cell>
          <cell r="B191" t="str">
            <v>Contrib. Sindical</v>
          </cell>
          <cell r="C191">
            <v>-14309.11</v>
          </cell>
        </row>
        <row r="192">
          <cell r="A192">
            <v>2163104</v>
          </cell>
          <cell r="B192" t="str">
            <v>Pensão Alimentícia</v>
          </cell>
          <cell r="C192">
            <v>4054.86</v>
          </cell>
        </row>
        <row r="193">
          <cell r="A193">
            <v>2163105</v>
          </cell>
          <cell r="B193" t="str">
            <v>Sindifer</v>
          </cell>
          <cell r="C193">
            <v>-1225.2</v>
          </cell>
        </row>
        <row r="194">
          <cell r="A194">
            <v>2163106</v>
          </cell>
          <cell r="B194" t="str">
            <v>Assistência Odontológica</v>
          </cell>
          <cell r="C194">
            <v>-14071.77</v>
          </cell>
        </row>
        <row r="195">
          <cell r="A195" t="str">
            <v>Salários e encargos sociais</v>
          </cell>
          <cell r="C195">
            <v>-615244.88</v>
          </cell>
        </row>
        <row r="197">
          <cell r="A197">
            <v>2171101</v>
          </cell>
          <cell r="B197" t="str">
            <v>IRRF - Empregados</v>
          </cell>
          <cell r="C197">
            <v>-52803.77</v>
          </cell>
        </row>
        <row r="198">
          <cell r="A198">
            <v>2171102</v>
          </cell>
          <cell r="B198" t="str">
            <v>IRRF - Terceiros</v>
          </cell>
          <cell r="C198">
            <v>-2312.21</v>
          </cell>
        </row>
        <row r="199">
          <cell r="A199">
            <v>2171201</v>
          </cell>
          <cell r="B199" t="str">
            <v>PIS-Prog.Int.Social</v>
          </cell>
          <cell r="C199">
            <v>-408224.49</v>
          </cell>
        </row>
        <row r="200">
          <cell r="A200">
            <v>2171202</v>
          </cell>
          <cell r="B200" t="str">
            <v>Cofins</v>
          </cell>
          <cell r="C200">
            <v>-1483925.71</v>
          </cell>
        </row>
        <row r="201">
          <cell r="A201">
            <v>2171203</v>
          </cell>
          <cell r="B201" t="str">
            <v>Imposto S/Serviço</v>
          </cell>
          <cell r="C201">
            <v>28261.72</v>
          </cell>
        </row>
        <row r="202">
          <cell r="A202">
            <v>2171211</v>
          </cell>
          <cell r="B202" t="str">
            <v>Juros c/ Tributos a realizar</v>
          </cell>
          <cell r="C202">
            <v>27304.13</v>
          </cell>
        </row>
        <row r="203">
          <cell r="A203">
            <v>2171301</v>
          </cell>
          <cell r="B203" t="str">
            <v>ICMS - Parana</v>
          </cell>
          <cell r="C203">
            <v>-1945154.08</v>
          </cell>
        </row>
        <row r="204">
          <cell r="A204">
            <v>2171309</v>
          </cell>
          <cell r="B204" t="str">
            <v>ICMS a pagar - Geral</v>
          </cell>
          <cell r="C204">
            <v>160</v>
          </cell>
        </row>
        <row r="205">
          <cell r="A205">
            <v>2171501</v>
          </cell>
          <cell r="B205" t="str">
            <v>IPTU</v>
          </cell>
          <cell r="C205">
            <v>2972.07</v>
          </cell>
        </row>
        <row r="206">
          <cell r="A206">
            <v>2171504</v>
          </cell>
          <cell r="B206" t="str">
            <v>ISS - RETENÇAÕ TERCEIROS</v>
          </cell>
          <cell r="C206">
            <v>-994.05</v>
          </cell>
        </row>
        <row r="207">
          <cell r="A207">
            <v>2171505</v>
          </cell>
          <cell r="B207" t="str">
            <v>INSS</v>
          </cell>
          <cell r="C207">
            <v>-155976.01</v>
          </cell>
        </row>
        <row r="208">
          <cell r="A208">
            <v>2171507</v>
          </cell>
          <cell r="B208" t="str">
            <v>INSS - retenção s/ cooperativas</v>
          </cell>
          <cell r="C208">
            <v>-114852.53</v>
          </cell>
        </row>
        <row r="209">
          <cell r="A209">
            <v>2171508</v>
          </cell>
          <cell r="B209" t="str">
            <v>SEST/SENAT - Retido caminhoneiros</v>
          </cell>
          <cell r="C209">
            <v>-15278.1</v>
          </cell>
        </row>
        <row r="210">
          <cell r="A210" t="str">
            <v>Impostos</v>
          </cell>
          <cell r="C210">
            <v>-4120823.03</v>
          </cell>
        </row>
        <row r="212">
          <cell r="A212">
            <v>2164101</v>
          </cell>
          <cell r="B212" t="str">
            <v>13 Salario</v>
          </cell>
          <cell r="C212">
            <v>-670388.46</v>
          </cell>
        </row>
        <row r="213">
          <cell r="A213">
            <v>2164102</v>
          </cell>
          <cell r="B213" t="str">
            <v>Ferias</v>
          </cell>
          <cell r="C213">
            <v>-1466512.97</v>
          </cell>
        </row>
        <row r="214">
          <cell r="A214" t="str">
            <v>Provisões de férias e 13º salário</v>
          </cell>
          <cell r="C214">
            <v>-2136901.4300000002</v>
          </cell>
        </row>
        <row r="216">
          <cell r="A216">
            <v>2151109</v>
          </cell>
          <cell r="B216" t="str">
            <v>Part.Pg.Mesopotâmico/BAP</v>
          </cell>
          <cell r="C216">
            <v>-3117594.26</v>
          </cell>
        </row>
        <row r="217">
          <cell r="A217">
            <v>2181136</v>
          </cell>
          <cell r="B217" t="str">
            <v>Crédito- Unimed</v>
          </cell>
          <cell r="C217">
            <v>-801.17</v>
          </cell>
        </row>
        <row r="218">
          <cell r="A218">
            <v>2181150</v>
          </cell>
          <cell r="B218" t="str">
            <v>Adiantamento de Clientes - Recon</v>
          </cell>
          <cell r="C218">
            <v>-9801.75</v>
          </cell>
        </row>
        <row r="219">
          <cell r="A219">
            <v>2182101</v>
          </cell>
          <cell r="B219" t="str">
            <v>Seguros a pagar</v>
          </cell>
          <cell r="C219">
            <v>-104318.99</v>
          </cell>
        </row>
        <row r="220">
          <cell r="A220">
            <v>2182102</v>
          </cell>
          <cell r="B220" t="str">
            <v>Bonif.vagões clientes a Pg</v>
          </cell>
          <cell r="C220">
            <v>44.93</v>
          </cell>
        </row>
        <row r="221">
          <cell r="A221">
            <v>2182103</v>
          </cell>
          <cell r="B221" t="str">
            <v>Reemb Impostos Delara</v>
          </cell>
          <cell r="C221">
            <v>244238.42</v>
          </cell>
        </row>
        <row r="222">
          <cell r="A222" t="str">
            <v>Outros</v>
          </cell>
          <cell r="C222">
            <v>-2988232.82</v>
          </cell>
        </row>
        <row r="224">
          <cell r="A224" t="str">
            <v>Circulante</v>
          </cell>
          <cell r="C224">
            <v>-55533857.109999999</v>
          </cell>
        </row>
        <row r="226">
          <cell r="A226">
            <v>2211103</v>
          </cell>
          <cell r="B226" t="str">
            <v>Fornec. Serviços Nac.LP</v>
          </cell>
          <cell r="C226">
            <v>-380</v>
          </cell>
        </row>
        <row r="227">
          <cell r="A227">
            <v>2211202</v>
          </cell>
          <cell r="B227" t="str">
            <v>Fornec.Serviços Ext. LP</v>
          </cell>
          <cell r="C227">
            <v>16000.02</v>
          </cell>
        </row>
        <row r="228">
          <cell r="A228" t="str">
            <v>Fornecedores</v>
          </cell>
          <cell r="C228">
            <v>15620.02</v>
          </cell>
        </row>
        <row r="230">
          <cell r="A230">
            <v>2221301</v>
          </cell>
          <cell r="B230" t="str">
            <v>Emprést.BNDES  LP</v>
          </cell>
          <cell r="C230">
            <v>-9163490.9000000004</v>
          </cell>
        </row>
        <row r="231">
          <cell r="A231" t="str">
            <v>BNDES</v>
          </cell>
          <cell r="C231">
            <v>-9163490.9000000004</v>
          </cell>
        </row>
        <row r="233">
          <cell r="A233">
            <v>2251101</v>
          </cell>
          <cell r="B233" t="str">
            <v>Provisões Ações Trabal.LP</v>
          </cell>
          <cell r="C233">
            <v>-710055.93</v>
          </cell>
        </row>
        <row r="234">
          <cell r="A234" t="str">
            <v>Provisão para contingencias trabalhistas</v>
          </cell>
          <cell r="C234">
            <v>-710055.93</v>
          </cell>
        </row>
        <row r="236">
          <cell r="A236">
            <v>2221606</v>
          </cell>
          <cell r="B236" t="str">
            <v>Mutúo ALL do Brasil S.A. LP</v>
          </cell>
          <cell r="C236">
            <v>-5044030.13</v>
          </cell>
        </row>
        <row r="237">
          <cell r="A237">
            <v>2281102</v>
          </cell>
          <cell r="B237" t="str">
            <v>Reembolso impostos Delara</v>
          </cell>
          <cell r="C237">
            <v>-1960079.05</v>
          </cell>
        </row>
        <row r="238">
          <cell r="A238" t="str">
            <v>Outros valores a pagar</v>
          </cell>
          <cell r="C238">
            <v>-7004109.1799999997</v>
          </cell>
        </row>
        <row r="240">
          <cell r="A240" t="str">
            <v>Exigível a longo prazo</v>
          </cell>
          <cell r="C240">
            <v>-16862035.989999998</v>
          </cell>
        </row>
        <row r="242">
          <cell r="A242">
            <v>2311104</v>
          </cell>
          <cell r="B242" t="str">
            <v>Cessão Diretio de Uso</v>
          </cell>
          <cell r="C242">
            <v>-8965897.4000000004</v>
          </cell>
        </row>
        <row r="243">
          <cell r="C243">
            <v>-8965897.4000000004</v>
          </cell>
        </row>
        <row r="244">
          <cell r="A244">
            <v>2411101</v>
          </cell>
          <cell r="B244" t="str">
            <v>Capital Social Subscrito</v>
          </cell>
          <cell r="C244">
            <v>-46929261.920000002</v>
          </cell>
        </row>
        <row r="245">
          <cell r="A245">
            <v>2421102</v>
          </cell>
          <cell r="B245" t="str">
            <v>Adto.p/Futuro Aum.Capital</v>
          </cell>
          <cell r="C245">
            <v>-5202931.9400000004</v>
          </cell>
        </row>
        <row r="246">
          <cell r="A246" t="str">
            <v>Capital social</v>
          </cell>
          <cell r="C246">
            <v>-52132193.859999999</v>
          </cell>
        </row>
        <row r="248">
          <cell r="A248">
            <v>2431101</v>
          </cell>
          <cell r="B248" t="str">
            <v>Lucro/Prej.Exerc.Anteriores</v>
          </cell>
          <cell r="C248">
            <v>14671027.84</v>
          </cell>
        </row>
        <row r="249">
          <cell r="A249" t="str">
            <v>Prejuízo acumulado</v>
          </cell>
          <cell r="C249">
            <v>14671027.84</v>
          </cell>
        </row>
        <row r="251">
          <cell r="A251" t="str">
            <v>Patrimônio líquido</v>
          </cell>
          <cell r="C251">
            <v>-37461166.020000003</v>
          </cell>
        </row>
        <row r="253">
          <cell r="A253" t="str">
            <v>Passivo</v>
          </cell>
          <cell r="C253">
            <v>-118822956.52</v>
          </cell>
        </row>
        <row r="262">
          <cell r="A262" t="str">
            <v>Texto.............................................</v>
          </cell>
        </row>
        <row r="263">
          <cell r="A263" t="str">
            <v>..................................................</v>
          </cell>
        </row>
        <row r="265">
          <cell r="A265">
            <v>5111101</v>
          </cell>
          <cell r="B265" t="str">
            <v>Receita Transporte Ferrov.</v>
          </cell>
          <cell r="C265">
            <v>-8000</v>
          </cell>
        </row>
        <row r="266">
          <cell r="A266">
            <v>5112101</v>
          </cell>
          <cell r="B266" t="str">
            <v>FEPASA Part.Rec.</v>
          </cell>
          <cell r="C266">
            <v>-0.02</v>
          </cell>
        </row>
        <row r="267">
          <cell r="A267">
            <v>5114101</v>
          </cell>
          <cell r="B267" t="str">
            <v>Desconto de Frete</v>
          </cell>
          <cell r="C267">
            <v>7399.37</v>
          </cell>
        </row>
        <row r="268">
          <cell r="A268" t="str">
            <v>Receita Ferroviária</v>
          </cell>
          <cell r="C268">
            <v>-600.65</v>
          </cell>
        </row>
        <row r="269">
          <cell r="A269">
            <v>5114301</v>
          </cell>
          <cell r="B269" t="str">
            <v>Desconto de Frete - Agregados</v>
          </cell>
          <cell r="C269">
            <v>118392.79</v>
          </cell>
        </row>
        <row r="270">
          <cell r="A270">
            <v>5114304</v>
          </cell>
          <cell r="B270" t="str">
            <v>Desconto de Frete - Terceiros</v>
          </cell>
          <cell r="C270">
            <v>920310.72</v>
          </cell>
        </row>
        <row r="271">
          <cell r="A271">
            <v>5114305</v>
          </cell>
          <cell r="B271" t="str">
            <v>Cancelamento de Frete - Terceiros</v>
          </cell>
          <cell r="C271">
            <v>511.96</v>
          </cell>
        </row>
        <row r="272">
          <cell r="A272">
            <v>5114307</v>
          </cell>
          <cell r="B272" t="str">
            <v>Desconto de Frete - Frota</v>
          </cell>
          <cell r="C272">
            <v>243781.64</v>
          </cell>
        </row>
        <row r="273">
          <cell r="A273">
            <v>5114308</v>
          </cell>
          <cell r="B273" t="str">
            <v>Cancelamento de Frete - Frota</v>
          </cell>
          <cell r="C273">
            <v>1655293.67</v>
          </cell>
        </row>
        <row r="274">
          <cell r="A274">
            <v>5118101</v>
          </cell>
          <cell r="B274" t="str">
            <v>Transporte Rodoviário - Terceiros</v>
          </cell>
          <cell r="C274">
            <v>-44776288.93</v>
          </cell>
        </row>
        <row r="275">
          <cell r="A275">
            <v>5118102</v>
          </cell>
          <cell r="B275" t="str">
            <v>Transport. Rod. Frota</v>
          </cell>
          <cell r="C275">
            <v>-47216864.700000003</v>
          </cell>
        </row>
        <row r="276">
          <cell r="A276">
            <v>5118103</v>
          </cell>
          <cell r="B276" t="str">
            <v>Transp. Rod. Agregados</v>
          </cell>
          <cell r="C276">
            <v>-19642742.789999999</v>
          </cell>
        </row>
        <row r="277">
          <cell r="A277">
            <v>5118105</v>
          </cell>
          <cell r="B277" t="str">
            <v>Rec.Movim./Armaz.Rodo</v>
          </cell>
          <cell r="C277">
            <v>-473296.06</v>
          </cell>
        </row>
        <row r="278">
          <cell r="A278" t="str">
            <v>Receita Rodoviária</v>
          </cell>
          <cell r="C278">
            <v>-109170901.7</v>
          </cell>
        </row>
        <row r="279">
          <cell r="A279">
            <v>5117105</v>
          </cell>
          <cell r="B279" t="str">
            <v>Transbordo</v>
          </cell>
          <cell r="C279">
            <v>-39734</v>
          </cell>
        </row>
        <row r="280">
          <cell r="A280">
            <v>5117109</v>
          </cell>
          <cell r="B280" t="str">
            <v>Custo adm.+marg Intermodal</v>
          </cell>
          <cell r="C280">
            <v>367526.24</v>
          </cell>
        </row>
        <row r="281">
          <cell r="A281">
            <v>5124112</v>
          </cell>
          <cell r="B281" t="str">
            <v>Comissão Seguros Rodoviário - Agregados</v>
          </cell>
          <cell r="C281">
            <v>-760240.38</v>
          </cell>
        </row>
        <row r="282">
          <cell r="A282">
            <v>5124113</v>
          </cell>
          <cell r="B282" t="str">
            <v>Comissão Seguros Rodoviário - Terceiros</v>
          </cell>
          <cell r="C282">
            <v>-788958.53</v>
          </cell>
        </row>
        <row r="283">
          <cell r="A283">
            <v>5124120</v>
          </cell>
          <cell r="B283" t="str">
            <v>Comissão Seguros Rodoviário - Frota</v>
          </cell>
          <cell r="C283">
            <v>-595928.24</v>
          </cell>
        </row>
        <row r="284">
          <cell r="A284" t="str">
            <v>Receita de Logística</v>
          </cell>
          <cell r="C284">
            <v>-1817334.91</v>
          </cell>
        </row>
        <row r="285">
          <cell r="A285">
            <v>4145102</v>
          </cell>
          <cell r="B285" t="str">
            <v>Custo Imobilizado Baixado</v>
          </cell>
          <cell r="C285">
            <v>3921863.2</v>
          </cell>
        </row>
        <row r="286">
          <cell r="A286">
            <v>5117130</v>
          </cell>
          <cell r="B286" t="str">
            <v>Receita Realizada TERLOGS</v>
          </cell>
          <cell r="C286">
            <v>-245641.04</v>
          </cell>
        </row>
        <row r="287">
          <cell r="A287">
            <v>5124104</v>
          </cell>
          <cell r="B287" t="str">
            <v>Receitas a Classificar</v>
          </cell>
          <cell r="C287">
            <v>32773.22</v>
          </cell>
        </row>
        <row r="288">
          <cell r="A288" t="str">
            <v>Outras Receitas</v>
          </cell>
          <cell r="C288">
            <v>3708995.38</v>
          </cell>
        </row>
        <row r="289">
          <cell r="A289" t="str">
            <v>Receita Bruta Total</v>
          </cell>
          <cell r="C289">
            <v>-107279841.88</v>
          </cell>
        </row>
        <row r="290">
          <cell r="A290">
            <v>5411102</v>
          </cell>
          <cell r="B290" t="str">
            <v>PIS</v>
          </cell>
          <cell r="C290">
            <v>64.900000000000006</v>
          </cell>
        </row>
        <row r="291">
          <cell r="A291">
            <v>5411103</v>
          </cell>
          <cell r="B291" t="str">
            <v>COFINS</v>
          </cell>
          <cell r="C291">
            <v>117.99</v>
          </cell>
        </row>
        <row r="292">
          <cell r="A292">
            <v>5411104</v>
          </cell>
          <cell r="B292" t="str">
            <v>Imposto s/ serviço</v>
          </cell>
          <cell r="C292">
            <v>196.66</v>
          </cell>
        </row>
        <row r="293">
          <cell r="A293">
            <v>5411127</v>
          </cell>
          <cell r="B293" t="str">
            <v>Imposto s/ serviço - Sobre logística</v>
          </cell>
          <cell r="C293">
            <v>-205.39</v>
          </cell>
        </row>
        <row r="294">
          <cell r="A294">
            <v>5411145</v>
          </cell>
          <cell r="B294" t="str">
            <v>PIS Rodoviário - Agregados</v>
          </cell>
          <cell r="C294">
            <v>326726.96000000002</v>
          </cell>
        </row>
        <row r="295">
          <cell r="A295">
            <v>5411146</v>
          </cell>
          <cell r="B295" t="str">
            <v>PIS Rodoviário - Terceiros</v>
          </cell>
          <cell r="C295">
            <v>667862.06000000006</v>
          </cell>
        </row>
        <row r="296">
          <cell r="A296">
            <v>5411147</v>
          </cell>
          <cell r="B296" t="str">
            <v>PIS Rodoviário - Frota</v>
          </cell>
          <cell r="C296">
            <v>674860.8</v>
          </cell>
        </row>
        <row r="297">
          <cell r="A297">
            <v>5411148</v>
          </cell>
          <cell r="B297" t="str">
            <v>Cofins Rodoviário - Agregados</v>
          </cell>
          <cell r="C297">
            <v>594190.91</v>
          </cell>
        </row>
        <row r="298">
          <cell r="A298">
            <v>5411149</v>
          </cell>
          <cell r="B298" t="str">
            <v>Cofins Rodoviário - Terceiros</v>
          </cell>
          <cell r="C298">
            <v>1207831.67</v>
          </cell>
        </row>
        <row r="299">
          <cell r="A299">
            <v>5411150</v>
          </cell>
          <cell r="B299" t="str">
            <v>Cofins Rodoviário - Frota</v>
          </cell>
          <cell r="C299">
            <v>1192400.8600000001</v>
          </cell>
        </row>
        <row r="300">
          <cell r="A300">
            <v>5411151</v>
          </cell>
          <cell r="B300" t="str">
            <v>ISS Rodoviário - Agregados</v>
          </cell>
          <cell r="C300">
            <v>24733.279999999999</v>
          </cell>
        </row>
        <row r="301">
          <cell r="A301">
            <v>5411152</v>
          </cell>
          <cell r="B301" t="str">
            <v>ISS Rodoviário - Terceiros</v>
          </cell>
          <cell r="C301">
            <v>49910.37</v>
          </cell>
        </row>
        <row r="302">
          <cell r="A302">
            <v>5411153</v>
          </cell>
          <cell r="B302" t="str">
            <v>ISS Rodoviário - Frota</v>
          </cell>
          <cell r="C302">
            <v>68947.73</v>
          </cell>
        </row>
        <row r="303">
          <cell r="A303">
            <v>5411160</v>
          </cell>
          <cell r="B303" t="str">
            <v>ISS s/ Seguros</v>
          </cell>
          <cell r="C303">
            <v>2033.55</v>
          </cell>
        </row>
        <row r="304">
          <cell r="A304" t="str">
            <v>PIS/COFINS/ISS/INSS</v>
          </cell>
          <cell r="C304">
            <v>4809672.3499999996</v>
          </cell>
        </row>
        <row r="305">
          <cell r="A305">
            <v>5411142</v>
          </cell>
          <cell r="B305" t="str">
            <v>ICMS Rodoviário - Agregados</v>
          </cell>
          <cell r="C305">
            <v>3110037.44</v>
          </cell>
        </row>
        <row r="306">
          <cell r="A306">
            <v>5411143</v>
          </cell>
          <cell r="B306" t="str">
            <v>ICMS Rodoviário - Terceiros</v>
          </cell>
          <cell r="C306">
            <v>3246813.51</v>
          </cell>
        </row>
        <row r="307">
          <cell r="A307">
            <v>5411144</v>
          </cell>
          <cell r="B307" t="str">
            <v>ICMS Rodoviário - Frota</v>
          </cell>
          <cell r="C307">
            <v>3016335.42</v>
          </cell>
        </row>
        <row r="308">
          <cell r="A308">
            <v>5411156</v>
          </cell>
          <cell r="B308" t="str">
            <v>ICMS Seg rod - Agregados</v>
          </cell>
          <cell r="C308">
            <v>55325.21</v>
          </cell>
        </row>
        <row r="309">
          <cell r="A309">
            <v>5411157</v>
          </cell>
          <cell r="B309" t="str">
            <v>ICMS Seg rod - Terceiros</v>
          </cell>
          <cell r="C309">
            <v>44239.4</v>
          </cell>
        </row>
        <row r="310">
          <cell r="A310">
            <v>5411158</v>
          </cell>
          <cell r="B310" t="str">
            <v>ICMS Seg rod - Frota</v>
          </cell>
          <cell r="C310">
            <v>20214.849999999999</v>
          </cell>
        </row>
        <row r="311">
          <cell r="A311" t="str">
            <v>ICMS</v>
          </cell>
          <cell r="C311">
            <v>9492965.8300000001</v>
          </cell>
        </row>
        <row r="312">
          <cell r="A312" t="str">
            <v>Impostos s/ Vendas</v>
          </cell>
          <cell r="C312">
            <v>14302638.18</v>
          </cell>
        </row>
        <row r="313">
          <cell r="A313" t="str">
            <v>Receita operacional líquida</v>
          </cell>
          <cell r="C313">
            <v>-92977203.700000003</v>
          </cell>
        </row>
        <row r="314">
          <cell r="A314">
            <v>3131106</v>
          </cell>
          <cell r="B314" t="str">
            <v>Limpeza de vagões</v>
          </cell>
          <cell r="C314">
            <v>200</v>
          </cell>
        </row>
        <row r="315">
          <cell r="A315">
            <v>4131130</v>
          </cell>
          <cell r="B315" t="str">
            <v>Carga e descarga</v>
          </cell>
          <cell r="C315">
            <v>2740.09</v>
          </cell>
        </row>
        <row r="316">
          <cell r="A316" t="str">
            <v>Enlonamento/Pesagem</v>
          </cell>
          <cell r="C316">
            <v>2940.09</v>
          </cell>
        </row>
        <row r="317">
          <cell r="A317">
            <v>3061108</v>
          </cell>
          <cell r="B317" t="str">
            <v>Aluguel Container</v>
          </cell>
          <cell r="C317">
            <v>399</v>
          </cell>
        </row>
        <row r="318">
          <cell r="A318" t="str">
            <v>Aluguel de Material Rodante</v>
          </cell>
          <cell r="C318">
            <v>399</v>
          </cell>
        </row>
        <row r="319">
          <cell r="A319">
            <v>4180101</v>
          </cell>
          <cell r="B319" t="str">
            <v>Crédito Pis - Custo</v>
          </cell>
          <cell r="C319">
            <v>-103750.45</v>
          </cell>
        </row>
        <row r="320">
          <cell r="A320" t="str">
            <v>Crédito PIS</v>
          </cell>
          <cell r="C320">
            <v>-103750.45</v>
          </cell>
        </row>
        <row r="321">
          <cell r="A321" t="str">
            <v>Custos Ferroviários variáveis</v>
          </cell>
          <cell r="C321">
            <v>-100411.36</v>
          </cell>
        </row>
        <row r="322">
          <cell r="A322">
            <v>3015101</v>
          </cell>
          <cell r="B322" t="str">
            <v>Salários - Motoristas/Ajudantes</v>
          </cell>
          <cell r="C322">
            <v>3010675.4</v>
          </cell>
        </row>
        <row r="323">
          <cell r="A323">
            <v>3015201</v>
          </cell>
          <cell r="B323" t="str">
            <v>Adic. Sal. Mot. Ajudantes</v>
          </cell>
          <cell r="C323">
            <v>1637560.21</v>
          </cell>
        </row>
        <row r="324">
          <cell r="A324">
            <v>3015301</v>
          </cell>
          <cell r="B324" t="str">
            <v>INSS Mot/Ajudantes</v>
          </cell>
          <cell r="C324">
            <v>1500873.23</v>
          </cell>
        </row>
        <row r="325">
          <cell r="A325">
            <v>3015302</v>
          </cell>
          <cell r="B325" t="str">
            <v>FGTS Motoristas/Ajud</v>
          </cell>
          <cell r="C325">
            <v>429682.82</v>
          </cell>
        </row>
        <row r="326">
          <cell r="A326">
            <v>3015305</v>
          </cell>
          <cell r="B326" t="str">
            <v>Cont. Patronal Motoristas/Ajudantes</v>
          </cell>
          <cell r="C326">
            <v>2045</v>
          </cell>
        </row>
        <row r="327">
          <cell r="A327">
            <v>3015401</v>
          </cell>
          <cell r="B327" t="str">
            <v>HE Motoristas/Ajudanres</v>
          </cell>
          <cell r="C327">
            <v>862914.92</v>
          </cell>
        </row>
        <row r="328">
          <cell r="A328">
            <v>3015402</v>
          </cell>
          <cell r="B328" t="str">
            <v>Adicional Noturno - Motoristas</v>
          </cell>
          <cell r="C328">
            <v>36031.760000000002</v>
          </cell>
        </row>
        <row r="329">
          <cell r="A329">
            <v>3015501</v>
          </cell>
          <cell r="B329" t="str">
            <v>Aviso Previo Recisão CTR Motoristas</v>
          </cell>
          <cell r="C329">
            <v>285936.5</v>
          </cell>
        </row>
        <row r="330">
          <cell r="A330">
            <v>3015701</v>
          </cell>
          <cell r="B330" t="str">
            <v>Férias Motoristas/Ajudantes</v>
          </cell>
          <cell r="C330">
            <v>954634.61</v>
          </cell>
        </row>
        <row r="331">
          <cell r="A331">
            <v>3015702</v>
          </cell>
          <cell r="B331" t="str">
            <v>13º Salário Motoristas/Ajudantes</v>
          </cell>
          <cell r="C331">
            <v>693052.42</v>
          </cell>
        </row>
        <row r="332">
          <cell r="A332">
            <v>3015801</v>
          </cell>
          <cell r="B332" t="str">
            <v>Ticket Alim. Motoristas/Ajudantes</v>
          </cell>
          <cell r="C332">
            <v>1008948.09</v>
          </cell>
        </row>
        <row r="333">
          <cell r="A333">
            <v>3015802</v>
          </cell>
          <cell r="B333" t="str">
            <v>Vale Transp. Motoristas/Ajudantes</v>
          </cell>
          <cell r="C333">
            <v>397633.28000000003</v>
          </cell>
        </row>
        <row r="334">
          <cell r="A334">
            <v>3015803</v>
          </cell>
          <cell r="B334" t="str">
            <v>Ass. Médica Motoristas/Ajudantes</v>
          </cell>
          <cell r="C334">
            <v>636130.64</v>
          </cell>
        </row>
        <row r="335">
          <cell r="A335">
            <v>3015804</v>
          </cell>
          <cell r="B335" t="str">
            <v>Seguro de Vida Motoristas/Ajudantes</v>
          </cell>
          <cell r="C335">
            <v>13640.5</v>
          </cell>
        </row>
        <row r="336">
          <cell r="A336">
            <v>3015805</v>
          </cell>
          <cell r="B336" t="str">
            <v>Brindes Motoristas/Ajudantes</v>
          </cell>
          <cell r="C336">
            <v>3207.24</v>
          </cell>
        </row>
        <row r="337">
          <cell r="A337">
            <v>3015806</v>
          </cell>
          <cell r="B337" t="str">
            <v>Outros Motoristas/Ajudantes</v>
          </cell>
          <cell r="C337">
            <v>-183.89</v>
          </cell>
        </row>
        <row r="338">
          <cell r="A338">
            <v>3015901</v>
          </cell>
          <cell r="B338" t="str">
            <v>Contrato Motoristas/Ajudantes</v>
          </cell>
          <cell r="C338">
            <v>77499.23</v>
          </cell>
        </row>
        <row r="339">
          <cell r="A339" t="str">
            <v>Motoristas e Ajudantes</v>
          </cell>
          <cell r="C339">
            <v>11550281.960000001</v>
          </cell>
        </row>
        <row r="340">
          <cell r="A340">
            <v>3021106</v>
          </cell>
          <cell r="B340" t="str">
            <v>Diesel Caminhão Internacional</v>
          </cell>
          <cell r="C340">
            <v>1008.87</v>
          </cell>
        </row>
        <row r="341">
          <cell r="A341">
            <v>3021107</v>
          </cell>
          <cell r="B341" t="str">
            <v>Frete Diesel Cam.Internacional</v>
          </cell>
          <cell r="C341">
            <v>10.5</v>
          </cell>
        </row>
        <row r="342">
          <cell r="A342">
            <v>3021108</v>
          </cell>
          <cell r="B342" t="str">
            <v>Diesel Caminhão</v>
          </cell>
          <cell r="C342">
            <v>12412763.310000001</v>
          </cell>
        </row>
        <row r="343">
          <cell r="A343">
            <v>3021110</v>
          </cell>
          <cell r="B343" t="str">
            <v>Lubrificantes Caminhão</v>
          </cell>
          <cell r="C343">
            <v>125759.92</v>
          </cell>
        </row>
        <row r="344">
          <cell r="A344">
            <v>3021112</v>
          </cell>
          <cell r="B344" t="str">
            <v>Combustível p/ Agregados</v>
          </cell>
          <cell r="C344">
            <v>2110514.3199999998</v>
          </cell>
        </row>
        <row r="345">
          <cell r="A345">
            <v>3021113</v>
          </cell>
          <cell r="B345" t="str">
            <v>Combustível para terceiros</v>
          </cell>
          <cell r="C345">
            <v>40214.82</v>
          </cell>
        </row>
        <row r="346">
          <cell r="A346" t="str">
            <v>Combustível e Lubrificantes</v>
          </cell>
          <cell r="C346">
            <v>14690271.74</v>
          </cell>
        </row>
        <row r="347">
          <cell r="A347">
            <v>3014307</v>
          </cell>
          <cell r="B347" t="str">
            <v>INSS Serviços de Agregados -Intermodal</v>
          </cell>
          <cell r="C347">
            <v>367949.28</v>
          </cell>
        </row>
        <row r="348">
          <cell r="A348">
            <v>3131136</v>
          </cell>
          <cell r="B348" t="str">
            <v>Fretes agregados</v>
          </cell>
          <cell r="C348">
            <v>11309207.109999999</v>
          </cell>
        </row>
        <row r="349">
          <cell r="A349">
            <v>3131145</v>
          </cell>
          <cell r="B349" t="str">
            <v>Pedágio agregados</v>
          </cell>
          <cell r="C349">
            <v>734311.62</v>
          </cell>
        </row>
        <row r="350">
          <cell r="A350">
            <v>3131146</v>
          </cell>
          <cell r="B350" t="str">
            <v>Pedágio Reembolso agregados</v>
          </cell>
          <cell r="C350">
            <v>-524709.22</v>
          </cell>
        </row>
        <row r="351">
          <cell r="A351">
            <v>3131148</v>
          </cell>
          <cell r="B351" t="str">
            <v>Carga e descarga rodo agregados</v>
          </cell>
          <cell r="C351">
            <v>207355.82</v>
          </cell>
        </row>
        <row r="352">
          <cell r="A352" t="str">
            <v>Agregados</v>
          </cell>
          <cell r="C352">
            <v>12094114.609999999</v>
          </cell>
        </row>
        <row r="353">
          <cell r="A353">
            <v>3014306</v>
          </cell>
          <cell r="B353" t="str">
            <v>INSS Serviços de terceiros - Intermodal</v>
          </cell>
          <cell r="C353">
            <v>708796.79</v>
          </cell>
        </row>
        <row r="354">
          <cell r="A354">
            <v>3131102</v>
          </cell>
          <cell r="B354" t="str">
            <v>Fretes com Terceiros</v>
          </cell>
          <cell r="C354">
            <v>17737871.870000001</v>
          </cell>
        </row>
        <row r="355">
          <cell r="A355">
            <v>3131107</v>
          </cell>
          <cell r="B355" t="str">
            <v>Fretes com Terceiros - Redespacho</v>
          </cell>
          <cell r="C355">
            <v>565428.51</v>
          </cell>
        </row>
        <row r="356">
          <cell r="A356">
            <v>3131121</v>
          </cell>
          <cell r="B356" t="str">
            <v>Frete Ponta Rodoviaria</v>
          </cell>
          <cell r="C356">
            <v>49002.09</v>
          </cell>
        </row>
        <row r="357">
          <cell r="A357">
            <v>3131142</v>
          </cell>
          <cell r="B357" t="str">
            <v>Transbordo Rodoviario</v>
          </cell>
          <cell r="C357">
            <v>53781.58</v>
          </cell>
        </row>
        <row r="358">
          <cell r="A358">
            <v>4131102</v>
          </cell>
          <cell r="B358" t="str">
            <v>Frete com terceiros</v>
          </cell>
          <cell r="C358">
            <v>135.78</v>
          </cell>
        </row>
        <row r="359">
          <cell r="A359" t="str">
            <v>Terceiros</v>
          </cell>
          <cell r="C359">
            <v>19115016.620000001</v>
          </cell>
        </row>
        <row r="360">
          <cell r="A360">
            <v>3031301</v>
          </cell>
          <cell r="B360" t="str">
            <v>Peças Manut. Ctr Cavalo mecânico</v>
          </cell>
          <cell r="C360">
            <v>1184321.58</v>
          </cell>
        </row>
        <row r="361">
          <cell r="A361">
            <v>3031302</v>
          </cell>
          <cell r="B361" t="str">
            <v>Serv. Manut. Cavalo Mecânico</v>
          </cell>
          <cell r="C361">
            <v>1026708.35</v>
          </cell>
        </row>
        <row r="362">
          <cell r="A362">
            <v>3031303</v>
          </cell>
          <cell r="B362" t="str">
            <v>Peças Manut. Ctr Semi reboque</v>
          </cell>
          <cell r="C362">
            <v>55086.96</v>
          </cell>
        </row>
        <row r="363">
          <cell r="A363">
            <v>3031304</v>
          </cell>
          <cell r="B363" t="str">
            <v>Serv. Manut. Semi reboque</v>
          </cell>
          <cell r="C363">
            <v>51021.73</v>
          </cell>
        </row>
        <row r="364">
          <cell r="A364">
            <v>3031305</v>
          </cell>
          <cell r="B364" t="str">
            <v>Pç. Manut. Ctr. Caminhões Leves</v>
          </cell>
          <cell r="C364">
            <v>75840.92</v>
          </cell>
        </row>
        <row r="365">
          <cell r="A365">
            <v>3031306</v>
          </cell>
          <cell r="B365" t="str">
            <v>Serv. Manut. Ctr. Caminhões Leves</v>
          </cell>
          <cell r="C365">
            <v>172681.8</v>
          </cell>
        </row>
        <row r="366">
          <cell r="A366" t="str">
            <v>Manutenção Sob-Contrato</v>
          </cell>
          <cell r="C366">
            <v>2565661.34</v>
          </cell>
        </row>
        <row r="367">
          <cell r="A367">
            <v>3031307</v>
          </cell>
          <cell r="B367" t="str">
            <v>Pc. Manut. Ex. Contrato Cavalo Mecânico</v>
          </cell>
          <cell r="C367">
            <v>902009.11</v>
          </cell>
        </row>
        <row r="368">
          <cell r="A368">
            <v>3031308</v>
          </cell>
          <cell r="B368" t="str">
            <v>Serv. Manut. Ctr. Cavalo mecânico</v>
          </cell>
          <cell r="C368">
            <v>287901.78999999998</v>
          </cell>
        </row>
        <row r="369">
          <cell r="A369">
            <v>3031309</v>
          </cell>
          <cell r="B369" t="str">
            <v>Pç Manut. Ex Contrato Semi reboque</v>
          </cell>
          <cell r="C369">
            <v>519673.92</v>
          </cell>
        </row>
        <row r="370">
          <cell r="A370">
            <v>3031310</v>
          </cell>
          <cell r="B370" t="str">
            <v>Serv. Manut. Ex Contrato Semi Reboque</v>
          </cell>
          <cell r="C370">
            <v>637560.93000000005</v>
          </cell>
        </row>
        <row r="371">
          <cell r="A371">
            <v>3031311</v>
          </cell>
          <cell r="B371" t="str">
            <v>Pç Manut. Ex Contrato Caminhões Leves</v>
          </cell>
          <cell r="C371">
            <v>382252.46</v>
          </cell>
        </row>
        <row r="372">
          <cell r="A372">
            <v>3031312</v>
          </cell>
          <cell r="B372" t="str">
            <v>Serv. Manut. Ex Contrato Caminhões Leve</v>
          </cell>
          <cell r="C372">
            <v>306518.83</v>
          </cell>
        </row>
        <row r="373">
          <cell r="A373">
            <v>3031313</v>
          </cell>
          <cell r="B373" t="str">
            <v>Conserto de Pneus</v>
          </cell>
          <cell r="C373">
            <v>48281.43</v>
          </cell>
        </row>
        <row r="374">
          <cell r="A374">
            <v>3031314</v>
          </cell>
          <cell r="B374" t="str">
            <v>Peças Manut. Ctr Semi reboque - AGREGAD</v>
          </cell>
          <cell r="C374">
            <v>172262.34</v>
          </cell>
        </row>
        <row r="375">
          <cell r="A375">
            <v>3031315</v>
          </cell>
          <cell r="B375" t="str">
            <v>Serv. Manut. Semi reboque - AGREGADOS</v>
          </cell>
          <cell r="C375">
            <v>13782.43</v>
          </cell>
        </row>
        <row r="376">
          <cell r="A376" t="str">
            <v>Manutenção Ex-Contrato</v>
          </cell>
          <cell r="C376">
            <v>3270243.24</v>
          </cell>
        </row>
        <row r="377">
          <cell r="A377" t="str">
            <v>Manutenção</v>
          </cell>
          <cell r="C377">
            <v>5835904.5800000001</v>
          </cell>
        </row>
        <row r="378">
          <cell r="A378">
            <v>3031316</v>
          </cell>
          <cell r="B378" t="str">
            <v>Manut. de Lonas Rodo</v>
          </cell>
          <cell r="C378">
            <v>679.1</v>
          </cell>
        </row>
        <row r="379">
          <cell r="A379">
            <v>3131105</v>
          </cell>
          <cell r="B379" t="str">
            <v>Enlonamento-Rodoviário</v>
          </cell>
          <cell r="C379">
            <v>255815.29</v>
          </cell>
        </row>
        <row r="380">
          <cell r="A380">
            <v>3131128</v>
          </cell>
          <cell r="B380" t="str">
            <v>Lacres Rodoviários</v>
          </cell>
          <cell r="C380">
            <v>145.80000000000001</v>
          </cell>
        </row>
        <row r="381">
          <cell r="A381">
            <v>3131130</v>
          </cell>
          <cell r="B381" t="str">
            <v>Carga e descarga</v>
          </cell>
          <cell r="C381">
            <v>900108.15</v>
          </cell>
        </row>
        <row r="382">
          <cell r="A382">
            <v>3131133</v>
          </cell>
          <cell r="B382" t="str">
            <v>Lavagem de caminhões</v>
          </cell>
          <cell r="C382">
            <v>353686.25</v>
          </cell>
        </row>
        <row r="383">
          <cell r="A383">
            <v>3131149</v>
          </cell>
          <cell r="B383" t="str">
            <v>Enlonamento-Rodoviário frota</v>
          </cell>
          <cell r="C383">
            <v>87991.76</v>
          </cell>
        </row>
        <row r="384">
          <cell r="A384">
            <v>3131150</v>
          </cell>
          <cell r="B384" t="str">
            <v>Enlonamento-Rodoviário agregados</v>
          </cell>
          <cell r="C384">
            <v>24553.57</v>
          </cell>
        </row>
        <row r="385">
          <cell r="A385" t="str">
            <v>Enlonamento de Caminhão</v>
          </cell>
          <cell r="C385">
            <v>1622979.92</v>
          </cell>
        </row>
        <row r="386">
          <cell r="A386">
            <v>3081109</v>
          </cell>
          <cell r="B386" t="str">
            <v>Uniformes Materiais de segurança - rodo</v>
          </cell>
          <cell r="C386">
            <v>113805.2</v>
          </cell>
        </row>
        <row r="387">
          <cell r="A387" t="str">
            <v>Uniformes para Motoristas</v>
          </cell>
          <cell r="C387">
            <v>113805.2</v>
          </cell>
        </row>
        <row r="388">
          <cell r="A388">
            <v>3041108</v>
          </cell>
          <cell r="B388" t="str">
            <v>Viagens e estadias Motoristas</v>
          </cell>
          <cell r="C388">
            <v>1110658.6100000001</v>
          </cell>
        </row>
        <row r="389">
          <cell r="A389">
            <v>3041109</v>
          </cell>
          <cell r="B389" t="str">
            <v>Diárias de Motoristas</v>
          </cell>
          <cell r="C389">
            <v>10963.07</v>
          </cell>
        </row>
        <row r="390">
          <cell r="A390" t="str">
            <v>Estadias de Motoristas</v>
          </cell>
          <cell r="C390">
            <v>1121621.68</v>
          </cell>
        </row>
        <row r="391">
          <cell r="A391">
            <v>3081112</v>
          </cell>
          <cell r="B391" t="str">
            <v>Ser. Motoristas e Ajudantes</v>
          </cell>
          <cell r="C391">
            <v>794442.12</v>
          </cell>
        </row>
        <row r="392">
          <cell r="C392">
            <v>794442.12</v>
          </cell>
        </row>
        <row r="393">
          <cell r="A393">
            <v>3131122</v>
          </cell>
          <cell r="B393" t="str">
            <v>Pedágio Freteiros</v>
          </cell>
          <cell r="C393">
            <v>882407.43</v>
          </cell>
        </row>
        <row r="394">
          <cell r="A394">
            <v>3131126</v>
          </cell>
          <cell r="B394" t="str">
            <v>Pedágio Reembolso</v>
          </cell>
          <cell r="C394">
            <v>-566435.64</v>
          </cell>
        </row>
        <row r="395">
          <cell r="A395">
            <v>3131134</v>
          </cell>
          <cell r="B395" t="str">
            <v>Estacionamento</v>
          </cell>
          <cell r="C395">
            <v>9283.1200000000008</v>
          </cell>
        </row>
        <row r="396">
          <cell r="A396">
            <v>3131143</v>
          </cell>
          <cell r="B396" t="str">
            <v>Pedágio frota</v>
          </cell>
          <cell r="C396">
            <v>951602.27</v>
          </cell>
        </row>
        <row r="397">
          <cell r="A397">
            <v>3131144</v>
          </cell>
          <cell r="B397" t="str">
            <v>Pedágio Reembolso frota</v>
          </cell>
          <cell r="C397">
            <v>-775692.37</v>
          </cell>
        </row>
        <row r="398">
          <cell r="A398">
            <v>4131122</v>
          </cell>
          <cell r="B398" t="str">
            <v>Pedágio Freteiros</v>
          </cell>
          <cell r="C398">
            <v>-2759.89</v>
          </cell>
        </row>
        <row r="399">
          <cell r="A399" t="str">
            <v>Estacionamento/pedágio</v>
          </cell>
          <cell r="C399">
            <v>498404.92</v>
          </cell>
        </row>
        <row r="400">
          <cell r="A400">
            <v>3061107</v>
          </cell>
          <cell r="B400" t="str">
            <v>Aluguel Road Railer</v>
          </cell>
          <cell r="C400">
            <v>16.989999999999998</v>
          </cell>
        </row>
        <row r="401">
          <cell r="A401">
            <v>3061111</v>
          </cell>
          <cell r="B401" t="str">
            <v>Locação de Cavalos Mwc</v>
          </cell>
          <cell r="C401">
            <v>448344.75</v>
          </cell>
        </row>
        <row r="402">
          <cell r="A402" t="str">
            <v>Aluguel material rodante</v>
          </cell>
          <cell r="C402">
            <v>448361.74</v>
          </cell>
        </row>
        <row r="403">
          <cell r="A403">
            <v>3091401</v>
          </cell>
          <cell r="B403" t="str">
            <v>Gerenciamento de riscos</v>
          </cell>
          <cell r="C403">
            <v>1422341.2</v>
          </cell>
        </row>
        <row r="404">
          <cell r="A404">
            <v>4131131</v>
          </cell>
          <cell r="B404" t="str">
            <v>Taxa Repon</v>
          </cell>
          <cell r="C404">
            <v>84982.2</v>
          </cell>
        </row>
        <row r="405">
          <cell r="A405" t="str">
            <v>Gerenciamento de riscos</v>
          </cell>
          <cell r="C405">
            <v>1507323.4</v>
          </cell>
        </row>
        <row r="406">
          <cell r="A406">
            <v>3040101</v>
          </cell>
          <cell r="B406" t="str">
            <v>Desgate de Pneus</v>
          </cell>
          <cell r="C406">
            <v>1724577.25</v>
          </cell>
        </row>
        <row r="407">
          <cell r="A407">
            <v>3040102</v>
          </cell>
          <cell r="B407" t="str">
            <v>Desgate de Pneus - Agregados</v>
          </cell>
          <cell r="C407">
            <v>475750.47</v>
          </cell>
        </row>
        <row r="408">
          <cell r="A408" t="str">
            <v>Desgaste de Pneus</v>
          </cell>
          <cell r="C408">
            <v>2200327.7200000002</v>
          </cell>
        </row>
        <row r="409">
          <cell r="A409">
            <v>3131113</v>
          </cell>
          <cell r="B409" t="str">
            <v>Estadia</v>
          </cell>
          <cell r="C409">
            <v>46907.22</v>
          </cell>
        </row>
        <row r="410">
          <cell r="A410">
            <v>3131114</v>
          </cell>
          <cell r="B410" t="str">
            <v>Armazenagem</v>
          </cell>
          <cell r="C410">
            <v>14445.92</v>
          </cell>
        </row>
        <row r="411">
          <cell r="A411" t="str">
            <v>Estadia de Caminhões</v>
          </cell>
          <cell r="C411">
            <v>61353.14</v>
          </cell>
        </row>
        <row r="412">
          <cell r="A412">
            <v>3101121</v>
          </cell>
          <cell r="B412" t="str">
            <v>Taxas Variáveis</v>
          </cell>
          <cell r="C412">
            <v>135954.34</v>
          </cell>
        </row>
        <row r="413">
          <cell r="A413" t="str">
            <v>Taxa Adm. Arg.</v>
          </cell>
          <cell r="C413">
            <v>135954.34</v>
          </cell>
        </row>
        <row r="414">
          <cell r="A414">
            <v>3091104</v>
          </cell>
          <cell r="B414" t="str">
            <v>RCF - Seguros com terceiros</v>
          </cell>
          <cell r="C414">
            <v>223938</v>
          </cell>
        </row>
        <row r="415">
          <cell r="A415">
            <v>3101231</v>
          </cell>
          <cell r="B415" t="str">
            <v>IPVA  - Caminhões</v>
          </cell>
          <cell r="C415">
            <v>246621.3</v>
          </cell>
        </row>
        <row r="416">
          <cell r="A416">
            <v>3101232</v>
          </cell>
          <cell r="B416" t="str">
            <v>IPVA Semi Reboques/Agregados</v>
          </cell>
          <cell r="C416">
            <v>3001.24</v>
          </cell>
        </row>
        <row r="417">
          <cell r="A417">
            <v>4101231</v>
          </cell>
          <cell r="B417" t="str">
            <v>IPVA Caminhões</v>
          </cell>
          <cell r="C417">
            <v>5930.73</v>
          </cell>
        </row>
        <row r="418">
          <cell r="A418" t="str">
            <v>IPVA Caminhões</v>
          </cell>
          <cell r="C418">
            <v>479491.27</v>
          </cell>
        </row>
        <row r="419">
          <cell r="A419">
            <v>3131127</v>
          </cell>
          <cell r="B419" t="str">
            <v>Serviço de desembaraço</v>
          </cell>
          <cell r="C419">
            <v>50242.67</v>
          </cell>
        </row>
        <row r="420">
          <cell r="A420" t="str">
            <v>Desembaraço de Mercadorias</v>
          </cell>
          <cell r="C420">
            <v>50242.67</v>
          </cell>
        </row>
        <row r="421">
          <cell r="A421">
            <v>3101106</v>
          </cell>
          <cell r="B421" t="str">
            <v>Refugo Vasilhames</v>
          </cell>
          <cell r="C421">
            <v>152839.56</v>
          </cell>
        </row>
        <row r="422">
          <cell r="A422">
            <v>3101198</v>
          </cell>
          <cell r="B422" t="str">
            <v>Recuperação Refugos/Avarias</v>
          </cell>
          <cell r="C422">
            <v>-1604.12</v>
          </cell>
        </row>
        <row r="423">
          <cell r="A423">
            <v>3111105</v>
          </cell>
          <cell r="B423" t="str">
            <v>Vendas de Salvados - PPO</v>
          </cell>
          <cell r="C423">
            <v>-20431.759999999998</v>
          </cell>
        </row>
        <row r="424">
          <cell r="A424">
            <v>3111201</v>
          </cell>
          <cell r="B424" t="str">
            <v>Vales Financeiros - Prest. Contas</v>
          </cell>
          <cell r="C424">
            <v>121294.7</v>
          </cell>
        </row>
        <row r="425">
          <cell r="A425">
            <v>3111202</v>
          </cell>
          <cell r="B425" t="str">
            <v>Devol. Vales Financeiros - Redutora</v>
          </cell>
          <cell r="C425">
            <v>-130090.08</v>
          </cell>
        </row>
        <row r="426">
          <cell r="C426">
            <v>122008.3</v>
          </cell>
        </row>
        <row r="427">
          <cell r="A427">
            <v>3091105</v>
          </cell>
          <cell r="B427" t="str">
            <v>RCF-Seguros com terceiros -agregados</v>
          </cell>
          <cell r="C427">
            <v>83375.179999999993</v>
          </cell>
        </row>
        <row r="428">
          <cell r="A428">
            <v>3091106</v>
          </cell>
          <cell r="B428" t="str">
            <v>RCF - Seguros com terceiros internacion</v>
          </cell>
          <cell r="C428">
            <v>105587.91</v>
          </cell>
        </row>
        <row r="429">
          <cell r="C429">
            <v>188963.09</v>
          </cell>
        </row>
        <row r="430">
          <cell r="A430">
            <v>3131117</v>
          </cell>
          <cell r="B430" t="str">
            <v>Agenciamento cargas/comissões - Frota</v>
          </cell>
          <cell r="C430">
            <v>219591.73</v>
          </cell>
        </row>
        <row r="431">
          <cell r="C431">
            <v>219591.73</v>
          </cell>
        </row>
        <row r="432">
          <cell r="A432">
            <v>3021301</v>
          </cell>
          <cell r="B432" t="str">
            <v>Combustiveis e equipamentos para termin</v>
          </cell>
          <cell r="C432">
            <v>82854.02</v>
          </cell>
        </row>
        <row r="433">
          <cell r="A433">
            <v>3021302</v>
          </cell>
          <cell r="B433" t="str">
            <v>Lubrif. Equip. Terminal</v>
          </cell>
          <cell r="C433">
            <v>1141</v>
          </cell>
        </row>
        <row r="434">
          <cell r="A434" t="str">
            <v>Combustíveis Terminais</v>
          </cell>
          <cell r="C434">
            <v>83995.02</v>
          </cell>
        </row>
        <row r="435">
          <cell r="A435">
            <v>3061109</v>
          </cell>
          <cell r="B435" t="str">
            <v>Locação de Armazéns</v>
          </cell>
          <cell r="C435">
            <v>76545.25</v>
          </cell>
        </row>
        <row r="436">
          <cell r="A436">
            <v>3131124</v>
          </cell>
          <cell r="B436" t="str">
            <v>Armazenagem no destino</v>
          </cell>
          <cell r="C436">
            <v>-2897.65</v>
          </cell>
        </row>
        <row r="437">
          <cell r="A437" t="str">
            <v>Armazenagem e Aluguéis</v>
          </cell>
          <cell r="C437">
            <v>73647.600000000006</v>
          </cell>
        </row>
        <row r="438">
          <cell r="A438">
            <v>3091101</v>
          </cell>
          <cell r="B438" t="str">
            <v>Ativos - Prêmios</v>
          </cell>
          <cell r="C438">
            <v>1594.71</v>
          </cell>
        </row>
        <row r="439">
          <cell r="A439">
            <v>3091202</v>
          </cell>
          <cell r="B439" t="str">
            <v>Carga nacional</v>
          </cell>
          <cell r="C439">
            <v>781807.54</v>
          </cell>
        </row>
        <row r="440">
          <cell r="A440">
            <v>3091203</v>
          </cell>
          <cell r="B440" t="str">
            <v>Carga Internacional</v>
          </cell>
          <cell r="C440">
            <v>212679.59</v>
          </cell>
        </row>
        <row r="441">
          <cell r="A441" t="str">
            <v>Seguro de Carga</v>
          </cell>
          <cell r="C441">
            <v>996081.84</v>
          </cell>
        </row>
        <row r="442">
          <cell r="A442">
            <v>3131123</v>
          </cell>
          <cell r="B442" t="str">
            <v>ATA - Agente de transporte aduaneiro</v>
          </cell>
          <cell r="C442">
            <v>8378.2999999999993</v>
          </cell>
        </row>
        <row r="443">
          <cell r="A443" t="str">
            <v>Taxas Fundaf</v>
          </cell>
          <cell r="C443">
            <v>8378.2999999999993</v>
          </cell>
        </row>
        <row r="444">
          <cell r="A444">
            <v>3131104</v>
          </cell>
          <cell r="B444" t="str">
            <v>Transbordo ferroviário</v>
          </cell>
          <cell r="C444">
            <v>75692.38</v>
          </cell>
        </row>
        <row r="445">
          <cell r="A445">
            <v>4131112</v>
          </cell>
          <cell r="B445" t="str">
            <v>Agenciam.cargas comissões</v>
          </cell>
          <cell r="C445">
            <v>-4.43</v>
          </cell>
        </row>
        <row r="446">
          <cell r="A446" t="str">
            <v>Transbordo</v>
          </cell>
          <cell r="C446">
            <v>75687.95</v>
          </cell>
        </row>
        <row r="447">
          <cell r="A447">
            <v>3036104</v>
          </cell>
          <cell r="B447" t="str">
            <v>Pç Manut. Maquinas e Terminais Logístic</v>
          </cell>
          <cell r="C447">
            <v>37258.11</v>
          </cell>
        </row>
        <row r="448">
          <cell r="A448">
            <v>3036105</v>
          </cell>
          <cell r="B448" t="str">
            <v>Serv. Manut. Maquinas e Terminais Logís</v>
          </cell>
          <cell r="C448">
            <v>10788.18</v>
          </cell>
        </row>
        <row r="449">
          <cell r="A449">
            <v>3036106</v>
          </cell>
          <cell r="B449" t="str">
            <v>Fretes Manut. Maquinas e Terminais Logí</v>
          </cell>
          <cell r="C449">
            <v>2220</v>
          </cell>
        </row>
        <row r="450">
          <cell r="A450">
            <v>3036109</v>
          </cell>
          <cell r="B450" t="str">
            <v>Fretes Manut. Containers</v>
          </cell>
          <cell r="C450">
            <v>774.4</v>
          </cell>
        </row>
        <row r="451">
          <cell r="A451">
            <v>3036110</v>
          </cell>
          <cell r="B451" t="str">
            <v>Pç Manut. de Lonas</v>
          </cell>
          <cell r="C451">
            <v>1961.87</v>
          </cell>
        </row>
        <row r="452">
          <cell r="A452">
            <v>3036111</v>
          </cell>
          <cell r="B452" t="str">
            <v>Serv. Manut. Lonas</v>
          </cell>
          <cell r="C452">
            <v>1926.5</v>
          </cell>
        </row>
        <row r="453">
          <cell r="A453">
            <v>3037105</v>
          </cell>
          <cell r="B453" t="str">
            <v>Peças Manut. Road Railers</v>
          </cell>
          <cell r="C453">
            <v>37416.239999999998</v>
          </cell>
        </row>
        <row r="454">
          <cell r="A454" t="str">
            <v>Manutenção Máquinas</v>
          </cell>
          <cell r="C454">
            <v>92345.3</v>
          </cell>
        </row>
        <row r="455">
          <cell r="A455">
            <v>3131112</v>
          </cell>
          <cell r="B455" t="str">
            <v>Agenciamento cargas/comissões</v>
          </cell>
          <cell r="C455">
            <v>209708.54</v>
          </cell>
        </row>
        <row r="456">
          <cell r="A456">
            <v>3131141</v>
          </cell>
          <cell r="B456" t="str">
            <v>Fretes agregados - ociosidade</v>
          </cell>
          <cell r="C456">
            <v>1128913.48</v>
          </cell>
        </row>
        <row r="457">
          <cell r="A457" t="str">
            <v>Outros Modais</v>
          </cell>
          <cell r="C457">
            <v>1338622.02</v>
          </cell>
        </row>
        <row r="458">
          <cell r="A458">
            <v>3131103</v>
          </cell>
          <cell r="B458" t="str">
            <v>Coleta e entrega</v>
          </cell>
          <cell r="C458">
            <v>116520.07</v>
          </cell>
        </row>
        <row r="459">
          <cell r="A459">
            <v>3131147</v>
          </cell>
          <cell r="B459" t="str">
            <v>Carga e descarga rodo frota</v>
          </cell>
          <cell r="C459">
            <v>192168.39</v>
          </cell>
        </row>
        <row r="460">
          <cell r="A460" t="str">
            <v>Coleta e Entrega</v>
          </cell>
          <cell r="C460">
            <v>308688.46000000002</v>
          </cell>
        </row>
        <row r="461">
          <cell r="A461" t="str">
            <v>Custos de Logística Variáveis</v>
          </cell>
          <cell r="C461">
            <v>2977446.49</v>
          </cell>
        </row>
        <row r="462">
          <cell r="A462" t="str">
            <v>outros</v>
          </cell>
          <cell r="C462">
            <v>12542317.73</v>
          </cell>
        </row>
        <row r="463">
          <cell r="A463" t="str">
            <v>Custos Rodoviários Variáveis</v>
          </cell>
          <cell r="C463">
            <v>75827907.239999995</v>
          </cell>
        </row>
        <row r="464">
          <cell r="A464" t="str">
            <v>Custos dos Serviços Prestados Variáveis</v>
          </cell>
          <cell r="C464">
            <v>75727495.879999995</v>
          </cell>
        </row>
        <row r="465">
          <cell r="A465" t="str">
            <v>Margem de Contribuição</v>
          </cell>
          <cell r="C465">
            <v>-17249707.82</v>
          </cell>
        </row>
        <row r="466">
          <cell r="A466">
            <v>3014101</v>
          </cell>
          <cell r="B466" t="str">
            <v>Salários Temp.</v>
          </cell>
          <cell r="C466">
            <v>29779.360000000001</v>
          </cell>
        </row>
        <row r="467">
          <cell r="A467">
            <v>3014301</v>
          </cell>
          <cell r="B467" t="str">
            <v>INSS Temp.</v>
          </cell>
          <cell r="C467">
            <v>69369.320000000007</v>
          </cell>
        </row>
        <row r="468">
          <cell r="A468">
            <v>3014802</v>
          </cell>
          <cell r="B468" t="str">
            <v>Vale Transporte Temp.</v>
          </cell>
          <cell r="C468">
            <v>834.83</v>
          </cell>
        </row>
        <row r="469">
          <cell r="A469">
            <v>3014803</v>
          </cell>
          <cell r="B469" t="str">
            <v>Ass.Méd.-UNI./PLANS.Temp.</v>
          </cell>
          <cell r="C469">
            <v>40</v>
          </cell>
        </row>
        <row r="470">
          <cell r="A470">
            <v>3014806</v>
          </cell>
          <cell r="B470" t="str">
            <v>Outros Temp.</v>
          </cell>
          <cell r="C470">
            <v>17123.919999999998</v>
          </cell>
        </row>
        <row r="471">
          <cell r="A471">
            <v>4011101</v>
          </cell>
          <cell r="B471" t="str">
            <v>Salários Vendas</v>
          </cell>
          <cell r="C471">
            <v>110112.61</v>
          </cell>
        </row>
        <row r="472">
          <cell r="A472">
            <v>4011201</v>
          </cell>
          <cell r="B472" t="str">
            <v>Adic.de Salários Vendas</v>
          </cell>
          <cell r="C472">
            <v>486.01</v>
          </cell>
        </row>
        <row r="473">
          <cell r="A473">
            <v>4011301</v>
          </cell>
          <cell r="B473" t="str">
            <v>INSS Vendas</v>
          </cell>
          <cell r="C473">
            <v>29581.48</v>
          </cell>
        </row>
        <row r="474">
          <cell r="A474">
            <v>4011302</v>
          </cell>
          <cell r="B474" t="str">
            <v>FGTS Vendas</v>
          </cell>
          <cell r="C474">
            <v>8427.92</v>
          </cell>
        </row>
        <row r="475">
          <cell r="A475">
            <v>4011401</v>
          </cell>
          <cell r="B475" t="str">
            <v>Horas Extras Vendas</v>
          </cell>
          <cell r="C475">
            <v>242.03</v>
          </cell>
        </row>
        <row r="476">
          <cell r="A476">
            <v>4011501</v>
          </cell>
          <cell r="B476" t="str">
            <v>Av.Prev.Resc.Contr.Vendas</v>
          </cell>
          <cell r="C476">
            <v>12302.3</v>
          </cell>
        </row>
        <row r="477">
          <cell r="A477">
            <v>4011701</v>
          </cell>
          <cell r="B477" t="str">
            <v>Férias Vendas</v>
          </cell>
          <cell r="C477">
            <v>9280.77</v>
          </cell>
        </row>
        <row r="478">
          <cell r="A478">
            <v>4011702</v>
          </cell>
          <cell r="B478" t="str">
            <v>13º Salário Vendas</v>
          </cell>
          <cell r="C478">
            <v>7206.01</v>
          </cell>
        </row>
        <row r="479">
          <cell r="A479">
            <v>4011801</v>
          </cell>
          <cell r="B479" t="str">
            <v>Ticket Alimentação Vendas</v>
          </cell>
          <cell r="C479">
            <v>18385.64</v>
          </cell>
        </row>
        <row r="480">
          <cell r="A480">
            <v>4011802</v>
          </cell>
          <cell r="B480" t="str">
            <v>Vale Transporte Vendas</v>
          </cell>
          <cell r="C480">
            <v>9334.2800000000007</v>
          </cell>
        </row>
        <row r="481">
          <cell r="A481">
            <v>4011803</v>
          </cell>
          <cell r="B481" t="str">
            <v>Ass.Méd.-UNI./PLANS.Vendas</v>
          </cell>
          <cell r="C481">
            <v>7899.19</v>
          </cell>
        </row>
        <row r="482">
          <cell r="A482">
            <v>4011804</v>
          </cell>
          <cell r="B482" t="str">
            <v>Seguro de Vida Vendas</v>
          </cell>
          <cell r="C482">
            <v>489.17</v>
          </cell>
        </row>
        <row r="483">
          <cell r="A483">
            <v>4011806</v>
          </cell>
          <cell r="B483" t="str">
            <v>Outros Vendas</v>
          </cell>
          <cell r="C483">
            <v>-459.68</v>
          </cell>
        </row>
        <row r="484">
          <cell r="A484">
            <v>4011901</v>
          </cell>
          <cell r="B484" t="str">
            <v>Contrat./Transf.Vendas</v>
          </cell>
          <cell r="C484">
            <v>-11300</v>
          </cell>
        </row>
        <row r="485">
          <cell r="A485">
            <v>4012301</v>
          </cell>
          <cell r="B485" t="str">
            <v>INSS Adm.</v>
          </cell>
          <cell r="C485">
            <v>80172.800000000003</v>
          </cell>
        </row>
        <row r="486">
          <cell r="A486">
            <v>4012302</v>
          </cell>
          <cell r="B486" t="str">
            <v>FGTS Adm.</v>
          </cell>
          <cell r="C486">
            <v>34073.440000000002</v>
          </cell>
        </row>
        <row r="487">
          <cell r="A487">
            <v>4012305</v>
          </cell>
          <cell r="B487" t="str">
            <v>Contribuição Patronal Adm.</v>
          </cell>
          <cell r="C487">
            <v>3032.62</v>
          </cell>
        </row>
        <row r="488">
          <cell r="A488">
            <v>4012601</v>
          </cell>
          <cell r="B488" t="str">
            <v>Honorários Diretoria Adm.</v>
          </cell>
          <cell r="C488">
            <v>400864</v>
          </cell>
        </row>
        <row r="489">
          <cell r="A489">
            <v>4012801</v>
          </cell>
          <cell r="B489" t="str">
            <v>Ticket Alimentação Adm.</v>
          </cell>
          <cell r="C489">
            <v>20.69</v>
          </cell>
        </row>
        <row r="490">
          <cell r="A490">
            <v>4012802</v>
          </cell>
          <cell r="B490" t="str">
            <v>Vale Transporte Adm.</v>
          </cell>
          <cell r="C490">
            <v>1669.14</v>
          </cell>
        </row>
        <row r="491">
          <cell r="A491">
            <v>4012803</v>
          </cell>
          <cell r="B491" t="str">
            <v>Ass.Méd.-UNI./PLANS.Adm.</v>
          </cell>
          <cell r="C491">
            <v>2026.53</v>
          </cell>
        </row>
        <row r="492">
          <cell r="A492">
            <v>4012804</v>
          </cell>
          <cell r="B492" t="str">
            <v>Seguro de Vida Adm.</v>
          </cell>
          <cell r="C492">
            <v>3441.85</v>
          </cell>
        </row>
        <row r="493">
          <cell r="A493">
            <v>4013101</v>
          </cell>
          <cell r="B493" t="str">
            <v>Salários Terc.</v>
          </cell>
          <cell r="C493">
            <v>23975.81</v>
          </cell>
        </row>
        <row r="494">
          <cell r="A494" t="str">
            <v>Pessoal</v>
          </cell>
          <cell r="C494">
            <v>868412.04</v>
          </cell>
        </row>
        <row r="495">
          <cell r="A495">
            <v>3012101</v>
          </cell>
          <cell r="B495" t="str">
            <v>Salários Operacional</v>
          </cell>
          <cell r="C495">
            <v>932283.67</v>
          </cell>
        </row>
        <row r="496">
          <cell r="A496">
            <v>3012201</v>
          </cell>
          <cell r="B496" t="str">
            <v>Adic.Salários Operacional</v>
          </cell>
          <cell r="C496">
            <v>28335.91</v>
          </cell>
        </row>
        <row r="497">
          <cell r="A497">
            <v>3012204</v>
          </cell>
          <cell r="B497" t="str">
            <v>Adicional noturno - Operacional</v>
          </cell>
          <cell r="C497">
            <v>72</v>
          </cell>
        </row>
        <row r="498">
          <cell r="A498">
            <v>3012301</v>
          </cell>
          <cell r="B498" t="str">
            <v>INSS Operacional</v>
          </cell>
          <cell r="C498">
            <v>266613.71999999997</v>
          </cell>
        </row>
        <row r="499">
          <cell r="A499">
            <v>3012302</v>
          </cell>
          <cell r="B499" t="str">
            <v>FGTS Operacional</v>
          </cell>
          <cell r="C499">
            <v>70895.12</v>
          </cell>
        </row>
        <row r="500">
          <cell r="A500">
            <v>3012304</v>
          </cell>
          <cell r="B500" t="str">
            <v>SENAI Operacional</v>
          </cell>
          <cell r="C500">
            <v>-155</v>
          </cell>
        </row>
        <row r="501">
          <cell r="A501">
            <v>3012401</v>
          </cell>
          <cell r="B501" t="str">
            <v>Horas Extras Operacional</v>
          </cell>
          <cell r="C501">
            <v>48786.35</v>
          </cell>
        </row>
        <row r="502">
          <cell r="A502">
            <v>3012501</v>
          </cell>
          <cell r="B502" t="str">
            <v>Av.Prev.Resc.Contr.Operac.</v>
          </cell>
          <cell r="C502">
            <v>97889.03</v>
          </cell>
        </row>
        <row r="503">
          <cell r="A503">
            <v>3012701</v>
          </cell>
          <cell r="B503" t="str">
            <v>Férias Operacional</v>
          </cell>
          <cell r="C503">
            <v>156581.59</v>
          </cell>
        </row>
        <row r="504">
          <cell r="A504">
            <v>3012702</v>
          </cell>
          <cell r="B504" t="str">
            <v>13 Salário Operacional</v>
          </cell>
          <cell r="C504">
            <v>123291.17</v>
          </cell>
        </row>
        <row r="505">
          <cell r="A505">
            <v>3012801</v>
          </cell>
          <cell r="B505" t="str">
            <v>Ticket Alimentação Operacional</v>
          </cell>
          <cell r="C505">
            <v>205929.52</v>
          </cell>
        </row>
        <row r="506">
          <cell r="A506">
            <v>3012802</v>
          </cell>
          <cell r="B506" t="str">
            <v>Vale Transporte Operacional</v>
          </cell>
          <cell r="C506">
            <v>102766.53</v>
          </cell>
        </row>
        <row r="507">
          <cell r="A507">
            <v>3012803</v>
          </cell>
          <cell r="B507" t="str">
            <v>Ass.Méd.-UNI./PLANS.Operac.</v>
          </cell>
          <cell r="C507">
            <v>96384.98</v>
          </cell>
        </row>
        <row r="508">
          <cell r="A508">
            <v>3012804</v>
          </cell>
          <cell r="B508" t="str">
            <v>Seguro de Vida Operacional</v>
          </cell>
          <cell r="C508">
            <v>3734.48</v>
          </cell>
        </row>
        <row r="509">
          <cell r="A509">
            <v>3012805</v>
          </cell>
          <cell r="B509" t="str">
            <v>Brindes Operacional</v>
          </cell>
          <cell r="C509">
            <v>58.24</v>
          </cell>
        </row>
        <row r="510">
          <cell r="A510">
            <v>3012806</v>
          </cell>
          <cell r="B510" t="str">
            <v>Outros Operacional</v>
          </cell>
          <cell r="C510">
            <v>-771.99</v>
          </cell>
        </row>
        <row r="511">
          <cell r="A511">
            <v>3012901</v>
          </cell>
          <cell r="B511" t="str">
            <v>Contr./Transf.Operacional</v>
          </cell>
          <cell r="C511">
            <v>3247.63</v>
          </cell>
        </row>
        <row r="512">
          <cell r="A512" t="str">
            <v>Maquinistas/Pátio e Colab. Operacional</v>
          </cell>
          <cell r="C512">
            <v>2135942.9500000002</v>
          </cell>
        </row>
        <row r="513">
          <cell r="C513">
            <v>3004354.99</v>
          </cell>
        </row>
        <row r="514">
          <cell r="A514">
            <v>3031101</v>
          </cell>
          <cell r="B514" t="str">
            <v>Peças/Compon.p/Locomotivas</v>
          </cell>
          <cell r="C514">
            <v>0.3</v>
          </cell>
        </row>
        <row r="515">
          <cell r="A515" t="str">
            <v>Manutenção Mecânica</v>
          </cell>
          <cell r="C515">
            <v>0.3</v>
          </cell>
        </row>
        <row r="516">
          <cell r="A516">
            <v>3036101</v>
          </cell>
          <cell r="B516" t="str">
            <v>Ferram.Mat.Auxil.Manut.</v>
          </cell>
          <cell r="C516">
            <v>115973</v>
          </cell>
        </row>
        <row r="517">
          <cell r="A517">
            <v>3036102</v>
          </cell>
          <cell r="B517" t="str">
            <v>Frete Ferram.Mat.Auxil.</v>
          </cell>
          <cell r="C517">
            <v>158</v>
          </cell>
        </row>
        <row r="518">
          <cell r="A518" t="str">
            <v>Ferramentas</v>
          </cell>
          <cell r="C518">
            <v>116131</v>
          </cell>
        </row>
        <row r="519">
          <cell r="A519">
            <v>3031001</v>
          </cell>
          <cell r="B519" t="str">
            <v>Manut.Máquinas e equipamentos</v>
          </cell>
          <cell r="C519">
            <v>13734.36</v>
          </cell>
        </row>
        <row r="520">
          <cell r="A520">
            <v>3036103</v>
          </cell>
          <cell r="B520" t="str">
            <v>Serv.pç.p/Manut.Máquinas</v>
          </cell>
          <cell r="C520">
            <v>135</v>
          </cell>
        </row>
        <row r="521">
          <cell r="A521">
            <v>3037101</v>
          </cell>
          <cell r="B521" t="str">
            <v>Manutenção de veiculos rodoviários leve</v>
          </cell>
          <cell r="C521">
            <v>5392.76</v>
          </cell>
        </row>
        <row r="522">
          <cell r="A522">
            <v>3037106</v>
          </cell>
          <cell r="B522" t="str">
            <v>Serv. Manut. Road Raillers</v>
          </cell>
          <cell r="C522">
            <v>135339.4</v>
          </cell>
        </row>
        <row r="523">
          <cell r="A523">
            <v>3039101</v>
          </cell>
          <cell r="B523" t="str">
            <v>Manut.Equipam.Informática</v>
          </cell>
          <cell r="C523">
            <v>28813.87</v>
          </cell>
        </row>
        <row r="524">
          <cell r="A524">
            <v>3039102</v>
          </cell>
          <cell r="B524" t="str">
            <v>Frete Man.Equip.Informática</v>
          </cell>
          <cell r="C524">
            <v>905.91</v>
          </cell>
        </row>
        <row r="525">
          <cell r="A525" t="str">
            <v>Manutenção de Maquinário</v>
          </cell>
          <cell r="C525">
            <v>184321.3</v>
          </cell>
        </row>
        <row r="526">
          <cell r="A526">
            <v>3031401</v>
          </cell>
          <cell r="B526" t="str">
            <v>Imagem - Gastos com Materias</v>
          </cell>
          <cell r="C526">
            <v>132008.54999999999</v>
          </cell>
        </row>
        <row r="527">
          <cell r="A527">
            <v>3031402</v>
          </cell>
          <cell r="B527" t="str">
            <v>Imagem - Gastos c/ Serviços</v>
          </cell>
          <cell r="C527">
            <v>53213.599999999999</v>
          </cell>
        </row>
        <row r="528">
          <cell r="A528" t="str">
            <v>Imagem</v>
          </cell>
          <cell r="C528">
            <v>185222.15</v>
          </cell>
        </row>
        <row r="529">
          <cell r="A529">
            <v>3035101</v>
          </cell>
          <cell r="B529" t="str">
            <v>Obras Civis</v>
          </cell>
          <cell r="C529">
            <v>40091.379999999997</v>
          </cell>
        </row>
        <row r="530">
          <cell r="A530">
            <v>3035102</v>
          </cell>
          <cell r="B530" t="str">
            <v>Pequenas Instalações</v>
          </cell>
          <cell r="C530">
            <v>3339.74</v>
          </cell>
        </row>
        <row r="531">
          <cell r="A531">
            <v>3035103</v>
          </cell>
          <cell r="B531" t="str">
            <v>Manutenção Instalações</v>
          </cell>
          <cell r="C531">
            <v>53494.59</v>
          </cell>
        </row>
        <row r="532">
          <cell r="A532">
            <v>3081105</v>
          </cell>
          <cell r="B532" t="str">
            <v>Limpeza</v>
          </cell>
          <cell r="C532">
            <v>50074.6</v>
          </cell>
        </row>
        <row r="533">
          <cell r="A533" t="str">
            <v>Manutenção Instalações</v>
          </cell>
          <cell r="C533">
            <v>147000.31</v>
          </cell>
        </row>
        <row r="534">
          <cell r="A534">
            <v>3034101</v>
          </cell>
          <cell r="B534" t="str">
            <v>Pç.Componentes p/Sistemas</v>
          </cell>
          <cell r="C534">
            <v>393</v>
          </cell>
        </row>
        <row r="535">
          <cell r="A535">
            <v>3034102</v>
          </cell>
          <cell r="B535" t="str">
            <v>Serv.Manut.p/Sistemas</v>
          </cell>
          <cell r="C535">
            <v>4997.2700000000004</v>
          </cell>
        </row>
        <row r="536">
          <cell r="A536">
            <v>3039103</v>
          </cell>
          <cell r="B536" t="str">
            <v>Manut. Sistemas Informática</v>
          </cell>
          <cell r="C536">
            <v>6414.55</v>
          </cell>
        </row>
        <row r="537">
          <cell r="A537" t="str">
            <v>Manutenção de Sistemas</v>
          </cell>
          <cell r="C537">
            <v>11804.82</v>
          </cell>
        </row>
        <row r="538">
          <cell r="A538">
            <v>3033101</v>
          </cell>
          <cell r="B538" t="str">
            <v>Peças e componentes de telecomunicações</v>
          </cell>
          <cell r="C538">
            <v>1032.94</v>
          </cell>
        </row>
        <row r="539">
          <cell r="A539">
            <v>3033102</v>
          </cell>
          <cell r="B539" t="str">
            <v>Serv.Manut.Telecom.</v>
          </cell>
          <cell r="C539">
            <v>4620.91</v>
          </cell>
        </row>
        <row r="540">
          <cell r="A540">
            <v>3034103</v>
          </cell>
          <cell r="B540" t="str">
            <v>Fretes Sistemas</v>
          </cell>
          <cell r="C540">
            <v>45</v>
          </cell>
        </row>
        <row r="541">
          <cell r="A541" t="str">
            <v>Manutenção Telecom</v>
          </cell>
          <cell r="C541">
            <v>5698.85</v>
          </cell>
        </row>
        <row r="542">
          <cell r="C542">
            <v>650178.73</v>
          </cell>
        </row>
        <row r="543">
          <cell r="A543">
            <v>3061102</v>
          </cell>
          <cell r="B543" t="str">
            <v>Alug.Equipam.Informática</v>
          </cell>
          <cell r="C543">
            <v>23379.75</v>
          </cell>
        </row>
        <row r="544">
          <cell r="A544">
            <v>3061103</v>
          </cell>
          <cell r="B544" t="str">
            <v>Aluguel Máquinas</v>
          </cell>
          <cell r="C544">
            <v>8457.5400000000009</v>
          </cell>
        </row>
        <row r="545">
          <cell r="A545">
            <v>3061104</v>
          </cell>
          <cell r="B545" t="str">
            <v>Aluguel Imóveis</v>
          </cell>
          <cell r="C545">
            <v>611607.67000000004</v>
          </cell>
        </row>
        <row r="546">
          <cell r="A546">
            <v>3061110</v>
          </cell>
          <cell r="B546" t="str">
            <v>Locação de maquinas e equipamentos - Te</v>
          </cell>
          <cell r="C546">
            <v>422828.29</v>
          </cell>
        </row>
        <row r="547">
          <cell r="A547">
            <v>3061113</v>
          </cell>
          <cell r="B547" t="str">
            <v>Locação de Veiculos Leves</v>
          </cell>
          <cell r="C547">
            <v>271105.75</v>
          </cell>
        </row>
        <row r="548">
          <cell r="A548">
            <v>4061113</v>
          </cell>
          <cell r="B548" t="str">
            <v>Locação de veículos leves</v>
          </cell>
          <cell r="C548">
            <v>870.22</v>
          </cell>
        </row>
        <row r="549">
          <cell r="A549">
            <v>4071101</v>
          </cell>
          <cell r="B549" t="str">
            <v>Sistemas aplicativos</v>
          </cell>
          <cell r="C549">
            <v>40241.26</v>
          </cell>
        </row>
        <row r="550">
          <cell r="A550">
            <v>4071102</v>
          </cell>
          <cell r="B550" t="str">
            <v>Locação de equipamento informática</v>
          </cell>
          <cell r="C550">
            <v>1064.4000000000001</v>
          </cell>
        </row>
        <row r="551">
          <cell r="A551" t="str">
            <v>Aluguéis e Leasing</v>
          </cell>
          <cell r="C551">
            <v>1379554.88</v>
          </cell>
        </row>
        <row r="552">
          <cell r="A552">
            <v>3081102</v>
          </cell>
          <cell r="B552" t="str">
            <v>Material de Expediente</v>
          </cell>
          <cell r="C552">
            <v>158439.94</v>
          </cell>
        </row>
        <row r="553">
          <cell r="A553">
            <v>3081103</v>
          </cell>
          <cell r="B553" t="str">
            <v>Consultoria</v>
          </cell>
          <cell r="C553">
            <v>58673.14</v>
          </cell>
        </row>
        <row r="554">
          <cell r="A554">
            <v>3081104</v>
          </cell>
          <cell r="B554" t="str">
            <v>Cursos/Congressos/Palestras</v>
          </cell>
          <cell r="C554">
            <v>2442.37</v>
          </cell>
        </row>
        <row r="555">
          <cell r="A555">
            <v>3081106</v>
          </cell>
          <cell r="B555" t="str">
            <v>Segurança Patrimonial</v>
          </cell>
          <cell r="C555">
            <v>129975</v>
          </cell>
        </row>
        <row r="556">
          <cell r="A556">
            <v>3081107</v>
          </cell>
          <cell r="B556" t="str">
            <v>Serviços com terceiros</v>
          </cell>
          <cell r="C556">
            <v>377193.6</v>
          </cell>
        </row>
        <row r="557">
          <cell r="A557">
            <v>3081108</v>
          </cell>
          <cell r="B557" t="str">
            <v>Periódicos/Livros/Inform.</v>
          </cell>
          <cell r="C557">
            <v>722.94</v>
          </cell>
        </row>
        <row r="558">
          <cell r="A558">
            <v>3081111</v>
          </cell>
          <cell r="B558" t="str">
            <v>Bens de pequeno Valor</v>
          </cell>
          <cell r="C558">
            <v>8880.1</v>
          </cell>
        </row>
        <row r="559">
          <cell r="A559">
            <v>3081113</v>
          </cell>
          <cell r="B559" t="str">
            <v>Brindes</v>
          </cell>
          <cell r="C559">
            <v>1807.8</v>
          </cell>
        </row>
        <row r="560">
          <cell r="A560">
            <v>3081209</v>
          </cell>
          <cell r="B560" t="str">
            <v>Publicidade e divulgação</v>
          </cell>
          <cell r="C560">
            <v>7768.84</v>
          </cell>
        </row>
        <row r="561">
          <cell r="A561">
            <v>4021202</v>
          </cell>
          <cell r="B561" t="str">
            <v>Serv.Manut.Telecom.</v>
          </cell>
          <cell r="C561">
            <v>420</v>
          </cell>
        </row>
        <row r="562">
          <cell r="A562">
            <v>4041101</v>
          </cell>
          <cell r="B562" t="str">
            <v>Manut.Equip.Informática</v>
          </cell>
          <cell r="C562">
            <v>2194.0700000000002</v>
          </cell>
        </row>
        <row r="563">
          <cell r="A563">
            <v>4081101</v>
          </cell>
          <cell r="B563" t="str">
            <v>Unif./materiais segurança</v>
          </cell>
          <cell r="C563">
            <v>1512</v>
          </cell>
        </row>
        <row r="564">
          <cell r="A564">
            <v>4081102</v>
          </cell>
          <cell r="B564" t="str">
            <v>Material de expediente</v>
          </cell>
          <cell r="C564">
            <v>1916.13</v>
          </cell>
        </row>
        <row r="565">
          <cell r="A565">
            <v>4081103</v>
          </cell>
          <cell r="B565" t="str">
            <v>Consultoria</v>
          </cell>
          <cell r="C565">
            <v>203028.69</v>
          </cell>
        </row>
        <row r="566">
          <cell r="A566">
            <v>4081105</v>
          </cell>
          <cell r="B566" t="str">
            <v>Publicidade e divulgação</v>
          </cell>
          <cell r="C566">
            <v>6110.92</v>
          </cell>
        </row>
        <row r="567">
          <cell r="A567">
            <v>4081108</v>
          </cell>
          <cell r="B567" t="str">
            <v>Segurança Patrimonial</v>
          </cell>
          <cell r="C567">
            <v>3499.42</v>
          </cell>
        </row>
        <row r="568">
          <cell r="A568">
            <v>4081109</v>
          </cell>
          <cell r="B568" t="str">
            <v>Serviços com terceiros</v>
          </cell>
          <cell r="C568">
            <v>148657.5</v>
          </cell>
        </row>
        <row r="569">
          <cell r="A569">
            <v>4081111</v>
          </cell>
          <cell r="B569" t="str">
            <v>Periódicos/Livros/Informações</v>
          </cell>
          <cell r="C569">
            <v>6128.92</v>
          </cell>
        </row>
        <row r="570">
          <cell r="A570">
            <v>4081113</v>
          </cell>
          <cell r="B570" t="str">
            <v>Brindes</v>
          </cell>
          <cell r="C570">
            <v>4551.8</v>
          </cell>
        </row>
        <row r="571">
          <cell r="A571">
            <v>4081114</v>
          </cell>
          <cell r="B571" t="str">
            <v>Multas rodoviárias</v>
          </cell>
          <cell r="C571">
            <v>29135.86</v>
          </cell>
        </row>
        <row r="572">
          <cell r="A572">
            <v>4081131</v>
          </cell>
          <cell r="B572" t="str">
            <v>Bens de Pequeno Valor</v>
          </cell>
          <cell r="C572">
            <v>831.8</v>
          </cell>
        </row>
        <row r="573">
          <cell r="A573" t="str">
            <v>Despesas Administrativas</v>
          </cell>
          <cell r="C573">
            <v>1153890.8400000001</v>
          </cell>
        </row>
        <row r="574">
          <cell r="A574">
            <v>3101201</v>
          </cell>
          <cell r="B574" t="str">
            <v>Taxas</v>
          </cell>
          <cell r="C574">
            <v>31605.87</v>
          </cell>
        </row>
        <row r="575">
          <cell r="A575">
            <v>3101208</v>
          </cell>
          <cell r="B575" t="str">
            <v>IPTU</v>
          </cell>
          <cell r="C575">
            <v>36267.31</v>
          </cell>
        </row>
        <row r="576">
          <cell r="A576">
            <v>3101226</v>
          </cell>
          <cell r="B576" t="str">
            <v>Àlvara de Licenciamento</v>
          </cell>
          <cell r="C576">
            <v>1947.76</v>
          </cell>
        </row>
        <row r="577">
          <cell r="A577">
            <v>3101229</v>
          </cell>
          <cell r="B577" t="str">
            <v>DEPVAT - Licenc. seg. Obrigatório - Cam</v>
          </cell>
          <cell r="C577">
            <v>39428</v>
          </cell>
        </row>
        <row r="578">
          <cell r="A578">
            <v>4101101</v>
          </cell>
          <cell r="B578" t="str">
            <v>Taxas</v>
          </cell>
          <cell r="C578">
            <v>18940.98</v>
          </cell>
        </row>
        <row r="579">
          <cell r="A579">
            <v>4101207</v>
          </cell>
          <cell r="B579" t="str">
            <v>ICMS não operacional</v>
          </cell>
          <cell r="C579">
            <v>496.4</v>
          </cell>
        </row>
        <row r="580">
          <cell r="A580">
            <v>4101224</v>
          </cell>
          <cell r="B580" t="str">
            <v>ICMS - Utilities</v>
          </cell>
          <cell r="C580">
            <v>79.819999999999993</v>
          </cell>
        </row>
        <row r="581">
          <cell r="A581" t="str">
            <v>Tributos</v>
          </cell>
          <cell r="C581">
            <v>128766.14</v>
          </cell>
        </row>
        <row r="582">
          <cell r="A582">
            <v>4081104</v>
          </cell>
          <cell r="B582" t="str">
            <v>Advogados externos</v>
          </cell>
          <cell r="C582">
            <v>192802.68</v>
          </cell>
        </row>
        <row r="583">
          <cell r="A583">
            <v>4081110</v>
          </cell>
          <cell r="B583" t="str">
            <v>Custas Judiciais</v>
          </cell>
          <cell r="C583">
            <v>17292.89</v>
          </cell>
        </row>
        <row r="584">
          <cell r="A584">
            <v>4081120</v>
          </cell>
          <cell r="B584" t="str">
            <v>Desp. Processos Juridicos</v>
          </cell>
          <cell r="C584">
            <v>7702.25</v>
          </cell>
        </row>
        <row r="585">
          <cell r="A585" t="str">
            <v>Judiciais</v>
          </cell>
          <cell r="C585">
            <v>217797.82</v>
          </cell>
        </row>
        <row r="586">
          <cell r="A586">
            <v>3021202</v>
          </cell>
          <cell r="B586" t="str">
            <v>Combust.Equip.Operacionais</v>
          </cell>
          <cell r="C586">
            <v>698.91</v>
          </cell>
        </row>
        <row r="587">
          <cell r="A587">
            <v>3041101</v>
          </cell>
          <cell r="B587" t="str">
            <v>Viagens e Estadias</v>
          </cell>
          <cell r="C587">
            <v>430031.3</v>
          </cell>
        </row>
        <row r="588">
          <cell r="A588">
            <v>3041102</v>
          </cell>
          <cell r="B588" t="str">
            <v>Diárias Operacionais</v>
          </cell>
          <cell r="C588">
            <v>1579.5</v>
          </cell>
        </row>
        <row r="589">
          <cell r="A589">
            <v>3041103</v>
          </cell>
          <cell r="B589" t="str">
            <v>Condução Aluguéis Carros</v>
          </cell>
          <cell r="C589">
            <v>25149.75</v>
          </cell>
        </row>
        <row r="590">
          <cell r="A590">
            <v>3041104</v>
          </cell>
          <cell r="B590" t="str">
            <v>Despesas de Representação</v>
          </cell>
          <cell r="C590">
            <v>5059.49</v>
          </cell>
        </row>
        <row r="591">
          <cell r="A591">
            <v>3041106</v>
          </cell>
          <cell r="B591" t="str">
            <v>Gastos com Alimentação</v>
          </cell>
          <cell r="C591">
            <v>30487.4</v>
          </cell>
        </row>
        <row r="592">
          <cell r="A592">
            <v>3041107</v>
          </cell>
          <cell r="B592" t="str">
            <v>Estadias</v>
          </cell>
          <cell r="C592">
            <v>2295.41</v>
          </cell>
        </row>
        <row r="593">
          <cell r="A593">
            <v>4051101</v>
          </cell>
          <cell r="B593" t="str">
            <v>Viagens e Estadias</v>
          </cell>
          <cell r="C593">
            <v>45065.05</v>
          </cell>
        </row>
        <row r="594">
          <cell r="A594">
            <v>4051103</v>
          </cell>
          <cell r="B594" t="str">
            <v>Condução/Aluguéis carros</v>
          </cell>
          <cell r="C594">
            <v>13723.36</v>
          </cell>
        </row>
        <row r="595">
          <cell r="A595">
            <v>4051105</v>
          </cell>
          <cell r="B595" t="str">
            <v>Comb.p/veíc.rodoviários</v>
          </cell>
          <cell r="C595">
            <v>254</v>
          </cell>
        </row>
        <row r="596">
          <cell r="A596">
            <v>4051106</v>
          </cell>
          <cell r="B596" t="str">
            <v>Gastos com alimentação</v>
          </cell>
          <cell r="C596">
            <v>13310.8</v>
          </cell>
        </row>
        <row r="597">
          <cell r="A597" t="str">
            <v>Locomoção e Estadias</v>
          </cell>
          <cell r="C597">
            <v>567654.97</v>
          </cell>
        </row>
        <row r="598">
          <cell r="A598">
            <v>3051101</v>
          </cell>
          <cell r="B598" t="str">
            <v>Água</v>
          </cell>
          <cell r="C598">
            <v>21290.62</v>
          </cell>
        </row>
        <row r="599">
          <cell r="A599">
            <v>3051102</v>
          </cell>
          <cell r="B599" t="str">
            <v>Energia Elétrica</v>
          </cell>
          <cell r="C599">
            <v>76708.5</v>
          </cell>
        </row>
        <row r="600">
          <cell r="A600">
            <v>3051103</v>
          </cell>
          <cell r="B600" t="str">
            <v>Gás</v>
          </cell>
          <cell r="C600">
            <v>1314.46</v>
          </cell>
        </row>
        <row r="601">
          <cell r="A601">
            <v>3051104</v>
          </cell>
          <cell r="B601" t="str">
            <v>Telefone Fixo</v>
          </cell>
          <cell r="C601">
            <v>451738.17</v>
          </cell>
        </row>
        <row r="602">
          <cell r="A602">
            <v>3051105</v>
          </cell>
          <cell r="B602" t="str">
            <v>Telefone Móvel</v>
          </cell>
          <cell r="C602">
            <v>49114.83</v>
          </cell>
        </row>
        <row r="603">
          <cell r="A603">
            <v>3051107</v>
          </cell>
          <cell r="B603" t="str">
            <v>Correios / Courier</v>
          </cell>
          <cell r="C603">
            <v>33401.42</v>
          </cell>
        </row>
        <row r="604">
          <cell r="A604">
            <v>4061104</v>
          </cell>
          <cell r="B604" t="str">
            <v>Telefone fixo</v>
          </cell>
          <cell r="C604">
            <v>14543.81</v>
          </cell>
        </row>
        <row r="605">
          <cell r="A605">
            <v>4061105</v>
          </cell>
          <cell r="B605" t="str">
            <v>Telefone móvel</v>
          </cell>
          <cell r="C605">
            <v>11673.86</v>
          </cell>
        </row>
        <row r="606">
          <cell r="A606">
            <v>4061106</v>
          </cell>
          <cell r="B606" t="str">
            <v>Canais de voz e dados</v>
          </cell>
          <cell r="C606">
            <v>496365.8</v>
          </cell>
        </row>
        <row r="607">
          <cell r="A607">
            <v>4061107</v>
          </cell>
          <cell r="B607" t="str">
            <v>Correios/Courier</v>
          </cell>
          <cell r="C607">
            <v>42371.03</v>
          </cell>
        </row>
        <row r="608">
          <cell r="A608" t="str">
            <v>Utilities</v>
          </cell>
          <cell r="C608">
            <v>1198522.5</v>
          </cell>
        </row>
        <row r="609">
          <cell r="A609">
            <v>3051108</v>
          </cell>
          <cell r="B609" t="str">
            <v>Rastreamento de Caminhões</v>
          </cell>
          <cell r="C609">
            <v>263994.19</v>
          </cell>
        </row>
        <row r="610">
          <cell r="A610" t="str">
            <v>Rastreamento</v>
          </cell>
          <cell r="C610">
            <v>263994.19</v>
          </cell>
        </row>
        <row r="611">
          <cell r="A611">
            <v>3051106</v>
          </cell>
          <cell r="B611" t="str">
            <v>Canais de Voz e Dados</v>
          </cell>
          <cell r="C611">
            <v>14528.31</v>
          </cell>
        </row>
        <row r="612">
          <cell r="A612" t="str">
            <v>Canal de Voz e Dados</v>
          </cell>
          <cell r="C612">
            <v>14528.31</v>
          </cell>
        </row>
        <row r="613">
          <cell r="C613">
            <v>1477045</v>
          </cell>
        </row>
        <row r="614">
          <cell r="A614">
            <v>3091204</v>
          </cell>
          <cell r="B614" t="str">
            <v>Carga Prêmio AG</v>
          </cell>
          <cell r="C614">
            <v>547498.07999999996</v>
          </cell>
        </row>
        <row r="615">
          <cell r="A615">
            <v>3091205</v>
          </cell>
          <cell r="B615" t="str">
            <v>Carga Prêmio FP</v>
          </cell>
          <cell r="C615">
            <v>261010.27</v>
          </cell>
        </row>
        <row r="616">
          <cell r="A616" t="str">
            <v>Seguro operacional</v>
          </cell>
          <cell r="C616">
            <v>808508.35</v>
          </cell>
        </row>
        <row r="617">
          <cell r="C617">
            <v>808508.35</v>
          </cell>
        </row>
        <row r="618">
          <cell r="A618">
            <v>3081101</v>
          </cell>
          <cell r="B618" t="str">
            <v>Uniformes Mat.Segurança</v>
          </cell>
          <cell r="C618">
            <v>7307.6</v>
          </cell>
        </row>
        <row r="619">
          <cell r="A619" t="str">
            <v>Uniformes de Segurança</v>
          </cell>
          <cell r="C619">
            <v>7307.6</v>
          </cell>
        </row>
        <row r="620">
          <cell r="A620">
            <v>3021201</v>
          </cell>
          <cell r="B620" t="str">
            <v>Combust.Veíc.Rodoviários Leves</v>
          </cell>
          <cell r="C620">
            <v>144119.23000000001</v>
          </cell>
        </row>
        <row r="621">
          <cell r="A621">
            <v>3094102</v>
          </cell>
          <cell r="B621" t="str">
            <v>Multas Rodoviárias</v>
          </cell>
          <cell r="C621">
            <v>7163.8</v>
          </cell>
        </row>
        <row r="622">
          <cell r="A622">
            <v>3111102</v>
          </cell>
          <cell r="B622" t="str">
            <v>Ajustes de Inventário Outros</v>
          </cell>
          <cell r="C622">
            <v>365760.73</v>
          </cell>
        </row>
        <row r="623">
          <cell r="A623" t="str">
            <v>Outros</v>
          </cell>
          <cell r="C623">
            <v>517043.76</v>
          </cell>
        </row>
        <row r="624">
          <cell r="A624" t="str">
            <v>Outros</v>
          </cell>
          <cell r="C624">
            <v>524351.36</v>
          </cell>
        </row>
        <row r="625">
          <cell r="A625">
            <v>3061101</v>
          </cell>
          <cell r="B625" t="str">
            <v>Alug.Sistemas Aplicativos</v>
          </cell>
          <cell r="C625">
            <v>2268.5500000000002</v>
          </cell>
        </row>
        <row r="626">
          <cell r="A626">
            <v>3121101</v>
          </cell>
          <cell r="B626" t="str">
            <v>Depreciação</v>
          </cell>
          <cell r="C626">
            <v>1621653.08</v>
          </cell>
        </row>
        <row r="627">
          <cell r="A627" t="str">
            <v>Depreciação/Amortização</v>
          </cell>
          <cell r="C627">
            <v>1623921.63</v>
          </cell>
        </row>
        <row r="628">
          <cell r="A628">
            <v>3071105</v>
          </cell>
          <cell r="B628" t="str">
            <v>Arrendamento Delara</v>
          </cell>
          <cell r="C628">
            <v>1166071.17</v>
          </cell>
        </row>
        <row r="629">
          <cell r="A629">
            <v>3071106</v>
          </cell>
          <cell r="B629" t="str">
            <v>Arrendamento/Operacional Delara</v>
          </cell>
          <cell r="C629">
            <v>411830.14</v>
          </cell>
        </row>
        <row r="630">
          <cell r="A630">
            <v>4071106</v>
          </cell>
          <cell r="B630" t="str">
            <v>Arrendamento Operacional Delara</v>
          </cell>
          <cell r="C630">
            <v>5162269.25</v>
          </cell>
        </row>
        <row r="631">
          <cell r="A631" t="str">
            <v>Arrendamento/Concessão</v>
          </cell>
          <cell r="C631">
            <v>6740170.5599999996</v>
          </cell>
        </row>
        <row r="632">
          <cell r="A632" t="str">
            <v>Depreciação e amortização</v>
          </cell>
          <cell r="C632">
            <v>8364092.1900000004</v>
          </cell>
        </row>
        <row r="633">
          <cell r="A633" t="str">
            <v>Custos dos Serviços Prestados Fixos</v>
          </cell>
          <cell r="C633">
            <v>18276195.27</v>
          </cell>
        </row>
        <row r="634">
          <cell r="A634" t="str">
            <v>Lucro Bruto</v>
          </cell>
          <cell r="C634">
            <v>1026487.45</v>
          </cell>
        </row>
        <row r="635">
          <cell r="A635" t="str">
            <v>Lucro/(prejuízo) Operacional</v>
          </cell>
          <cell r="C635">
            <v>1026487.45</v>
          </cell>
        </row>
        <row r="637">
          <cell r="A637">
            <v>4141101</v>
          </cell>
          <cell r="B637" t="str">
            <v>Depreciação</v>
          </cell>
          <cell r="C637">
            <v>94440.14</v>
          </cell>
        </row>
        <row r="638">
          <cell r="A638">
            <v>4141102</v>
          </cell>
          <cell r="B638" t="str">
            <v>Amortização</v>
          </cell>
          <cell r="C638">
            <v>29966.080000000002</v>
          </cell>
        </row>
        <row r="639">
          <cell r="A639" t="str">
            <v>Depreciação e Amortização-ADM</v>
          </cell>
          <cell r="C639">
            <v>124406.22</v>
          </cell>
        </row>
        <row r="641">
          <cell r="A641">
            <v>3101101</v>
          </cell>
          <cell r="B641" t="str">
            <v>Indenizações de Cargas</v>
          </cell>
          <cell r="C641">
            <v>1059110.43</v>
          </cell>
        </row>
        <row r="642">
          <cell r="A642">
            <v>3101102</v>
          </cell>
          <cell r="B642" t="str">
            <v>Fretes Complementares</v>
          </cell>
          <cell r="C642">
            <v>100</v>
          </cell>
        </row>
        <row r="643">
          <cell r="A643">
            <v>3101103</v>
          </cell>
          <cell r="B643" t="str">
            <v>Indenizações a Terceiros</v>
          </cell>
          <cell r="C643">
            <v>1710.02</v>
          </cell>
        </row>
        <row r="644">
          <cell r="A644">
            <v>3101104</v>
          </cell>
          <cell r="B644" t="str">
            <v>Gastos Inden.Perdas</v>
          </cell>
          <cell r="C644">
            <v>798648.21</v>
          </cell>
        </row>
        <row r="645">
          <cell r="A645">
            <v>3101105</v>
          </cell>
          <cell r="B645" t="str">
            <v>Sinistros Avarias</v>
          </cell>
          <cell r="C645">
            <v>1057002.03</v>
          </cell>
        </row>
        <row r="646">
          <cell r="A646" t="str">
            <v>Proviões</v>
          </cell>
          <cell r="C646">
            <v>2916570.69</v>
          </cell>
        </row>
        <row r="648">
          <cell r="A648">
            <v>5211101</v>
          </cell>
          <cell r="B648" t="str">
            <v>Rec.Aplicação Financeira</v>
          </cell>
          <cell r="C648">
            <v>-26719.439999999999</v>
          </cell>
        </row>
        <row r="649">
          <cell r="A649">
            <v>5211102</v>
          </cell>
          <cell r="B649" t="str">
            <v>Juros de Clientes</v>
          </cell>
          <cell r="C649">
            <v>-27242.41</v>
          </cell>
        </row>
        <row r="650">
          <cell r="A650">
            <v>5211106</v>
          </cell>
          <cell r="B650" t="str">
            <v>Tributos</v>
          </cell>
          <cell r="C650">
            <v>-656550.6</v>
          </cell>
        </row>
        <row r="651">
          <cell r="A651">
            <v>5213101</v>
          </cell>
          <cell r="B651" t="str">
            <v>Variação Cambial Ativa</v>
          </cell>
          <cell r="C651">
            <v>-4316.25</v>
          </cell>
        </row>
        <row r="652">
          <cell r="A652">
            <v>5214101</v>
          </cell>
          <cell r="B652" t="str">
            <v>Abatimento e Descontos</v>
          </cell>
          <cell r="C652">
            <v>-926.55</v>
          </cell>
        </row>
        <row r="653">
          <cell r="A653" t="str">
            <v>Receita Financeira</v>
          </cell>
          <cell r="C653">
            <v>-715755.25</v>
          </cell>
        </row>
        <row r="654">
          <cell r="A654">
            <v>4091101</v>
          </cell>
          <cell r="B654" t="str">
            <v>Juros Financ.moeda nac.</v>
          </cell>
          <cell r="C654">
            <v>36.33</v>
          </cell>
        </row>
        <row r="655">
          <cell r="A655">
            <v>4091102</v>
          </cell>
          <cell r="B655" t="str">
            <v>Juros Financ.moeda estr.</v>
          </cell>
          <cell r="C655">
            <v>68.819999999999993</v>
          </cell>
        </row>
        <row r="656">
          <cell r="A656">
            <v>4091103</v>
          </cell>
          <cell r="B656" t="str">
            <v>Juros Fornecedores</v>
          </cell>
          <cell r="C656">
            <v>280344.18</v>
          </cell>
        </row>
        <row r="657">
          <cell r="A657">
            <v>4091106</v>
          </cell>
          <cell r="B657" t="str">
            <v>Juros Overseas</v>
          </cell>
          <cell r="C657">
            <v>55.98</v>
          </cell>
        </row>
        <row r="658">
          <cell r="A658">
            <v>4091108</v>
          </cell>
          <cell r="B658" t="str">
            <v>Juros BNDES</v>
          </cell>
          <cell r="C658">
            <v>1695152.9</v>
          </cell>
        </row>
        <row r="659">
          <cell r="A659">
            <v>4091116</v>
          </cell>
          <cell r="B659" t="str">
            <v>Juros s/ tributos</v>
          </cell>
          <cell r="C659">
            <v>344.37</v>
          </cell>
        </row>
        <row r="660">
          <cell r="A660">
            <v>4091120</v>
          </cell>
          <cell r="B660" t="str">
            <v>Juros Arrendamento delara</v>
          </cell>
          <cell r="C660">
            <v>3416037.18</v>
          </cell>
        </row>
        <row r="661">
          <cell r="A661">
            <v>4092104</v>
          </cell>
          <cell r="B661" t="str">
            <v>Var.Cambial Fornecedores</v>
          </cell>
          <cell r="C661">
            <v>-12312.53</v>
          </cell>
        </row>
        <row r="662">
          <cell r="A662">
            <v>4092108</v>
          </cell>
          <cell r="B662" t="str">
            <v>Var.Cambial Clientes</v>
          </cell>
          <cell r="C662">
            <v>59034.16</v>
          </cell>
        </row>
        <row r="663">
          <cell r="A663">
            <v>4093101</v>
          </cell>
          <cell r="B663" t="str">
            <v>Taxas bancárias</v>
          </cell>
          <cell r="C663">
            <v>156164.85</v>
          </cell>
        </row>
        <row r="664">
          <cell r="A664">
            <v>4093102</v>
          </cell>
          <cell r="B664" t="str">
            <v>CPMF e IOF</v>
          </cell>
          <cell r="C664">
            <v>526408.01</v>
          </cell>
        </row>
        <row r="665">
          <cell r="A665">
            <v>4093103</v>
          </cell>
          <cell r="B665" t="str">
            <v>Juros bancários</v>
          </cell>
          <cell r="C665">
            <v>3218.07</v>
          </cell>
        </row>
        <row r="666">
          <cell r="A666">
            <v>4093104</v>
          </cell>
          <cell r="B666" t="str">
            <v>IOF</v>
          </cell>
          <cell r="C666">
            <v>47634.68</v>
          </cell>
        </row>
        <row r="667">
          <cell r="A667">
            <v>4094101</v>
          </cell>
          <cell r="B667" t="str">
            <v>Multas</v>
          </cell>
          <cell r="C667">
            <v>175087.49</v>
          </cell>
        </row>
        <row r="668">
          <cell r="A668">
            <v>4097103</v>
          </cell>
          <cell r="B668" t="str">
            <v>Descon.Financ.Obtidos</v>
          </cell>
          <cell r="C668">
            <v>-1573.28</v>
          </cell>
        </row>
        <row r="669">
          <cell r="A669">
            <v>4101209</v>
          </cell>
          <cell r="B669" t="str">
            <v>PIS s/receitas financeiras</v>
          </cell>
          <cell r="C669">
            <v>16782.37</v>
          </cell>
        </row>
        <row r="670">
          <cell r="A670">
            <v>4101210</v>
          </cell>
          <cell r="B670" t="str">
            <v>COFINS s/rec.financeiras</v>
          </cell>
          <cell r="C670">
            <v>30513.4</v>
          </cell>
        </row>
        <row r="671">
          <cell r="A671">
            <v>4101233</v>
          </cell>
          <cell r="B671" t="str">
            <v>Crédito PIS - Financeiro</v>
          </cell>
          <cell r="C671">
            <v>-63559.43</v>
          </cell>
        </row>
        <row r="672">
          <cell r="A672" t="str">
            <v>Despesa Financeira</v>
          </cell>
          <cell r="C672">
            <v>6329437.5499999998</v>
          </cell>
        </row>
        <row r="673">
          <cell r="A673" t="str">
            <v>Resultado Financeiro</v>
          </cell>
          <cell r="C673">
            <v>5613682.2999999998</v>
          </cell>
        </row>
        <row r="675">
          <cell r="A675">
            <v>4142101</v>
          </cell>
          <cell r="B675" t="str">
            <v>Equivalência patrimonial</v>
          </cell>
          <cell r="C675">
            <v>31495.17</v>
          </cell>
        </row>
        <row r="676">
          <cell r="A676">
            <v>5311101</v>
          </cell>
          <cell r="B676" t="str">
            <v>Venda Imobil. -Veículos</v>
          </cell>
          <cell r="C676">
            <v>-5252401.2300000004</v>
          </cell>
        </row>
        <row r="677">
          <cell r="A677" t="str">
            <v>Resultado não Operacional</v>
          </cell>
          <cell r="C677">
            <v>-5220906.0599999996</v>
          </cell>
        </row>
        <row r="679">
          <cell r="A679" t="str">
            <v>Lucro/(prejuízo) antes de IR e CSL</v>
          </cell>
          <cell r="C679">
            <v>4460240.5999999996</v>
          </cell>
        </row>
        <row r="681">
          <cell r="A681" t="str">
            <v>Lucro/(prejuízo) Líquido</v>
          </cell>
          <cell r="C681">
            <v>4460240.5999999996</v>
          </cell>
        </row>
        <row r="690">
          <cell r="A690" t="str">
            <v>Texto.............................................</v>
          </cell>
        </row>
        <row r="691">
          <cell r="A691" t="str">
            <v>..................................................</v>
          </cell>
        </row>
        <row r="693">
          <cell r="C693">
            <v>4615636.04</v>
          </cell>
        </row>
        <row r="700">
          <cell r="A700" t="str">
            <v>Texto.............................................</v>
          </cell>
        </row>
        <row r="701">
          <cell r="A701" t="str">
            <v>..................................................</v>
          </cell>
        </row>
        <row r="703">
          <cell r="C703">
            <v>-4460240.5999999996</v>
          </cell>
        </row>
        <row r="710">
          <cell r="A710" t="str">
            <v>Texto.............................................</v>
          </cell>
        </row>
        <row r="711">
          <cell r="A711" t="str">
            <v>..................................................</v>
          </cell>
        </row>
        <row r="713">
          <cell r="A713">
            <v>1110689</v>
          </cell>
          <cell r="B713" t="str">
            <v>Unibanco - c.c.133.043-3 Transitória</v>
          </cell>
          <cell r="C713">
            <v>-29557.38</v>
          </cell>
        </row>
        <row r="714">
          <cell r="A714">
            <v>1110693</v>
          </cell>
          <cell r="B714" t="str">
            <v>Bradesco - c.c.210546-2 Ag 0049 Transit</v>
          </cell>
          <cell r="C714">
            <v>21684.14</v>
          </cell>
        </row>
        <row r="715">
          <cell r="A715">
            <v>3021115</v>
          </cell>
          <cell r="B715" t="str">
            <v>Consumo Intermodal</v>
          </cell>
          <cell r="C715">
            <v>186269.15</v>
          </cell>
        </row>
        <row r="716">
          <cell r="A716">
            <v>3021119</v>
          </cell>
          <cell r="B716" t="str">
            <v>Crédito Pis - Diesel Rodoviário</v>
          </cell>
          <cell r="C716">
            <v>-116061.99</v>
          </cell>
        </row>
        <row r="717">
          <cell r="A717">
            <v>3021401</v>
          </cell>
          <cell r="B717" t="str">
            <v>Combustiveis e equipamentos para termin</v>
          </cell>
          <cell r="C717">
            <v>25352.7</v>
          </cell>
        </row>
        <row r="718">
          <cell r="A718">
            <v>3036114</v>
          </cell>
          <cell r="B718" t="str">
            <v>Peças manut. maq. terminais - Rodo</v>
          </cell>
          <cell r="C718">
            <v>10447.58</v>
          </cell>
        </row>
        <row r="719">
          <cell r="A719">
            <v>3051109</v>
          </cell>
          <cell r="B719" t="str">
            <v>Rastreamento de Caminhões - Agregedos</v>
          </cell>
          <cell r="C719">
            <v>31279.46</v>
          </cell>
        </row>
        <row r="720">
          <cell r="A720">
            <v>3061114</v>
          </cell>
          <cell r="B720" t="str">
            <v>Locação de Maq.Equip. Terminais - Rodo</v>
          </cell>
          <cell r="C720">
            <v>35346.01</v>
          </cell>
        </row>
        <row r="721">
          <cell r="A721">
            <v>3061115</v>
          </cell>
          <cell r="B721" t="str">
            <v>Locação de Armazens - Rodo</v>
          </cell>
          <cell r="C721">
            <v>83796.78</v>
          </cell>
        </row>
        <row r="722">
          <cell r="A722">
            <v>3081116</v>
          </cell>
          <cell r="B722" t="str">
            <v>Crédito PIS - Outros Administrativo</v>
          </cell>
          <cell r="C722">
            <v>-344519.3</v>
          </cell>
        </row>
        <row r="723">
          <cell r="A723">
            <v>3081117</v>
          </cell>
          <cell r="B723" t="str">
            <v>INSS sobre Terceiros - CF</v>
          </cell>
          <cell r="C723">
            <v>9731.7199999999993</v>
          </cell>
        </row>
        <row r="724">
          <cell r="A724">
            <v>3131115</v>
          </cell>
          <cell r="B724" t="str">
            <v>Coleta e entrega agregados</v>
          </cell>
          <cell r="C724">
            <v>112161.22</v>
          </cell>
        </row>
        <row r="725">
          <cell r="A725">
            <v>3131116</v>
          </cell>
          <cell r="B725" t="str">
            <v>Coleta e entrega frota própria</v>
          </cell>
          <cell r="C725">
            <v>18808.509999999998</v>
          </cell>
        </row>
        <row r="726">
          <cell r="A726">
            <v>3131151</v>
          </cell>
          <cell r="B726" t="str">
            <v>Serviço de Desembaraço - Rodo</v>
          </cell>
          <cell r="C726">
            <v>85138.92</v>
          </cell>
        </row>
        <row r="727">
          <cell r="A727">
            <v>4034102</v>
          </cell>
          <cell r="B727" t="str">
            <v>Serv.Manut.p/Sistemas</v>
          </cell>
          <cell r="C727">
            <v>2180.6</v>
          </cell>
        </row>
        <row r="728">
          <cell r="A728">
            <v>4131133</v>
          </cell>
          <cell r="B728" t="str">
            <v>Lavagem de Caminhões</v>
          </cell>
          <cell r="C728">
            <v>2000</v>
          </cell>
        </row>
        <row r="729">
          <cell r="A729">
            <v>5118123</v>
          </cell>
          <cell r="B729" t="str">
            <v>Custo ALL Intermodal Agregado (receita</v>
          </cell>
          <cell r="C729">
            <v>342.06</v>
          </cell>
        </row>
        <row r="730">
          <cell r="A730">
            <v>5411184</v>
          </cell>
          <cell r="B730" t="str">
            <v>ISS Movim./Armaz.Rodo</v>
          </cell>
          <cell r="C730">
            <v>22842.89</v>
          </cell>
        </row>
        <row r="731">
          <cell r="A731">
            <v>5411185</v>
          </cell>
          <cell r="B731" t="str">
            <v>PIS Movim./Armaz.Rodo</v>
          </cell>
          <cell r="C731">
            <v>-1589.36</v>
          </cell>
        </row>
        <row r="732">
          <cell r="A732">
            <v>5411186</v>
          </cell>
          <cell r="B732" t="str">
            <v>COFINS- Movim./Armaz.Rodo</v>
          </cell>
          <cell r="C732">
            <v>-258.27</v>
          </cell>
        </row>
        <row r="733">
          <cell r="C733">
            <v>155395.44</v>
          </cell>
        </row>
      </sheetData>
      <sheetData sheetId="22" refreshError="1">
        <row r="1">
          <cell r="A1" t="str">
            <v>Nº Conta</v>
          </cell>
          <cell r="B1" t="str">
            <v>Conta</v>
          </cell>
          <cell r="C1">
            <v>37622</v>
          </cell>
        </row>
        <row r="2">
          <cell r="A2">
            <v>1110101</v>
          </cell>
          <cell r="B2" t="str">
            <v>Caixa</v>
          </cell>
          <cell r="C2">
            <v>19598.03</v>
          </cell>
        </row>
        <row r="3">
          <cell r="A3">
            <v>1110104</v>
          </cell>
          <cell r="B3" t="str">
            <v>Caixa Pequeno</v>
          </cell>
          <cell r="C3">
            <v>295179.71999999997</v>
          </cell>
        </row>
        <row r="4">
          <cell r="A4">
            <v>1110201</v>
          </cell>
          <cell r="B4" t="str">
            <v>B.Real Ag.1849 CC 3709063</v>
          </cell>
          <cell r="C4">
            <v>6180</v>
          </cell>
        </row>
        <row r="5">
          <cell r="A5">
            <v>1110202</v>
          </cell>
          <cell r="B5" t="str">
            <v>B.Real Conta Cobrança</v>
          </cell>
          <cell r="C5">
            <v>700667.91</v>
          </cell>
        </row>
        <row r="6">
          <cell r="A6">
            <v>1110206</v>
          </cell>
          <cell r="B6" t="str">
            <v>Cx.Econ.Fed. Ag.1000 CC 93-0</v>
          </cell>
          <cell r="C6">
            <v>9731.76</v>
          </cell>
        </row>
        <row r="7">
          <cell r="A7">
            <v>1110207</v>
          </cell>
          <cell r="B7" t="str">
            <v>Bradesco Ag049-3 CC184845-3</v>
          </cell>
          <cell r="C7">
            <v>356.05</v>
          </cell>
        </row>
        <row r="8">
          <cell r="A8">
            <v>1110211</v>
          </cell>
          <cell r="B8" t="str">
            <v>Unibanco Ag.0616 CC 820272-6</v>
          </cell>
          <cell r="C8">
            <v>-3748.07</v>
          </cell>
        </row>
        <row r="9">
          <cell r="A9">
            <v>1110217</v>
          </cell>
          <cell r="B9" t="str">
            <v>B.Safra CC 0009-8/118349-9 Ctba</v>
          </cell>
          <cell r="C9">
            <v>3718.64</v>
          </cell>
        </row>
        <row r="10">
          <cell r="A10">
            <v>1110240</v>
          </cell>
          <cell r="B10" t="str">
            <v>Banco Itau S/A</v>
          </cell>
          <cell r="C10">
            <v>7574.57</v>
          </cell>
        </row>
        <row r="11">
          <cell r="A11">
            <v>1110250</v>
          </cell>
          <cell r="B11" t="str">
            <v>Banco Triangulo S.A - C/C 01-9/ 6733-4</v>
          </cell>
          <cell r="C11">
            <v>18074.990000000002</v>
          </cell>
        </row>
        <row r="12">
          <cell r="A12">
            <v>1110272</v>
          </cell>
          <cell r="B12" t="str">
            <v>Banco HSBC - C/C 28555-18 -</v>
          </cell>
          <cell r="C12">
            <v>91873.83</v>
          </cell>
        </row>
        <row r="13">
          <cell r="A13">
            <v>1110274</v>
          </cell>
          <cell r="B13" t="str">
            <v>BANCO DO BRASIL - MOVIMENTO</v>
          </cell>
          <cell r="C13">
            <v>8013.08</v>
          </cell>
        </row>
        <row r="14">
          <cell r="A14">
            <v>1110276</v>
          </cell>
          <cell r="B14" t="str">
            <v>UNIBANCO - MOVIMENTO</v>
          </cell>
          <cell r="C14">
            <v>1227748.3600000001</v>
          </cell>
        </row>
        <row r="15">
          <cell r="A15">
            <v>1110277</v>
          </cell>
          <cell r="B15" t="str">
            <v>UNIBANCO - CAUÇÃO</v>
          </cell>
          <cell r="C15">
            <v>6487.38</v>
          </cell>
        </row>
        <row r="16">
          <cell r="A16">
            <v>1110278</v>
          </cell>
          <cell r="B16" t="str">
            <v>Banco Bilbao Vizcaia S.A.</v>
          </cell>
          <cell r="C16">
            <v>4922.4399999999996</v>
          </cell>
        </row>
        <row r="17">
          <cell r="A17">
            <v>1110289</v>
          </cell>
          <cell r="B17" t="str">
            <v>Unibanco - c.c.133.043-3</v>
          </cell>
          <cell r="C17">
            <v>3200000</v>
          </cell>
        </row>
        <row r="18">
          <cell r="A18">
            <v>1110293</v>
          </cell>
          <cell r="B18" t="str">
            <v>Bradesco - c.c.210546-2 AG. 0049</v>
          </cell>
          <cell r="C18">
            <v>1787.86</v>
          </cell>
        </row>
        <row r="19">
          <cell r="A19">
            <v>1110294</v>
          </cell>
          <cell r="B19" t="str">
            <v>Banco Santos - Ag. 001-9 Conta 11973-0</v>
          </cell>
          <cell r="C19">
            <v>2611.5700000000002</v>
          </cell>
        </row>
        <row r="20">
          <cell r="A20">
            <v>1110310</v>
          </cell>
          <cell r="B20" t="str">
            <v>Unibanco Apl.Fin.</v>
          </cell>
          <cell r="C20">
            <v>86389.14</v>
          </cell>
        </row>
        <row r="21">
          <cell r="A21">
            <v>1110337</v>
          </cell>
          <cell r="B21" t="str">
            <v>Banco Santos - Aplicação Financeira</v>
          </cell>
          <cell r="C21">
            <v>0</v>
          </cell>
        </row>
        <row r="22">
          <cell r="A22">
            <v>1110402</v>
          </cell>
          <cell r="B22" t="str">
            <v>Numerario em Transito</v>
          </cell>
          <cell r="C22">
            <v>354292.97</v>
          </cell>
        </row>
        <row r="23">
          <cell r="A23">
            <v>1110602</v>
          </cell>
          <cell r="B23" t="str">
            <v>B.Real Transit.C.Cobrança 1710120-2</v>
          </cell>
          <cell r="C23">
            <v>-424024.51</v>
          </cell>
        </row>
        <row r="24">
          <cell r="A24">
            <v>1110603</v>
          </cell>
          <cell r="B24" t="str">
            <v>B.Brasil Transitória Ag.12440 CC 230006</v>
          </cell>
          <cell r="C24">
            <v>0</v>
          </cell>
        </row>
        <row r="25">
          <cell r="A25">
            <v>1110607</v>
          </cell>
          <cell r="B25" t="str">
            <v>Bradesco Trans.Ag.0493 CC 184845-30</v>
          </cell>
          <cell r="C25">
            <v>-49089.4</v>
          </cell>
        </row>
        <row r="26">
          <cell r="A26">
            <v>1110611</v>
          </cell>
          <cell r="B26" t="str">
            <v>Unibanco Transitória  Ag.0525 CC 100361</v>
          </cell>
          <cell r="C26">
            <v>-150</v>
          </cell>
        </row>
        <row r="27">
          <cell r="A27">
            <v>1110617</v>
          </cell>
          <cell r="B27" t="str">
            <v>B.Safra Transitória CC 0009-8/118349-9/</v>
          </cell>
          <cell r="C27">
            <v>25751.26</v>
          </cell>
        </row>
        <row r="28">
          <cell r="A28">
            <v>1110640</v>
          </cell>
          <cell r="B28" t="str">
            <v>Banco Itau S/A ag 0548 cc 677574-TRANSI</v>
          </cell>
          <cell r="C28">
            <v>31545.25</v>
          </cell>
        </row>
        <row r="29">
          <cell r="A29">
            <v>1110649</v>
          </cell>
          <cell r="B29" t="str">
            <v>Banco Real - C/C Genérico</v>
          </cell>
          <cell r="C29">
            <v>147147.76999999999</v>
          </cell>
        </row>
        <row r="30">
          <cell r="A30">
            <v>1110650</v>
          </cell>
          <cell r="B30" t="str">
            <v>Banco Triângulo - C/C 01-9/6733-4</v>
          </cell>
          <cell r="C30">
            <v>89932.42</v>
          </cell>
        </row>
        <row r="31">
          <cell r="A31">
            <v>1110651</v>
          </cell>
          <cell r="B31" t="str">
            <v>Banco Real - C/C 3.000.990-1 - Viana</v>
          </cell>
          <cell r="C31">
            <v>1506.28</v>
          </cell>
        </row>
        <row r="32">
          <cell r="A32">
            <v>1110653</v>
          </cell>
          <cell r="B32" t="str">
            <v>Banco Real - C/C 1.000.988-6 - Contagem</v>
          </cell>
          <cell r="C32">
            <v>68445.710000000006</v>
          </cell>
        </row>
        <row r="33">
          <cell r="A33">
            <v>1110654</v>
          </cell>
          <cell r="B33" t="str">
            <v>Banco Real - C/C 2.000.996-5 - Rio de J</v>
          </cell>
          <cell r="C33">
            <v>7002.41</v>
          </cell>
        </row>
        <row r="34">
          <cell r="A34">
            <v>1110657</v>
          </cell>
          <cell r="B34" t="str">
            <v>Banco Real - C/C 1.000.983-9 - Canoas</v>
          </cell>
          <cell r="C34">
            <v>5360.55</v>
          </cell>
        </row>
        <row r="35">
          <cell r="A35">
            <v>1110659</v>
          </cell>
          <cell r="B35" t="str">
            <v>Banco Real - C/C 2.000.979-8 - PDV RJ</v>
          </cell>
          <cell r="C35">
            <v>-2400</v>
          </cell>
        </row>
        <row r="36">
          <cell r="A36">
            <v>1110660</v>
          </cell>
          <cell r="B36" t="str">
            <v>Banco Real - C/C 1.000.997-2 - São Borj</v>
          </cell>
          <cell r="C36">
            <v>240911.47</v>
          </cell>
        </row>
        <row r="37">
          <cell r="A37">
            <v>1110661</v>
          </cell>
          <cell r="B37" t="str">
            <v>Banco Real - C/C 6.000.994-7 - Mogi Gua</v>
          </cell>
          <cell r="C37">
            <v>549.79999999999995</v>
          </cell>
        </row>
        <row r="38">
          <cell r="A38">
            <v>1110662</v>
          </cell>
          <cell r="B38" t="str">
            <v>Banco Real - C/C 8.000.993-8 - Lages</v>
          </cell>
          <cell r="C38">
            <v>1462.9</v>
          </cell>
        </row>
        <row r="39">
          <cell r="A39">
            <v>1110663</v>
          </cell>
          <cell r="B39" t="str">
            <v>Banco Real - C/C 6.000.980-3 - São Paul</v>
          </cell>
          <cell r="C39">
            <v>241184.59</v>
          </cell>
        </row>
        <row r="40">
          <cell r="A40">
            <v>1110671</v>
          </cell>
          <cell r="B40" t="str">
            <v>Banco Real - C/C 0.000.992-7</v>
          </cell>
          <cell r="C40">
            <v>5195.3999999999996</v>
          </cell>
        </row>
        <row r="41">
          <cell r="A41">
            <v>1110672</v>
          </cell>
          <cell r="B41" t="str">
            <v>Banco HSBC - C/C 28555-18</v>
          </cell>
          <cell r="C41">
            <v>-16118.86</v>
          </cell>
        </row>
        <row r="42">
          <cell r="A42">
            <v>1110674</v>
          </cell>
          <cell r="B42" t="str">
            <v>BANCO DO BRASIL - MOVIMENTO</v>
          </cell>
          <cell r="C42">
            <v>6615.96</v>
          </cell>
        </row>
        <row r="43">
          <cell r="A43">
            <v>1110676</v>
          </cell>
          <cell r="B43" t="str">
            <v>UNIBANCO - MOVIMENTO</v>
          </cell>
          <cell r="C43">
            <v>-10241.57</v>
          </cell>
        </row>
        <row r="44">
          <cell r="A44">
            <v>1110677</v>
          </cell>
          <cell r="B44" t="str">
            <v>UNIBANCO - CAUÇÃO</v>
          </cell>
          <cell r="C44">
            <v>846.01</v>
          </cell>
        </row>
        <row r="45">
          <cell r="A45" t="str">
            <v>DISPONIBILIDADES</v>
          </cell>
          <cell r="B45" t="str">
            <v>Clientes Nac. Serviços</v>
          </cell>
          <cell r="C45">
            <v>6412893.6699999999</v>
          </cell>
        </row>
        <row r="46">
          <cell r="A46">
            <v>1120503</v>
          </cell>
          <cell r="B46" t="str">
            <v>Creditos Atwood</v>
          </cell>
          <cell r="C46">
            <v>81796.37</v>
          </cell>
        </row>
        <row r="47">
          <cell r="A47">
            <v>1120101</v>
          </cell>
          <cell r="B47" t="str">
            <v>C.Receber-Cliente Nacional</v>
          </cell>
          <cell r="C47">
            <v>11006425.140000001</v>
          </cell>
        </row>
        <row r="48">
          <cell r="A48">
            <v>1120102</v>
          </cell>
          <cell r="B48" t="str">
            <v>C.Receber-Cliente Exterior</v>
          </cell>
          <cell r="C48">
            <v>365325.73</v>
          </cell>
        </row>
        <row r="49">
          <cell r="A49">
            <v>1120107</v>
          </cell>
          <cell r="B49" t="str">
            <v>Antecipação de Faturamento</v>
          </cell>
          <cell r="C49">
            <v>3194294.84</v>
          </cell>
        </row>
        <row r="50">
          <cell r="A50">
            <v>1120110</v>
          </cell>
          <cell r="B50" t="str">
            <v>Provisão de Faturamento</v>
          </cell>
          <cell r="C50">
            <v>2447790.87</v>
          </cell>
        </row>
        <row r="51">
          <cell r="A51">
            <v>1120211</v>
          </cell>
          <cell r="B51" t="str">
            <v>Cta.Rec.Mesopotâmico/BAP</v>
          </cell>
          <cell r="C51">
            <v>10687993.09</v>
          </cell>
        </row>
        <row r="52">
          <cell r="A52">
            <v>1120301</v>
          </cell>
          <cell r="B52" t="str">
            <v>Clientes Nac. Serviços</v>
          </cell>
          <cell r="C52">
            <v>-196159.75</v>
          </cell>
        </row>
        <row r="53">
          <cell r="A53">
            <v>1120503</v>
          </cell>
          <cell r="B53" t="str">
            <v>Creditos Atwood</v>
          </cell>
          <cell r="C53">
            <v>81796.37</v>
          </cell>
        </row>
        <row r="54">
          <cell r="A54">
            <v>1120601</v>
          </cell>
          <cell r="B54" t="str">
            <v>Recebimentos (D+1)</v>
          </cell>
          <cell r="C54">
            <v>-354292.97</v>
          </cell>
        </row>
        <row r="55">
          <cell r="A55" t="str">
            <v>Clientes</v>
          </cell>
          <cell r="C55">
            <v>27233173.32</v>
          </cell>
        </row>
        <row r="56">
          <cell r="A56">
            <v>1160101</v>
          </cell>
          <cell r="B56" t="str">
            <v>Imposto de Renda a Recuperar</v>
          </cell>
          <cell r="C56">
            <v>1474.5</v>
          </cell>
        </row>
        <row r="57">
          <cell r="A57">
            <v>1150101</v>
          </cell>
          <cell r="B57" t="str">
            <v>Estoques</v>
          </cell>
          <cell r="C57">
            <v>4233390.47</v>
          </cell>
        </row>
        <row r="58">
          <cell r="A58">
            <v>1150195</v>
          </cell>
          <cell r="B58" t="str">
            <v>Carga Adto.Fornec.</v>
          </cell>
          <cell r="C58">
            <v>1224775.52</v>
          </cell>
        </row>
        <row r="59">
          <cell r="A59">
            <v>1150197</v>
          </cell>
          <cell r="B59" t="str">
            <v>Carga Estoque Delara</v>
          </cell>
          <cell r="C59">
            <v>48665.08</v>
          </cell>
        </row>
        <row r="60">
          <cell r="A60">
            <v>1150199</v>
          </cell>
          <cell r="B60" t="str">
            <v>EM/EF Geral</v>
          </cell>
          <cell r="C60">
            <v>-454992.84</v>
          </cell>
        </row>
        <row r="61">
          <cell r="A61" t="str">
            <v>Almoxarifado</v>
          </cell>
          <cell r="B61" t="str">
            <v>Contr. Social Diferida</v>
          </cell>
          <cell r="C61">
            <v>5051838.2300000004</v>
          </cell>
        </row>
        <row r="62">
          <cell r="A62">
            <v>1160207</v>
          </cell>
          <cell r="B62" t="str">
            <v>ICMS a Recuperar - Geral</v>
          </cell>
          <cell r="C62">
            <v>2825198.16</v>
          </cell>
        </row>
        <row r="63">
          <cell r="A63">
            <v>1150305</v>
          </cell>
          <cell r="B63" t="str">
            <v>Adiant.Fornecedor Exterior</v>
          </cell>
          <cell r="C63">
            <v>25792.880000000001</v>
          </cell>
        </row>
        <row r="64">
          <cell r="A64" t="str">
            <v>Importação em andamento</v>
          </cell>
          <cell r="B64" t="str">
            <v>IPI a Compensar</v>
          </cell>
          <cell r="C64">
            <v>25792.880000000001</v>
          </cell>
        </row>
        <row r="65">
          <cell r="A65" t="str">
            <v>Tributos a recuperar</v>
          </cell>
          <cell r="C65">
            <v>9524638.3399999999</v>
          </cell>
        </row>
        <row r="66">
          <cell r="A66">
            <v>1160101</v>
          </cell>
          <cell r="B66" t="str">
            <v>Imposto de Renda a Recuperar</v>
          </cell>
          <cell r="C66">
            <v>2987.71</v>
          </cell>
        </row>
        <row r="67">
          <cell r="A67">
            <v>1160104</v>
          </cell>
          <cell r="B67" t="str">
            <v>PIS a Recuperar</v>
          </cell>
          <cell r="C67">
            <v>-0.01</v>
          </cell>
        </row>
        <row r="68">
          <cell r="A68">
            <v>1160106</v>
          </cell>
          <cell r="B68" t="str">
            <v>INSS - RETENÇÃO SOBRE FATURAMENTO</v>
          </cell>
          <cell r="C68">
            <v>1936731.6</v>
          </cell>
        </row>
        <row r="69">
          <cell r="A69">
            <v>1160108</v>
          </cell>
          <cell r="B69" t="str">
            <v>FGTS antecipado s/13º salário</v>
          </cell>
          <cell r="C69">
            <v>2917.77</v>
          </cell>
        </row>
        <row r="70">
          <cell r="A70">
            <v>1160109</v>
          </cell>
          <cell r="B70" t="str">
            <v>Imposto de Renda antecipado</v>
          </cell>
          <cell r="C70">
            <v>1537.55</v>
          </cell>
        </row>
        <row r="71">
          <cell r="A71">
            <v>1160112</v>
          </cell>
          <cell r="B71" t="str">
            <v>Imposto de Renda diferido</v>
          </cell>
          <cell r="C71">
            <v>1781300</v>
          </cell>
        </row>
        <row r="72">
          <cell r="A72">
            <v>1160113</v>
          </cell>
          <cell r="B72" t="str">
            <v>Contr. Social Diferida</v>
          </cell>
          <cell r="C72">
            <v>641268</v>
          </cell>
        </row>
        <row r="73">
          <cell r="A73">
            <v>1160207</v>
          </cell>
          <cell r="B73" t="str">
            <v>ICMS a Recuperar - Geral</v>
          </cell>
          <cell r="C73">
            <v>2575643.4300000002</v>
          </cell>
        </row>
        <row r="74">
          <cell r="A74">
            <v>1160208</v>
          </cell>
          <cell r="B74" t="str">
            <v>ICMS a Recuperar-Ativo Imobilizado PR</v>
          </cell>
          <cell r="C74">
            <v>461423.83</v>
          </cell>
        </row>
        <row r="75">
          <cell r="A75">
            <v>1160253</v>
          </cell>
          <cell r="B75" t="str">
            <v>IPI a Compensar</v>
          </cell>
          <cell r="C75">
            <v>157052.64000000001</v>
          </cell>
        </row>
        <row r="76">
          <cell r="A76" t="str">
            <v>Tributos a recuperar</v>
          </cell>
          <cell r="B76" t="str">
            <v>Adiant. de Viagem</v>
          </cell>
          <cell r="C76">
            <v>7560862.5199999996</v>
          </cell>
        </row>
        <row r="77">
          <cell r="A77">
            <v>1140409</v>
          </cell>
          <cell r="B77" t="str">
            <v>Adiant. a Fornecedores</v>
          </cell>
          <cell r="C77">
            <v>5548119.3799999999</v>
          </cell>
        </row>
        <row r="78">
          <cell r="A78">
            <v>1140101</v>
          </cell>
          <cell r="B78" t="str">
            <v>Adiantamento a maquinistas</v>
          </cell>
          <cell r="C78">
            <v>-384763.57</v>
          </cell>
        </row>
        <row r="79">
          <cell r="A79">
            <v>1140102</v>
          </cell>
          <cell r="B79" t="str">
            <v>Adiantamento de Férias</v>
          </cell>
          <cell r="C79">
            <v>-52811.16</v>
          </cell>
        </row>
        <row r="80">
          <cell r="A80">
            <v>1140103</v>
          </cell>
          <cell r="B80" t="str">
            <v>Adiantamento De 13º Salário</v>
          </cell>
          <cell r="C80">
            <v>16058.59</v>
          </cell>
        </row>
        <row r="81">
          <cell r="A81">
            <v>1140104</v>
          </cell>
          <cell r="B81" t="str">
            <v>Empréstimo A Funcionários</v>
          </cell>
          <cell r="C81">
            <v>-3365.03</v>
          </cell>
        </row>
        <row r="82">
          <cell r="A82">
            <v>1140105</v>
          </cell>
          <cell r="B82" t="str">
            <v>Adiantamento de Salários</v>
          </cell>
          <cell r="C82">
            <v>432187.63</v>
          </cell>
        </row>
        <row r="83">
          <cell r="A83">
            <v>1140106</v>
          </cell>
          <cell r="B83" t="str">
            <v>Insuficiência De Saldos</v>
          </cell>
          <cell r="C83">
            <v>289610.03999999998</v>
          </cell>
        </row>
        <row r="84">
          <cell r="A84">
            <v>1140108</v>
          </cell>
          <cell r="B84" t="str">
            <v>Fornecimento De Camisas</v>
          </cell>
          <cell r="C84">
            <v>-14528.21</v>
          </cell>
        </row>
        <row r="85">
          <cell r="A85">
            <v>1140109</v>
          </cell>
          <cell r="B85" t="str">
            <v>Adto a Motoristas</v>
          </cell>
          <cell r="C85">
            <v>58299.22</v>
          </cell>
        </row>
        <row r="86">
          <cell r="A86">
            <v>1140201</v>
          </cell>
          <cell r="B86" t="str">
            <v>Adto.de Viagens Nacionais</v>
          </cell>
          <cell r="C86">
            <v>719.42</v>
          </cell>
        </row>
        <row r="87">
          <cell r="A87">
            <v>1140203</v>
          </cell>
          <cell r="B87" t="str">
            <v>Adiant. de Viagem</v>
          </cell>
          <cell r="C87">
            <v>34276.269999999997</v>
          </cell>
        </row>
        <row r="88">
          <cell r="A88">
            <v>1140409</v>
          </cell>
          <cell r="B88" t="str">
            <v>Adiant. a Fornecedores</v>
          </cell>
          <cell r="C88">
            <v>7390530.3099999996</v>
          </cell>
        </row>
        <row r="89">
          <cell r="A89" t="str">
            <v>Antecipações diversas</v>
          </cell>
          <cell r="C89">
            <v>7766213.5099999998</v>
          </cell>
        </row>
        <row r="91">
          <cell r="A91">
            <v>1170103</v>
          </cell>
          <cell r="B91" t="str">
            <v>Arrendamento Delara</v>
          </cell>
          <cell r="C91">
            <v>609463.27</v>
          </cell>
        </row>
        <row r="92">
          <cell r="A92">
            <v>1170201</v>
          </cell>
          <cell r="B92" t="str">
            <v>Prêmio De Seguro a Apropriar</v>
          </cell>
          <cell r="C92">
            <v>1860706.35</v>
          </cell>
        </row>
        <row r="93">
          <cell r="A93">
            <v>1170305</v>
          </cell>
          <cell r="B93" t="str">
            <v>Enc.Financ.a Apropriar</v>
          </cell>
          <cell r="C93">
            <v>119100.8</v>
          </cell>
        </row>
        <row r="94">
          <cell r="A94">
            <v>1170324</v>
          </cell>
          <cell r="B94" t="str">
            <v>Despesas antecipadas IPTU</v>
          </cell>
          <cell r="C94">
            <v>1042.6600000000001</v>
          </cell>
        </row>
        <row r="95">
          <cell r="A95">
            <v>1170325</v>
          </cell>
          <cell r="B95" t="str">
            <v>Despesas antecipadas IPVA/LICENCIAMENTO</v>
          </cell>
          <cell r="C95">
            <v>77866.66</v>
          </cell>
        </row>
        <row r="96">
          <cell r="A96">
            <v>1170330</v>
          </cell>
          <cell r="B96" t="str">
            <v>Despesas antecipadas Alugueis</v>
          </cell>
          <cell r="C96">
            <v>3375</v>
          </cell>
        </row>
        <row r="97">
          <cell r="A97">
            <v>1173224</v>
          </cell>
          <cell r="B97" t="str">
            <v>Desp antecip aquisição de vale alimenta</v>
          </cell>
          <cell r="C97">
            <v>91470.32</v>
          </cell>
        </row>
        <row r="98">
          <cell r="A98">
            <v>1173225</v>
          </cell>
          <cell r="B98" t="str">
            <v>Desp antecip assintência médica</v>
          </cell>
          <cell r="C98">
            <v>60603.77</v>
          </cell>
        </row>
        <row r="99">
          <cell r="A99">
            <v>1173227</v>
          </cell>
          <cell r="B99" t="str">
            <v>Desp antecip vale transporte</v>
          </cell>
          <cell r="C99">
            <v>251827.32</v>
          </cell>
        </row>
        <row r="100">
          <cell r="A100">
            <v>1173228</v>
          </cell>
          <cell r="B100" t="str">
            <v>Desp antecip farmácia</v>
          </cell>
          <cell r="C100">
            <v>9307.52</v>
          </cell>
        </row>
        <row r="101">
          <cell r="A101" t="str">
            <v>Despesas Pagas antecipadamente</v>
          </cell>
          <cell r="B101" t="str">
            <v>Mutúo ALL Armazéns Gerais Ltda</v>
          </cell>
          <cell r="C101">
            <v>3084763.67</v>
          </cell>
        </row>
        <row r="102">
          <cell r="A102" t="str">
            <v>Mútuo controladores</v>
          </cell>
          <cell r="C102">
            <v>302160.17</v>
          </cell>
        </row>
        <row r="103">
          <cell r="A103">
            <v>1139901</v>
          </cell>
          <cell r="B103" t="str">
            <v>Seguros a Receber</v>
          </cell>
          <cell r="C103">
            <v>30415</v>
          </cell>
        </row>
        <row r="104">
          <cell r="A104">
            <v>1139912</v>
          </cell>
          <cell r="B104" t="str">
            <v>Cheques em cobrança - Chile</v>
          </cell>
          <cell r="C104">
            <v>224564.3</v>
          </cell>
        </row>
        <row r="105">
          <cell r="A105" t="str">
            <v>Outros</v>
          </cell>
          <cell r="C105">
            <v>254979.3</v>
          </cell>
        </row>
        <row r="107">
          <cell r="A107" t="str">
            <v>Circulante</v>
          </cell>
          <cell r="B107" t="str">
            <v>Dep.Judic.Ações Trabal.LP</v>
          </cell>
          <cell r="C107">
            <v>57390517.100000001</v>
          </cell>
        </row>
        <row r="108">
          <cell r="A108">
            <v>1210109</v>
          </cell>
          <cell r="B108" t="str">
            <v>Penhora Judicial</v>
          </cell>
          <cell r="C108">
            <v>37500</v>
          </cell>
        </row>
        <row r="109">
          <cell r="A109">
            <v>1240402</v>
          </cell>
          <cell r="B109" t="str">
            <v>ICMS a recuperar-Paraná</v>
          </cell>
          <cell r="C109">
            <v>575856.96</v>
          </cell>
        </row>
        <row r="110">
          <cell r="A110" t="str">
            <v>Impostos longo prazo</v>
          </cell>
          <cell r="C110">
            <v>575856.96</v>
          </cell>
        </row>
        <row r="111">
          <cell r="A111">
            <v>1220201</v>
          </cell>
          <cell r="B111" t="str">
            <v>Valores a Receber-Ressarcimento</v>
          </cell>
          <cell r="C111">
            <v>315496.39</v>
          </cell>
        </row>
        <row r="112">
          <cell r="A112">
            <v>1250104</v>
          </cell>
          <cell r="B112" t="str">
            <v>Controladora ALL S.A.</v>
          </cell>
          <cell r="C112">
            <v>27140</v>
          </cell>
        </row>
        <row r="113">
          <cell r="A113">
            <v>1250205</v>
          </cell>
          <cell r="B113" t="str">
            <v>Mutúo ALL Armazéns Gerais Ltda</v>
          </cell>
          <cell r="C113">
            <v>-64071.35</v>
          </cell>
        </row>
        <row r="114">
          <cell r="A114" t="str">
            <v>Mútuo controladores</v>
          </cell>
          <cell r="C114">
            <v>-36931.35</v>
          </cell>
        </row>
        <row r="116">
          <cell r="A116">
            <v>1240104</v>
          </cell>
          <cell r="B116" t="str">
            <v>Arrendamento Delara RLP</v>
          </cell>
          <cell r="C116">
            <v>33233666.550000001</v>
          </cell>
        </row>
        <row r="117">
          <cell r="A117" t="str">
            <v>Despesas pagas antecipadamente</v>
          </cell>
          <cell r="B117" t="str">
            <v>Participação ALL Armazéns Gerais Ltda</v>
          </cell>
          <cell r="C117">
            <v>33233666.550000001</v>
          </cell>
        </row>
        <row r="118">
          <cell r="A118" t="str">
            <v>Controladas e coligadas</v>
          </cell>
          <cell r="C118">
            <v>9599112.0999999996</v>
          </cell>
        </row>
        <row r="119">
          <cell r="A119">
            <v>1210101</v>
          </cell>
          <cell r="B119" t="str">
            <v>Dep.Judic.Ações Trabal.LP</v>
          </cell>
          <cell r="C119">
            <v>352610.53</v>
          </cell>
        </row>
        <row r="120">
          <cell r="A120">
            <v>1210109</v>
          </cell>
          <cell r="B120" t="str">
            <v>Penhora Judicial</v>
          </cell>
          <cell r="C120">
            <v>59294.55</v>
          </cell>
        </row>
        <row r="121">
          <cell r="A121" t="str">
            <v>Depósitos judiciais</v>
          </cell>
          <cell r="B121" t="str">
            <v>Juros Imobilizado - CVM</v>
          </cell>
          <cell r="C121">
            <v>411905.08</v>
          </cell>
        </row>
        <row r="122">
          <cell r="A122">
            <v>1324108</v>
          </cell>
          <cell r="B122" t="str">
            <v>Equip.Processamento Dados</v>
          </cell>
          <cell r="C122">
            <v>399807.65</v>
          </cell>
        </row>
        <row r="123">
          <cell r="A123">
            <v>1220201</v>
          </cell>
          <cell r="B123" t="str">
            <v>Valores a Receber-Ressarcimento</v>
          </cell>
          <cell r="C123">
            <v>395881.6</v>
          </cell>
        </row>
        <row r="124">
          <cell r="A124" t="str">
            <v>Outros</v>
          </cell>
          <cell r="B124" t="str">
            <v>Móveis e Utensílios</v>
          </cell>
          <cell r="C124">
            <v>395881.6</v>
          </cell>
        </row>
        <row r="125">
          <cell r="A125">
            <v>1325104</v>
          </cell>
          <cell r="B125" t="str">
            <v>Veículos Rodoviários</v>
          </cell>
          <cell r="C125">
            <v>10809171.49</v>
          </cell>
        </row>
        <row r="126">
          <cell r="A126" t="str">
            <v>Realizável a longo prazo</v>
          </cell>
          <cell r="B126" t="str">
            <v>Deprec.Móveis e Utensílios</v>
          </cell>
          <cell r="C126">
            <v>34580378.840000004</v>
          </cell>
        </row>
        <row r="127">
          <cell r="A127">
            <v>1325124</v>
          </cell>
          <cell r="B127" t="str">
            <v>Deprec.Veíc.Rodoviários</v>
          </cell>
          <cell r="C127">
            <v>-2024064</v>
          </cell>
        </row>
        <row r="128">
          <cell r="A128">
            <v>1310204</v>
          </cell>
          <cell r="B128" t="str">
            <v>Part.Coligada Terlogs Terminais Marítim</v>
          </cell>
          <cell r="C128">
            <v>9580000</v>
          </cell>
        </row>
        <row r="129">
          <cell r="A129">
            <v>1310302</v>
          </cell>
          <cell r="B129" t="str">
            <v>Participação ALL Armazéns Gerais Ltda</v>
          </cell>
          <cell r="C129">
            <v>676068.86</v>
          </cell>
        </row>
        <row r="130">
          <cell r="A130" t="str">
            <v>Controladas e coligadas</v>
          </cell>
          <cell r="B130" t="str">
            <v>Carga Imobilizado</v>
          </cell>
          <cell r="C130">
            <v>10256068.859999999</v>
          </cell>
        </row>
        <row r="131">
          <cell r="A131" t="str">
            <v>Bens de uso construção e reforma</v>
          </cell>
          <cell r="C131">
            <v>10256068.859999999</v>
          </cell>
        </row>
        <row r="132">
          <cell r="A132">
            <v>1322101</v>
          </cell>
          <cell r="B132" t="str">
            <v>Projetos em Andamento</v>
          </cell>
          <cell r="C132">
            <v>845946.01</v>
          </cell>
        </row>
        <row r="133">
          <cell r="A133">
            <v>1324108</v>
          </cell>
          <cell r="B133" t="str">
            <v>Equip.Processamento Dados</v>
          </cell>
          <cell r="C133">
            <v>896536.79</v>
          </cell>
        </row>
        <row r="134">
          <cell r="A134">
            <v>1324128</v>
          </cell>
          <cell r="B134" t="str">
            <v>Deprec.Eq.Processam.Dados</v>
          </cell>
          <cell r="C134">
            <v>-116941.37</v>
          </cell>
        </row>
        <row r="135">
          <cell r="A135">
            <v>1325102</v>
          </cell>
          <cell r="B135" t="str">
            <v>Móveis e Utensílios</v>
          </cell>
          <cell r="C135">
            <v>7233.6</v>
          </cell>
        </row>
        <row r="136">
          <cell r="A136">
            <v>1325104</v>
          </cell>
          <cell r="B136" t="str">
            <v>Veículos Rodoviários</v>
          </cell>
          <cell r="C136">
            <v>13018525.57</v>
          </cell>
        </row>
        <row r="137">
          <cell r="A137">
            <v>1325122</v>
          </cell>
          <cell r="B137" t="str">
            <v>Deprec.Móveis e Utensílios</v>
          </cell>
          <cell r="C137">
            <v>-1310.5999999999999</v>
          </cell>
        </row>
        <row r="138">
          <cell r="A138">
            <v>1325124</v>
          </cell>
          <cell r="B138" t="str">
            <v>Deprec.Veíc.Rodoviários</v>
          </cell>
          <cell r="C138">
            <v>-3681724.08</v>
          </cell>
        </row>
        <row r="139">
          <cell r="A139">
            <v>1326202</v>
          </cell>
          <cell r="B139" t="str">
            <v>Sistemas Aplicat.-Software</v>
          </cell>
          <cell r="C139">
            <v>224744.6</v>
          </cell>
        </row>
        <row r="140">
          <cell r="A140">
            <v>1326212</v>
          </cell>
          <cell r="B140" t="str">
            <v>Amort.Sistemas Aplicativos</v>
          </cell>
          <cell r="C140">
            <v>-80288.97</v>
          </cell>
        </row>
        <row r="141">
          <cell r="A141">
            <v>1329999</v>
          </cell>
          <cell r="B141" t="str">
            <v>Carga Imobilizado</v>
          </cell>
          <cell r="C141">
            <v>237600</v>
          </cell>
        </row>
        <row r="142">
          <cell r="A142" t="str">
            <v>Bens de uso construção e reforma</v>
          </cell>
          <cell r="C142">
            <v>11350321.550000001</v>
          </cell>
        </row>
        <row r="143">
          <cell r="A143" t="str">
            <v>Imobilizado</v>
          </cell>
          <cell r="C143">
            <v>11350321.550000001</v>
          </cell>
        </row>
        <row r="145">
          <cell r="A145" t="str">
            <v>Permanente</v>
          </cell>
          <cell r="C145">
            <v>21606390.41</v>
          </cell>
        </row>
        <row r="146">
          <cell r="A146" t="str">
            <v>..................................................</v>
          </cell>
        </row>
        <row r="147">
          <cell r="A147" t="str">
            <v>ATIVO</v>
          </cell>
          <cell r="C147">
            <v>113577286.34999999</v>
          </cell>
        </row>
        <row r="148">
          <cell r="A148">
            <v>2111101</v>
          </cell>
          <cell r="B148" t="str">
            <v>Fornecedor Materiais Nac.</v>
          </cell>
          <cell r="C148">
            <v>-1503523.67</v>
          </cell>
        </row>
        <row r="149">
          <cell r="A149">
            <v>2111103</v>
          </cell>
          <cell r="B149" t="str">
            <v>Fornecedor Serviços Nac.</v>
          </cell>
          <cell r="C149">
            <v>-10495349.609999999</v>
          </cell>
        </row>
        <row r="150">
          <cell r="A150">
            <v>2111105</v>
          </cell>
          <cell r="B150" t="str">
            <v>Provisão de N.F. Serviço</v>
          </cell>
          <cell r="C150">
            <v>-1031499.65</v>
          </cell>
        </row>
        <row r="151">
          <cell r="A151">
            <v>2111106</v>
          </cell>
          <cell r="B151" t="str">
            <v>Funcionários</v>
          </cell>
          <cell r="C151">
            <v>-83209.08</v>
          </cell>
        </row>
        <row r="152">
          <cell r="A152">
            <v>2111108</v>
          </cell>
          <cell r="B152" t="str">
            <v>Fornecedor Utilities</v>
          </cell>
          <cell r="C152">
            <v>-10466.68</v>
          </cell>
        </row>
        <row r="153">
          <cell r="A153">
            <v>2111109</v>
          </cell>
          <cell r="B153" t="str">
            <v>Fornecedor de Combustíveis</v>
          </cell>
          <cell r="C153">
            <v>-1039787.12</v>
          </cell>
        </row>
        <row r="154">
          <cell r="A154">
            <v>2111110</v>
          </cell>
          <cell r="B154" t="str">
            <v>Fornecedor Impostos</v>
          </cell>
          <cell r="C154">
            <v>-33</v>
          </cell>
        </row>
        <row r="155">
          <cell r="A155">
            <v>2111111</v>
          </cell>
          <cell r="B155" t="str">
            <v>Bancos</v>
          </cell>
          <cell r="C155">
            <v>-354638.96</v>
          </cell>
        </row>
        <row r="156">
          <cell r="A156" t="str">
            <v>Texto.............................................</v>
          </cell>
          <cell r="B156" t="str">
            <v>Tit. Caixa. Peq. UPs</v>
          </cell>
          <cell r="C156">
            <v>-40091.67</v>
          </cell>
        </row>
        <row r="157">
          <cell r="A157" t="str">
            <v>..................................................</v>
          </cell>
          <cell r="B157" t="str">
            <v>Forn.Ressarc.Avarias</v>
          </cell>
          <cell r="C157">
            <v>-60869.279999999999</v>
          </cell>
        </row>
        <row r="158">
          <cell r="A158">
            <v>2111116</v>
          </cell>
          <cell r="B158" t="str">
            <v>Fornecedores Caminhoneiros</v>
          </cell>
          <cell r="C158">
            <v>-2023791.37</v>
          </cell>
        </row>
        <row r="159">
          <cell r="A159">
            <v>2111101</v>
          </cell>
          <cell r="B159" t="str">
            <v>Fornecedor Materiais Nac.</v>
          </cell>
          <cell r="C159">
            <v>-1094415.3400000001</v>
          </cell>
        </row>
        <row r="160">
          <cell r="A160">
            <v>2111102</v>
          </cell>
          <cell r="B160" t="str">
            <v>Fornec.Materiais Consig.</v>
          </cell>
          <cell r="C160">
            <v>-152</v>
          </cell>
        </row>
        <row r="161">
          <cell r="A161">
            <v>2111103</v>
          </cell>
          <cell r="B161" t="str">
            <v>Fornecedor Serviços Nac.</v>
          </cell>
          <cell r="C161">
            <v>-8514122.2899999991</v>
          </cell>
        </row>
        <row r="162">
          <cell r="A162">
            <v>2111105</v>
          </cell>
          <cell r="B162" t="str">
            <v>Provisão de N.F. Serviço</v>
          </cell>
          <cell r="C162">
            <v>-869131.24</v>
          </cell>
        </row>
        <row r="163">
          <cell r="A163">
            <v>2111106</v>
          </cell>
          <cell r="B163" t="str">
            <v>Funcionários</v>
          </cell>
          <cell r="C163">
            <v>-83917.81</v>
          </cell>
        </row>
        <row r="164">
          <cell r="A164">
            <v>2111108</v>
          </cell>
          <cell r="B164" t="str">
            <v>Fornecedor Utilities</v>
          </cell>
          <cell r="C164">
            <v>-11938.95</v>
          </cell>
        </row>
        <row r="165">
          <cell r="A165">
            <v>2111109</v>
          </cell>
          <cell r="B165" t="str">
            <v>Fornecedor de Combustíveis</v>
          </cell>
          <cell r="C165">
            <v>-2162602.58</v>
          </cell>
        </row>
        <row r="166">
          <cell r="A166">
            <v>2111110</v>
          </cell>
          <cell r="B166" t="str">
            <v>Fornecedor Impostos</v>
          </cell>
          <cell r="C166">
            <v>-16748.68</v>
          </cell>
        </row>
        <row r="167">
          <cell r="A167">
            <v>2111111</v>
          </cell>
          <cell r="B167" t="str">
            <v>Bancos</v>
          </cell>
          <cell r="C167">
            <v>2820.01</v>
          </cell>
        </row>
        <row r="168">
          <cell r="A168">
            <v>2111113</v>
          </cell>
          <cell r="B168" t="str">
            <v>Tit. Caixa. Peq. UPs</v>
          </cell>
          <cell r="C168">
            <v>-51359.08</v>
          </cell>
        </row>
        <row r="169">
          <cell r="A169">
            <v>2111114</v>
          </cell>
          <cell r="B169" t="str">
            <v>Forn.Ressarc.Avarias</v>
          </cell>
          <cell r="C169">
            <v>-208388.28</v>
          </cell>
        </row>
        <row r="170">
          <cell r="A170">
            <v>2111116</v>
          </cell>
          <cell r="B170" t="str">
            <v>Fornecedores Caminhoneiros</v>
          </cell>
          <cell r="C170">
            <v>-4017517.85</v>
          </cell>
        </row>
        <row r="171">
          <cell r="A171">
            <v>2111189</v>
          </cell>
          <cell r="B171" t="str">
            <v>Transitoria Agregado</v>
          </cell>
          <cell r="C171">
            <v>81869.39</v>
          </cell>
        </row>
        <row r="172">
          <cell r="A172">
            <v>2111190</v>
          </cell>
          <cell r="B172" t="str">
            <v>Carga Forn.Mat.</v>
          </cell>
          <cell r="C172">
            <v>522466.32</v>
          </cell>
        </row>
        <row r="173">
          <cell r="A173">
            <v>2111191</v>
          </cell>
          <cell r="B173" t="str">
            <v>Carga Forn.Serviço</v>
          </cell>
          <cell r="C173">
            <v>-268575.55</v>
          </cell>
        </row>
        <row r="174">
          <cell r="A174">
            <v>2111193</v>
          </cell>
          <cell r="B174" t="str">
            <v>Outros valores a pagar</v>
          </cell>
          <cell r="C174">
            <v>2194487.36</v>
          </cell>
        </row>
        <row r="175">
          <cell r="A175">
            <v>2111202</v>
          </cell>
          <cell r="B175" t="str">
            <v>Fornecedor Serviços Ext.</v>
          </cell>
          <cell r="C175">
            <v>-1923421.44</v>
          </cell>
        </row>
        <row r="176">
          <cell r="A176" t="str">
            <v>Fornecedores</v>
          </cell>
          <cell r="B176" t="str">
            <v>FGTS a Recolher</v>
          </cell>
          <cell r="C176">
            <v>-16420648.01</v>
          </cell>
        </row>
        <row r="177">
          <cell r="A177">
            <v>2163102</v>
          </cell>
          <cell r="B177" t="str">
            <v>Contrib. Sindical</v>
          </cell>
          <cell r="C177">
            <v>-8653.6299999999992</v>
          </cell>
        </row>
        <row r="178">
          <cell r="A178">
            <v>2121301</v>
          </cell>
          <cell r="B178" t="str">
            <v>Empréstimo BNDES</v>
          </cell>
          <cell r="C178">
            <v>-6168893.96</v>
          </cell>
        </row>
        <row r="179">
          <cell r="A179" t="str">
            <v>BNDES</v>
          </cell>
          <cell r="B179" t="str">
            <v>Sindifer</v>
          </cell>
          <cell r="C179">
            <v>-6168893.96</v>
          </cell>
        </row>
        <row r="180">
          <cell r="A180">
            <v>2163106</v>
          </cell>
          <cell r="B180" t="str">
            <v>Assistência Odontológica</v>
          </cell>
          <cell r="C180">
            <v>-15853.77</v>
          </cell>
        </row>
        <row r="181">
          <cell r="A181">
            <v>2131106</v>
          </cell>
          <cell r="B181" t="str">
            <v>Arrendamento Delara</v>
          </cell>
          <cell r="C181">
            <v>-19982934.309999999</v>
          </cell>
        </row>
        <row r="182">
          <cell r="A182" t="str">
            <v>Arrendamento a pagar</v>
          </cell>
          <cell r="C182">
            <v>-19982934.309999999</v>
          </cell>
        </row>
        <row r="183">
          <cell r="A183">
            <v>2171101</v>
          </cell>
          <cell r="B183" t="str">
            <v>IRRF - Empregados</v>
          </cell>
          <cell r="C183">
            <v>-47912.04</v>
          </cell>
        </row>
        <row r="184">
          <cell r="A184">
            <v>2161101</v>
          </cell>
          <cell r="B184" t="str">
            <v>Salários a Pagar</v>
          </cell>
          <cell r="C184">
            <v>158872.85999999999</v>
          </cell>
        </row>
        <row r="185">
          <cell r="A185">
            <v>2161102</v>
          </cell>
          <cell r="B185" t="str">
            <v>Banco de horas a pagar</v>
          </cell>
          <cell r="C185">
            <v>-24395.84</v>
          </cell>
        </row>
        <row r="186">
          <cell r="A186">
            <v>2162101</v>
          </cell>
          <cell r="B186" t="str">
            <v>INSS</v>
          </cell>
          <cell r="C186">
            <v>-888101.43</v>
          </cell>
        </row>
        <row r="187">
          <cell r="A187">
            <v>2162103</v>
          </cell>
          <cell r="B187" t="str">
            <v>Salario Educação</v>
          </cell>
          <cell r="C187">
            <v>-36777.199999999997</v>
          </cell>
        </row>
        <row r="188">
          <cell r="A188">
            <v>2162104</v>
          </cell>
          <cell r="B188" t="str">
            <v>FGTS a Recolher</v>
          </cell>
          <cell r="C188">
            <v>-162374.28</v>
          </cell>
        </row>
        <row r="189">
          <cell r="A189">
            <v>2163101</v>
          </cell>
          <cell r="B189" t="str">
            <v>Cta.Pg. Plansfer</v>
          </cell>
          <cell r="C189">
            <v>80</v>
          </cell>
        </row>
        <row r="190">
          <cell r="A190">
            <v>2163102</v>
          </cell>
          <cell r="B190" t="str">
            <v>Contrib. Sindical</v>
          </cell>
          <cell r="C190">
            <v>-14400.23</v>
          </cell>
        </row>
        <row r="191">
          <cell r="A191">
            <v>2163104</v>
          </cell>
          <cell r="B191" t="str">
            <v>Pensão Alimentícia</v>
          </cell>
          <cell r="C191">
            <v>3340.3</v>
          </cell>
        </row>
        <row r="192">
          <cell r="A192">
            <v>2163105</v>
          </cell>
          <cell r="B192" t="str">
            <v>Sindifer</v>
          </cell>
          <cell r="C192">
            <v>-1553.55</v>
          </cell>
        </row>
        <row r="193">
          <cell r="A193">
            <v>2163106</v>
          </cell>
          <cell r="B193" t="str">
            <v>Assistência Odontológica</v>
          </cell>
          <cell r="C193">
            <v>-13774.77</v>
          </cell>
        </row>
        <row r="194">
          <cell r="A194" t="str">
            <v>Salários e encargos sociais</v>
          </cell>
          <cell r="B194" t="str">
            <v>INSS</v>
          </cell>
          <cell r="C194">
            <v>-979084.14</v>
          </cell>
        </row>
        <row r="195">
          <cell r="A195">
            <v>2171507</v>
          </cell>
          <cell r="B195" t="str">
            <v>INSS - retenção s/ cooperativas</v>
          </cell>
          <cell r="C195">
            <v>-65803.17</v>
          </cell>
        </row>
        <row r="196">
          <cell r="A196">
            <v>2171101</v>
          </cell>
          <cell r="B196" t="str">
            <v>IRRF - Empregados</v>
          </cell>
          <cell r="C196">
            <v>-49349.67</v>
          </cell>
        </row>
        <row r="197">
          <cell r="A197">
            <v>2171102</v>
          </cell>
          <cell r="B197" t="str">
            <v>IRRF - Terceiros</v>
          </cell>
          <cell r="C197">
            <v>-3899.04</v>
          </cell>
        </row>
        <row r="198">
          <cell r="A198">
            <v>2171201</v>
          </cell>
          <cell r="B198" t="str">
            <v>PIS-Prog.Int.Social</v>
          </cell>
          <cell r="C198">
            <v>-511143.97</v>
          </cell>
        </row>
        <row r="199">
          <cell r="A199">
            <v>2171202</v>
          </cell>
          <cell r="B199" t="str">
            <v>Cofins</v>
          </cell>
          <cell r="C199">
            <v>-1856773.8</v>
          </cell>
        </row>
        <row r="200">
          <cell r="A200">
            <v>2171203</v>
          </cell>
          <cell r="B200" t="str">
            <v>Imposto S/Serviço</v>
          </cell>
          <cell r="C200">
            <v>15712.19</v>
          </cell>
        </row>
        <row r="201">
          <cell r="A201">
            <v>2171211</v>
          </cell>
          <cell r="B201" t="str">
            <v>Juros c/ Tributos a realizar</v>
          </cell>
          <cell r="C201">
            <v>0</v>
          </cell>
        </row>
        <row r="202">
          <cell r="A202">
            <v>2171301</v>
          </cell>
          <cell r="B202" t="str">
            <v>ICMS - Parana</v>
          </cell>
          <cell r="C202">
            <v>-921122.33</v>
          </cell>
        </row>
        <row r="203">
          <cell r="A203">
            <v>2171309</v>
          </cell>
          <cell r="B203" t="str">
            <v>ICMS a pagar - Geral</v>
          </cell>
          <cell r="C203">
            <v>0</v>
          </cell>
        </row>
        <row r="204">
          <cell r="A204">
            <v>2171501</v>
          </cell>
          <cell r="B204" t="str">
            <v>IPTU</v>
          </cell>
          <cell r="C204">
            <v>2972.07</v>
          </cell>
        </row>
        <row r="205">
          <cell r="A205">
            <v>2171504</v>
          </cell>
          <cell r="B205" t="str">
            <v>ISS - RETENÇAÕ TERCEIROS</v>
          </cell>
          <cell r="C205">
            <v>-429.68</v>
          </cell>
        </row>
        <row r="206">
          <cell r="A206">
            <v>2171505</v>
          </cell>
          <cell r="B206" t="str">
            <v>INSS</v>
          </cell>
          <cell r="C206">
            <v>-162768.06</v>
          </cell>
        </row>
        <row r="207">
          <cell r="A207">
            <v>2171507</v>
          </cell>
          <cell r="B207" t="str">
            <v>INSS - retenção s/ cooperativas</v>
          </cell>
          <cell r="C207">
            <v>-138054.59</v>
          </cell>
        </row>
        <row r="208">
          <cell r="A208">
            <v>2171508</v>
          </cell>
          <cell r="B208" t="str">
            <v>SEST/SENAT - Retido caminhoneiros</v>
          </cell>
          <cell r="C208">
            <v>-15325.45</v>
          </cell>
        </row>
        <row r="209">
          <cell r="A209" t="str">
            <v>Impostos</v>
          </cell>
          <cell r="B209" t="str">
            <v>Reemb Impostos Delara</v>
          </cell>
          <cell r="C209">
            <v>-3640182.33</v>
          </cell>
        </row>
        <row r="210">
          <cell r="A210" t="str">
            <v>Outros</v>
          </cell>
          <cell r="C210">
            <v>-22778944.18</v>
          </cell>
        </row>
        <row r="211">
          <cell r="A211">
            <v>2164101</v>
          </cell>
          <cell r="B211" t="str">
            <v>13 Salario</v>
          </cell>
          <cell r="C211">
            <v>-725821.03</v>
          </cell>
        </row>
        <row r="212">
          <cell r="A212">
            <v>2164102</v>
          </cell>
          <cell r="B212" t="str">
            <v>Ferias</v>
          </cell>
          <cell r="C212">
            <v>-1452357.9</v>
          </cell>
        </row>
        <row r="213">
          <cell r="A213" t="str">
            <v>Provisões de férias e 13º salário</v>
          </cell>
          <cell r="C213">
            <v>-2178178.9300000002</v>
          </cell>
        </row>
        <row r="214">
          <cell r="A214">
            <v>2211103</v>
          </cell>
          <cell r="B214" t="str">
            <v>Fornec. Serviços Nac.LP</v>
          </cell>
          <cell r="C214">
            <v>0</v>
          </cell>
        </row>
        <row r="215">
          <cell r="A215">
            <v>2151109</v>
          </cell>
          <cell r="B215" t="str">
            <v>Part.Pg.Mesopotâmico/BAP</v>
          </cell>
          <cell r="C215">
            <v>-3117594.26</v>
          </cell>
        </row>
        <row r="216">
          <cell r="A216">
            <v>2181136</v>
          </cell>
          <cell r="B216" t="str">
            <v>Crédito- Unimed</v>
          </cell>
          <cell r="C216">
            <v>-441.17</v>
          </cell>
        </row>
        <row r="217">
          <cell r="A217">
            <v>2181146</v>
          </cell>
          <cell r="B217" t="str">
            <v>Adto. Bunge Alimentos</v>
          </cell>
          <cell r="C217">
            <v>-3200000</v>
          </cell>
        </row>
        <row r="218">
          <cell r="A218">
            <v>2181150</v>
          </cell>
          <cell r="B218" t="str">
            <v>Adiantamento de Clientes - Recon</v>
          </cell>
          <cell r="C218">
            <v>-9801.75</v>
          </cell>
        </row>
        <row r="219">
          <cell r="A219">
            <v>2182101</v>
          </cell>
          <cell r="B219" t="str">
            <v>Seguros a pagar</v>
          </cell>
          <cell r="C219">
            <v>-104318.99</v>
          </cell>
        </row>
        <row r="220">
          <cell r="A220">
            <v>2182102</v>
          </cell>
          <cell r="B220" t="str">
            <v>Bonif.vagões clientes a Pg</v>
          </cell>
          <cell r="C220">
            <v>44.93</v>
          </cell>
        </row>
        <row r="221">
          <cell r="A221">
            <v>2182103</v>
          </cell>
          <cell r="B221" t="str">
            <v>Reemb Impostos Delara</v>
          </cell>
          <cell r="C221">
            <v>244238.42</v>
          </cell>
        </row>
        <row r="222">
          <cell r="A222" t="str">
            <v>Outros</v>
          </cell>
          <cell r="C222">
            <v>-6187872.8200000003</v>
          </cell>
        </row>
        <row r="223">
          <cell r="A223">
            <v>2221606</v>
          </cell>
          <cell r="B223" t="str">
            <v>Mutúo ALL do Brasil S.A. LP</v>
          </cell>
          <cell r="C223">
            <v>-11356648.470000001</v>
          </cell>
        </row>
        <row r="224">
          <cell r="A224" t="str">
            <v>Circulante</v>
          </cell>
          <cell r="B224" t="str">
            <v>Reembolso impostos Delara</v>
          </cell>
          <cell r="C224">
            <v>-55557794.5</v>
          </cell>
        </row>
        <row r="225">
          <cell r="A225" t="str">
            <v>Outros valores a pagar</v>
          </cell>
          <cell r="C225">
            <v>-13316727.52</v>
          </cell>
        </row>
        <row r="226">
          <cell r="A226">
            <v>2211103</v>
          </cell>
          <cell r="B226" t="str">
            <v>Fornec. Serviços Nac.LP</v>
          </cell>
          <cell r="C226">
            <v>0</v>
          </cell>
        </row>
        <row r="227">
          <cell r="A227">
            <v>2211202</v>
          </cell>
          <cell r="B227" t="str">
            <v>Fornec.Serviços Ext. LP</v>
          </cell>
          <cell r="C227">
            <v>16000.02</v>
          </cell>
        </row>
        <row r="228">
          <cell r="A228" t="str">
            <v>Fornecedores</v>
          </cell>
          <cell r="C228">
            <v>16000.02</v>
          </cell>
        </row>
        <row r="229">
          <cell r="A229">
            <v>2311104</v>
          </cell>
          <cell r="B229" t="str">
            <v>Cessão Diretio de Uso</v>
          </cell>
          <cell r="C229">
            <v>-9180833.3100000005</v>
          </cell>
        </row>
        <row r="230">
          <cell r="A230">
            <v>2221301</v>
          </cell>
          <cell r="B230" t="str">
            <v>Emprést.BNDES  LP</v>
          </cell>
          <cell r="C230">
            <v>-8704001.5199999996</v>
          </cell>
        </row>
        <row r="231">
          <cell r="A231" t="str">
            <v>BNDES</v>
          </cell>
          <cell r="B231" t="str">
            <v>Capital Social Subscrito</v>
          </cell>
          <cell r="C231">
            <v>-8704001.5199999996</v>
          </cell>
        </row>
        <row r="232">
          <cell r="A232">
            <v>2421102</v>
          </cell>
          <cell r="B232" t="str">
            <v>Adto.p/Futuro Aum.Capital</v>
          </cell>
          <cell r="C232">
            <v>-23386018.739999998</v>
          </cell>
        </row>
        <row r="233">
          <cell r="A233">
            <v>2251101</v>
          </cell>
          <cell r="B233" t="str">
            <v>Provisões Ações Trabal.LP</v>
          </cell>
          <cell r="C233">
            <v>-424963.74</v>
          </cell>
        </row>
        <row r="234">
          <cell r="A234" t="str">
            <v>Provisão para contingencias trabalhistas</v>
          </cell>
          <cell r="C234">
            <v>-424963.74</v>
          </cell>
        </row>
        <row r="235">
          <cell r="A235">
            <v>2431101</v>
          </cell>
          <cell r="B235" t="str">
            <v>Lucro/Prej.Exerc.Anteriores</v>
          </cell>
          <cell r="C235">
            <v>14684138.859999999</v>
          </cell>
        </row>
        <row r="236">
          <cell r="A236">
            <v>2221606</v>
          </cell>
          <cell r="B236" t="str">
            <v>Mutúo ALL do Brasil S.A. LP</v>
          </cell>
          <cell r="C236">
            <v>-5271380.55</v>
          </cell>
        </row>
        <row r="237">
          <cell r="A237">
            <v>2281102</v>
          </cell>
          <cell r="B237" t="str">
            <v>Reembolso impostos Delara</v>
          </cell>
          <cell r="C237">
            <v>-1960079.05</v>
          </cell>
        </row>
        <row r="238">
          <cell r="A238" t="str">
            <v>Outros valores a pagar</v>
          </cell>
          <cell r="C238">
            <v>-7231459.5999999996</v>
          </cell>
        </row>
        <row r="240">
          <cell r="A240" t="str">
            <v>Exigível a longo prazo</v>
          </cell>
          <cell r="C240">
            <v>-16344424.84</v>
          </cell>
        </row>
        <row r="242">
          <cell r="A242">
            <v>2311104</v>
          </cell>
          <cell r="B242" t="str">
            <v>Cessão Diretio de Uso</v>
          </cell>
          <cell r="C242">
            <v>-8935192.2699999996</v>
          </cell>
        </row>
        <row r="243">
          <cell r="C243">
            <v>-8935192.2699999996</v>
          </cell>
        </row>
        <row r="244">
          <cell r="A244">
            <v>2411101</v>
          </cell>
          <cell r="B244" t="str">
            <v>Capital Social Subscrito</v>
          </cell>
          <cell r="C244">
            <v>-46929261.920000002</v>
          </cell>
        </row>
        <row r="245">
          <cell r="A245">
            <v>2421102</v>
          </cell>
          <cell r="B245" t="str">
            <v>Adto.p/Futuro Aum.Capital</v>
          </cell>
          <cell r="C245">
            <v>-6902931.9400000004</v>
          </cell>
        </row>
        <row r="246">
          <cell r="A246" t="str">
            <v>Capital social</v>
          </cell>
          <cell r="C246">
            <v>-53832193.859999999</v>
          </cell>
        </row>
        <row r="248">
          <cell r="A248">
            <v>2431101</v>
          </cell>
          <cell r="B248" t="str">
            <v>Lucro/Prej.Exerc.Anteriores</v>
          </cell>
          <cell r="C248">
            <v>14671027.84</v>
          </cell>
        </row>
        <row r="249">
          <cell r="A249" t="str">
            <v>Prejuízo acumulado</v>
          </cell>
          <cell r="C249">
            <v>14671027.84</v>
          </cell>
        </row>
        <row r="250">
          <cell r="A250" t="str">
            <v>..................................................</v>
          </cell>
        </row>
        <row r="251">
          <cell r="A251" t="str">
            <v>Patrimônio líquido</v>
          </cell>
          <cell r="C251">
            <v>-39161166.020000003</v>
          </cell>
        </row>
        <row r="252">
          <cell r="A252">
            <v>5111102</v>
          </cell>
          <cell r="B252" t="str">
            <v>Rec. Malha Paulista</v>
          </cell>
          <cell r="C252">
            <v>0</v>
          </cell>
        </row>
        <row r="253">
          <cell r="A253" t="str">
            <v>Passivo</v>
          </cell>
          <cell r="B253" t="str">
            <v>CVRD Part.Rec.</v>
          </cell>
          <cell r="C253">
            <v>-119998577.63</v>
          </cell>
        </row>
        <row r="254">
          <cell r="A254">
            <v>5114101</v>
          </cell>
          <cell r="B254" t="str">
            <v>Desconto de Frete</v>
          </cell>
          <cell r="C254">
            <v>0</v>
          </cell>
        </row>
        <row r="255">
          <cell r="A255" t="str">
            <v>Receita Ferroviária</v>
          </cell>
          <cell r="C255">
            <v>0</v>
          </cell>
        </row>
        <row r="256">
          <cell r="A256">
            <v>5114301</v>
          </cell>
          <cell r="B256" t="str">
            <v>Desconto de Frete - Agregados</v>
          </cell>
          <cell r="C256">
            <v>5167.28</v>
          </cell>
        </row>
        <row r="257">
          <cell r="A257">
            <v>5114304</v>
          </cell>
          <cell r="B257" t="str">
            <v>Desconto de Frete - Terceiros</v>
          </cell>
          <cell r="C257">
            <v>118558.85</v>
          </cell>
        </row>
        <row r="258">
          <cell r="A258">
            <v>5114305</v>
          </cell>
          <cell r="B258" t="str">
            <v>Cancelamento de Frete - Terceiros</v>
          </cell>
          <cell r="C258">
            <v>0</v>
          </cell>
        </row>
        <row r="259">
          <cell r="A259">
            <v>5114307</v>
          </cell>
          <cell r="B259" t="str">
            <v>Desconto de Frete - Frota</v>
          </cell>
          <cell r="C259">
            <v>16859.05</v>
          </cell>
        </row>
        <row r="260">
          <cell r="A260">
            <v>5114308</v>
          </cell>
          <cell r="B260" t="str">
            <v>Cancelamento de Frete - Frota</v>
          </cell>
          <cell r="C260">
            <v>0</v>
          </cell>
        </row>
        <row r="261">
          <cell r="A261">
            <v>5118101</v>
          </cell>
          <cell r="B261" t="str">
            <v>Transporte Rodoviário - Terceiros</v>
          </cell>
          <cell r="C261">
            <v>-6932188.0300000003</v>
          </cell>
        </row>
        <row r="262">
          <cell r="A262" t="str">
            <v>Texto.............................................</v>
          </cell>
          <cell r="B262" t="str">
            <v>Transport. Rod. Frota</v>
          </cell>
          <cell r="C262">
            <v>-5970394.5999999996</v>
          </cell>
        </row>
        <row r="263">
          <cell r="A263" t="str">
            <v>..................................................</v>
          </cell>
          <cell r="B263" t="str">
            <v>Transp. Rod. Agregados</v>
          </cell>
          <cell r="C263">
            <v>-1927666.84</v>
          </cell>
        </row>
        <row r="264">
          <cell r="A264">
            <v>5118104</v>
          </cell>
          <cell r="B264" t="str">
            <v>Transp. Rod. Ponta</v>
          </cell>
          <cell r="C264">
            <v>0</v>
          </cell>
        </row>
        <row r="265">
          <cell r="A265">
            <v>5111101</v>
          </cell>
          <cell r="B265" t="str">
            <v>Receita Transporte Ferrov.</v>
          </cell>
          <cell r="C265">
            <v>-8000</v>
          </cell>
        </row>
        <row r="266">
          <cell r="A266">
            <v>5112101</v>
          </cell>
          <cell r="B266" t="str">
            <v>FEPASA Part.Rec.</v>
          </cell>
          <cell r="C266">
            <v>-0.02</v>
          </cell>
        </row>
        <row r="267">
          <cell r="A267">
            <v>5114101</v>
          </cell>
          <cell r="B267" t="str">
            <v>Desconto de Frete</v>
          </cell>
          <cell r="C267">
            <v>7399.37</v>
          </cell>
        </row>
        <row r="268">
          <cell r="A268" t="str">
            <v>Receita Ferroviária</v>
          </cell>
          <cell r="B268" t="str">
            <v>Custo adm.+marg Intermodal</v>
          </cell>
          <cell r="C268">
            <v>-600.65</v>
          </cell>
        </row>
        <row r="269">
          <cell r="A269">
            <v>5114301</v>
          </cell>
          <cell r="B269" t="str">
            <v>Desconto de Frete - Agregados</v>
          </cell>
          <cell r="C269">
            <v>121177.91</v>
          </cell>
        </row>
        <row r="270">
          <cell r="A270">
            <v>5114304</v>
          </cell>
          <cell r="B270" t="str">
            <v>Desconto de Frete - Terceiros</v>
          </cell>
          <cell r="C270">
            <v>1122594.07</v>
          </cell>
        </row>
        <row r="271">
          <cell r="A271">
            <v>5114305</v>
          </cell>
          <cell r="B271" t="str">
            <v>Cancelamento de Frete - Terceiros</v>
          </cell>
          <cell r="C271">
            <v>511.96</v>
          </cell>
        </row>
        <row r="272">
          <cell r="A272">
            <v>5114307</v>
          </cell>
          <cell r="B272" t="str">
            <v>Desconto de Frete - Frota</v>
          </cell>
          <cell r="C272">
            <v>280242.11</v>
          </cell>
        </row>
        <row r="273">
          <cell r="A273">
            <v>5114308</v>
          </cell>
          <cell r="B273" t="str">
            <v>Cancelamento de Frete - Frota</v>
          </cell>
          <cell r="C273">
            <v>1655293.67</v>
          </cell>
        </row>
        <row r="274">
          <cell r="A274">
            <v>5118101</v>
          </cell>
          <cell r="B274" t="str">
            <v>Transporte Rodoviário - Terceiros</v>
          </cell>
          <cell r="C274">
            <v>-49979136.770000003</v>
          </cell>
        </row>
        <row r="275">
          <cell r="A275">
            <v>5118102</v>
          </cell>
          <cell r="B275" t="str">
            <v>Transport. Rod. Frota</v>
          </cell>
          <cell r="C275">
            <v>-53003618.399999999</v>
          </cell>
        </row>
        <row r="276">
          <cell r="A276">
            <v>5118103</v>
          </cell>
          <cell r="B276" t="str">
            <v>Transp. Rod. Agregados</v>
          </cell>
          <cell r="C276">
            <v>-22283887.510000002</v>
          </cell>
        </row>
        <row r="277">
          <cell r="A277">
            <v>5118105</v>
          </cell>
          <cell r="B277" t="str">
            <v>Rec.Movim./Armaz.Rodo</v>
          </cell>
          <cell r="C277">
            <v>-473296.06</v>
          </cell>
        </row>
        <row r="278">
          <cell r="A278" t="str">
            <v>Receita Rodoviária</v>
          </cell>
          <cell r="B278" t="str">
            <v>Venda Inservíveis Sucatas</v>
          </cell>
          <cell r="C278">
            <v>-122560119.02</v>
          </cell>
        </row>
        <row r="279">
          <cell r="A279">
            <v>5117105</v>
          </cell>
          <cell r="B279" t="str">
            <v>Transbordo</v>
          </cell>
          <cell r="C279">
            <v>-39734</v>
          </cell>
        </row>
        <row r="280">
          <cell r="A280">
            <v>5117109</v>
          </cell>
          <cell r="B280" t="str">
            <v>Custo adm.+marg Intermodal</v>
          </cell>
          <cell r="C280">
            <v>367526.24</v>
          </cell>
        </row>
        <row r="281">
          <cell r="A281">
            <v>5124112</v>
          </cell>
          <cell r="B281" t="str">
            <v>Comissão Seguros Rodoviário - Agregados</v>
          </cell>
          <cell r="C281">
            <v>-870056.39</v>
          </cell>
        </row>
        <row r="282">
          <cell r="A282">
            <v>5124113</v>
          </cell>
          <cell r="B282" t="str">
            <v>Comissão Seguros Rodoviário - Terceiros</v>
          </cell>
          <cell r="C282">
            <v>-831959.64</v>
          </cell>
        </row>
        <row r="283">
          <cell r="A283">
            <v>5124120</v>
          </cell>
          <cell r="B283" t="str">
            <v>Comissão Seguros Rodoviário - Frota</v>
          </cell>
          <cell r="C283">
            <v>-656723.13</v>
          </cell>
        </row>
        <row r="284">
          <cell r="A284" t="str">
            <v>Receita de Logística</v>
          </cell>
          <cell r="C284">
            <v>-2030946.92</v>
          </cell>
        </row>
        <row r="285">
          <cell r="A285">
            <v>4145102</v>
          </cell>
          <cell r="B285" t="str">
            <v>Custo Imobilizado Baixado</v>
          </cell>
          <cell r="C285">
            <v>4228983.2</v>
          </cell>
        </row>
        <row r="286">
          <cell r="A286">
            <v>5117130</v>
          </cell>
          <cell r="B286" t="str">
            <v>Receita Realizada TERLOGS</v>
          </cell>
          <cell r="C286">
            <v>-276346.17</v>
          </cell>
        </row>
        <row r="287">
          <cell r="A287">
            <v>5124104</v>
          </cell>
          <cell r="B287" t="str">
            <v>Receitas a Classificar</v>
          </cell>
          <cell r="C287">
            <v>32496.44</v>
          </cell>
        </row>
        <row r="288">
          <cell r="A288" t="str">
            <v>Outras Receitas</v>
          </cell>
          <cell r="B288" t="str">
            <v>PIS Rodoviário - Agregados</v>
          </cell>
          <cell r="C288">
            <v>3985133.47</v>
          </cell>
        </row>
        <row r="289">
          <cell r="A289" t="str">
            <v>Receita Bruta Total</v>
          </cell>
          <cell r="B289" t="str">
            <v>PIS Rodoviário - Terceiros</v>
          </cell>
          <cell r="C289">
            <v>-120606533.12</v>
          </cell>
        </row>
        <row r="290">
          <cell r="A290">
            <v>5411102</v>
          </cell>
          <cell r="B290" t="str">
            <v>PIS</v>
          </cell>
          <cell r="C290">
            <v>64.900000000000006</v>
          </cell>
        </row>
        <row r="291">
          <cell r="A291">
            <v>5411103</v>
          </cell>
          <cell r="B291" t="str">
            <v>COFINS</v>
          </cell>
          <cell r="C291">
            <v>117.99</v>
          </cell>
        </row>
        <row r="292">
          <cell r="A292">
            <v>5411104</v>
          </cell>
          <cell r="B292" t="str">
            <v>Imposto s/ serviço</v>
          </cell>
          <cell r="C292">
            <v>196.66</v>
          </cell>
        </row>
        <row r="293">
          <cell r="A293">
            <v>5411127</v>
          </cell>
          <cell r="B293" t="str">
            <v>Imposto s/ serviço - Sobre logística</v>
          </cell>
          <cell r="C293">
            <v>-205.39</v>
          </cell>
        </row>
        <row r="294">
          <cell r="A294">
            <v>5411145</v>
          </cell>
          <cell r="B294" t="str">
            <v>PIS Rodoviário - Agregados</v>
          </cell>
          <cell r="C294">
            <v>372519.63</v>
          </cell>
        </row>
        <row r="295">
          <cell r="A295">
            <v>5411146</v>
          </cell>
          <cell r="B295" t="str">
            <v>PIS Rodoviário - Terceiros</v>
          </cell>
          <cell r="C295">
            <v>747601.22</v>
          </cell>
        </row>
        <row r="296">
          <cell r="A296">
            <v>5411147</v>
          </cell>
          <cell r="B296" t="str">
            <v>PIS Rodoviário - Frota</v>
          </cell>
          <cell r="C296">
            <v>752823.27</v>
          </cell>
        </row>
        <row r="297">
          <cell r="A297">
            <v>5411148</v>
          </cell>
          <cell r="B297" t="str">
            <v>Cofins Rodoviário - Agregados</v>
          </cell>
          <cell r="C297">
            <v>677450.21</v>
          </cell>
        </row>
        <row r="298">
          <cell r="A298">
            <v>5411149</v>
          </cell>
          <cell r="B298" t="str">
            <v>Cofins Rodoviário - Terceiros</v>
          </cell>
          <cell r="C298">
            <v>1352810.16</v>
          </cell>
        </row>
        <row r="299">
          <cell r="A299">
            <v>5411150</v>
          </cell>
          <cell r="B299" t="str">
            <v>Cofins Rodoviário - Frota</v>
          </cell>
          <cell r="C299">
            <v>1334114.1599999999</v>
          </cell>
        </row>
        <row r="300">
          <cell r="A300">
            <v>5411151</v>
          </cell>
          <cell r="B300" t="str">
            <v>ISS Rodoviário - Agregados</v>
          </cell>
          <cell r="C300">
            <v>26988.7</v>
          </cell>
        </row>
        <row r="301">
          <cell r="A301">
            <v>5411152</v>
          </cell>
          <cell r="B301" t="str">
            <v>ISS Rodoviário - Terceiros</v>
          </cell>
          <cell r="C301">
            <v>60560.88</v>
          </cell>
        </row>
        <row r="302">
          <cell r="A302">
            <v>5411153</v>
          </cell>
          <cell r="B302" t="str">
            <v>ISS Rodoviário - Frota</v>
          </cell>
          <cell r="C302">
            <v>100718.77</v>
          </cell>
        </row>
        <row r="303">
          <cell r="A303">
            <v>5411160</v>
          </cell>
          <cell r="B303" t="str">
            <v>ISS s/ Seguros</v>
          </cell>
          <cell r="C303">
            <v>2068.08</v>
          </cell>
        </row>
        <row r="304">
          <cell r="A304" t="str">
            <v>PIS/COFINS/ISS/INSS</v>
          </cell>
          <cell r="B304" t="str">
            <v>ICMS Seg rod - Terceiros</v>
          </cell>
          <cell r="C304">
            <v>5427829.2400000002</v>
          </cell>
        </row>
        <row r="305">
          <cell r="A305">
            <v>5411142</v>
          </cell>
          <cell r="B305" t="str">
            <v>ICMS Rodoviário - Agregados</v>
          </cell>
          <cell r="C305">
            <v>3314997.76</v>
          </cell>
        </row>
        <row r="306">
          <cell r="A306">
            <v>5411143</v>
          </cell>
          <cell r="B306" t="str">
            <v>ICMS Rodoviário - Terceiros</v>
          </cell>
          <cell r="C306">
            <v>3655380.69</v>
          </cell>
        </row>
        <row r="307">
          <cell r="A307">
            <v>5411144</v>
          </cell>
          <cell r="B307" t="str">
            <v>ICMS Rodoviário - Frota</v>
          </cell>
          <cell r="C307">
            <v>3344845.83</v>
          </cell>
        </row>
        <row r="308">
          <cell r="A308">
            <v>5411156</v>
          </cell>
          <cell r="B308" t="str">
            <v>ICMS Seg rod - Agregados</v>
          </cell>
          <cell r="C308">
            <v>63627.55</v>
          </cell>
        </row>
        <row r="309">
          <cell r="A309">
            <v>5411157</v>
          </cell>
          <cell r="B309" t="str">
            <v>ICMS Seg rod - Terceiros</v>
          </cell>
          <cell r="C309">
            <v>45832.08</v>
          </cell>
        </row>
        <row r="310">
          <cell r="A310">
            <v>5411158</v>
          </cell>
          <cell r="B310" t="str">
            <v>ICMS Seg rod - Frota</v>
          </cell>
          <cell r="C310">
            <v>21469.97</v>
          </cell>
        </row>
        <row r="311">
          <cell r="A311" t="str">
            <v>ICMS</v>
          </cell>
          <cell r="C311">
            <v>10446153.880000001</v>
          </cell>
        </row>
        <row r="312">
          <cell r="A312" t="str">
            <v>Impostos s/ Vendas</v>
          </cell>
          <cell r="B312" t="str">
            <v>Limpeza de vagões</v>
          </cell>
          <cell r="C312">
            <v>15873983.119999999</v>
          </cell>
        </row>
        <row r="313">
          <cell r="A313" t="str">
            <v>Receita operacional líquida</v>
          </cell>
          <cell r="B313" t="str">
            <v>Vedação de vagões</v>
          </cell>
          <cell r="C313">
            <v>-104732550</v>
          </cell>
        </row>
        <row r="314">
          <cell r="A314">
            <v>3131106</v>
          </cell>
          <cell r="B314" t="str">
            <v>Limpeza de vagões</v>
          </cell>
          <cell r="C314">
            <v>200</v>
          </cell>
        </row>
        <row r="315">
          <cell r="A315">
            <v>4131130</v>
          </cell>
          <cell r="B315" t="str">
            <v>Carga e descarga</v>
          </cell>
          <cell r="C315">
            <v>2740.09</v>
          </cell>
        </row>
        <row r="316">
          <cell r="A316" t="str">
            <v>Enlonamento/Pesagem</v>
          </cell>
          <cell r="B316" t="str">
            <v>Aluguel Container</v>
          </cell>
          <cell r="C316">
            <v>2940.09</v>
          </cell>
        </row>
        <row r="317">
          <cell r="A317">
            <v>3061108</v>
          </cell>
          <cell r="B317" t="str">
            <v>Aluguel Container</v>
          </cell>
          <cell r="C317">
            <v>399</v>
          </cell>
        </row>
        <row r="318">
          <cell r="A318" t="str">
            <v>Aluguel de Material Rodante</v>
          </cell>
          <cell r="B318" t="str">
            <v>Crédito Pis - Custo</v>
          </cell>
          <cell r="C318">
            <v>399</v>
          </cell>
        </row>
        <row r="319">
          <cell r="A319">
            <v>4180101</v>
          </cell>
          <cell r="B319" t="str">
            <v>Crédito Pis - Custo</v>
          </cell>
          <cell r="C319">
            <v>-103750.45</v>
          </cell>
        </row>
        <row r="320">
          <cell r="A320" t="str">
            <v>Crédito PIS</v>
          </cell>
          <cell r="C320">
            <v>-103750.45</v>
          </cell>
        </row>
        <row r="321">
          <cell r="A321" t="str">
            <v>Custos Ferroviários variáveis</v>
          </cell>
          <cell r="B321" t="str">
            <v>Salários - Motoristas/Ajudantes</v>
          </cell>
          <cell r="C321">
            <v>-100411.36</v>
          </cell>
        </row>
        <row r="322">
          <cell r="A322">
            <v>3015101</v>
          </cell>
          <cell r="B322" t="str">
            <v>Salários - Motoristas/Ajudantes</v>
          </cell>
          <cell r="C322">
            <v>3394170.18</v>
          </cell>
        </row>
        <row r="323">
          <cell r="A323">
            <v>3015201</v>
          </cell>
          <cell r="B323" t="str">
            <v>Adic. Sal. Mot. Ajudantes</v>
          </cell>
          <cell r="C323">
            <v>1809497.58</v>
          </cell>
        </row>
        <row r="324">
          <cell r="A324">
            <v>3015202</v>
          </cell>
          <cell r="B324" t="str">
            <v>Abono Acordo Coletivo - Motoristas e aj</v>
          </cell>
          <cell r="C324">
            <v>2620</v>
          </cell>
        </row>
        <row r="325">
          <cell r="A325">
            <v>3015301</v>
          </cell>
          <cell r="B325" t="str">
            <v>INSS Mot/Ajudantes</v>
          </cell>
          <cell r="C325">
            <v>1680958.35</v>
          </cell>
        </row>
        <row r="326">
          <cell r="A326">
            <v>3015302</v>
          </cell>
          <cell r="B326" t="str">
            <v>FGTS Motoristas/Ajud</v>
          </cell>
          <cell r="C326">
            <v>479380.43</v>
          </cell>
        </row>
        <row r="327">
          <cell r="A327">
            <v>3015305</v>
          </cell>
          <cell r="B327" t="str">
            <v>Cont. Patronal Motoristas/Ajudantes</v>
          </cell>
          <cell r="C327">
            <v>2335</v>
          </cell>
        </row>
        <row r="328">
          <cell r="A328">
            <v>3015401</v>
          </cell>
          <cell r="B328" t="str">
            <v>HE Motoristas/Ajudanres</v>
          </cell>
          <cell r="C328">
            <v>973678.12</v>
          </cell>
        </row>
        <row r="329">
          <cell r="A329">
            <v>3015402</v>
          </cell>
          <cell r="B329" t="str">
            <v>Adicional Noturno - Motoristas</v>
          </cell>
          <cell r="C329">
            <v>40907.370000000003</v>
          </cell>
        </row>
        <row r="330">
          <cell r="A330">
            <v>3015501</v>
          </cell>
          <cell r="B330" t="str">
            <v>Aviso Previo Recisão CTR Motoristas</v>
          </cell>
          <cell r="C330">
            <v>358696.92</v>
          </cell>
        </row>
        <row r="331">
          <cell r="A331">
            <v>3015701</v>
          </cell>
          <cell r="B331" t="str">
            <v>Férias Motoristas/Ajudantes</v>
          </cell>
          <cell r="C331">
            <v>1057938.03</v>
          </cell>
        </row>
        <row r="332">
          <cell r="A332">
            <v>3015702</v>
          </cell>
          <cell r="B332" t="str">
            <v>13º Salário Motoristas/Ajudantes</v>
          </cell>
          <cell r="C332">
            <v>775180.04</v>
          </cell>
        </row>
        <row r="333">
          <cell r="A333">
            <v>3015801</v>
          </cell>
          <cell r="B333" t="str">
            <v>Ticket Alim. Motoristas/Ajudantes</v>
          </cell>
          <cell r="C333">
            <v>1131254</v>
          </cell>
        </row>
        <row r="334">
          <cell r="A334">
            <v>3015802</v>
          </cell>
          <cell r="B334" t="str">
            <v>Vale Transp. Motoristas/Ajudantes</v>
          </cell>
          <cell r="C334">
            <v>447858.73</v>
          </cell>
        </row>
        <row r="335">
          <cell r="A335">
            <v>3015803</v>
          </cell>
          <cell r="B335" t="str">
            <v>Ass. Médica Motoristas/Ajudantes</v>
          </cell>
          <cell r="C335">
            <v>685135.08</v>
          </cell>
        </row>
        <row r="336">
          <cell r="A336">
            <v>3015804</v>
          </cell>
          <cell r="B336" t="str">
            <v>Seguro de Vida Motoristas/Ajudantes</v>
          </cell>
          <cell r="C336">
            <v>15945.8</v>
          </cell>
        </row>
        <row r="337">
          <cell r="A337">
            <v>3015805</v>
          </cell>
          <cell r="B337" t="str">
            <v>Brindes Motoristas/Ajudantes</v>
          </cell>
          <cell r="C337">
            <v>4172.33</v>
          </cell>
        </row>
        <row r="338">
          <cell r="A338">
            <v>3015806</v>
          </cell>
          <cell r="B338" t="str">
            <v>Outros Motoristas/Ajudantes</v>
          </cell>
          <cell r="C338">
            <v>2719.23</v>
          </cell>
        </row>
        <row r="339">
          <cell r="A339">
            <v>3015901</v>
          </cell>
          <cell r="B339" t="str">
            <v>Contrato Motoristas/Ajudantes</v>
          </cell>
          <cell r="C339">
            <v>89439.09</v>
          </cell>
        </row>
        <row r="340">
          <cell r="A340" t="str">
            <v>Motoristas e Ajudantes</v>
          </cell>
          <cell r="C340">
            <v>12951886.279999999</v>
          </cell>
        </row>
        <row r="341">
          <cell r="A341">
            <v>3021106</v>
          </cell>
          <cell r="B341" t="str">
            <v>Diesel Caminhão Internacional</v>
          </cell>
          <cell r="C341">
            <v>1091.27</v>
          </cell>
        </row>
        <row r="342">
          <cell r="A342">
            <v>3021107</v>
          </cell>
          <cell r="B342" t="str">
            <v>Frete Diesel Cam.Internacional</v>
          </cell>
          <cell r="C342">
            <v>10.5</v>
          </cell>
        </row>
        <row r="343">
          <cell r="A343">
            <v>3021108</v>
          </cell>
          <cell r="B343" t="str">
            <v>Diesel Caminhão</v>
          </cell>
          <cell r="C343">
            <v>13816315.02</v>
          </cell>
        </row>
        <row r="344">
          <cell r="A344">
            <v>3021110</v>
          </cell>
          <cell r="B344" t="str">
            <v>Lubrificantes Caminhão</v>
          </cell>
          <cell r="C344">
            <v>152055.01999999999</v>
          </cell>
        </row>
        <row r="345">
          <cell r="A345">
            <v>3021112</v>
          </cell>
          <cell r="B345" t="str">
            <v>Combustível p/ Agregados</v>
          </cell>
          <cell r="C345">
            <v>2477753.3199999998</v>
          </cell>
        </row>
        <row r="346">
          <cell r="A346">
            <v>3021113</v>
          </cell>
          <cell r="B346" t="str">
            <v>Combustível para terceiros</v>
          </cell>
          <cell r="C346">
            <v>56289.08</v>
          </cell>
        </row>
        <row r="347">
          <cell r="A347" t="str">
            <v>Combustível e Lubrificantes</v>
          </cell>
          <cell r="B347" t="str">
            <v>Combustível para terceiros</v>
          </cell>
          <cell r="C347">
            <v>16503514.210000001</v>
          </cell>
        </row>
        <row r="348">
          <cell r="A348">
            <v>3014307</v>
          </cell>
          <cell r="B348" t="str">
            <v>INSS Serviços de Agregados -Intermodal</v>
          </cell>
          <cell r="C348">
            <v>415059.5</v>
          </cell>
        </row>
        <row r="349">
          <cell r="A349">
            <v>3131136</v>
          </cell>
          <cell r="B349" t="str">
            <v>Fretes agregados</v>
          </cell>
          <cell r="C349">
            <v>12608569.140000001</v>
          </cell>
        </row>
        <row r="350">
          <cell r="A350">
            <v>3131145</v>
          </cell>
          <cell r="B350" t="str">
            <v>Pedágio agregados</v>
          </cell>
          <cell r="C350">
            <v>815714.49</v>
          </cell>
        </row>
        <row r="351">
          <cell r="A351">
            <v>3131146</v>
          </cell>
          <cell r="B351" t="str">
            <v>Pedágio Reembolso agregados</v>
          </cell>
          <cell r="C351">
            <v>-596688</v>
          </cell>
        </row>
        <row r="352">
          <cell r="A352">
            <v>3131148</v>
          </cell>
          <cell r="B352" t="str">
            <v>Carga e descarga rodo agregados</v>
          </cell>
          <cell r="C352">
            <v>252801.79</v>
          </cell>
        </row>
        <row r="353">
          <cell r="A353" t="str">
            <v>Agregados</v>
          </cell>
          <cell r="B353" t="str">
            <v>Carga e descarga rodo agregados</v>
          </cell>
          <cell r="C353">
            <v>13495456.92</v>
          </cell>
        </row>
        <row r="354">
          <cell r="A354">
            <v>3014306</v>
          </cell>
          <cell r="B354" t="str">
            <v>INSS Serviços de terceiros - Intermodal</v>
          </cell>
          <cell r="C354">
            <v>791995.06</v>
          </cell>
        </row>
        <row r="355">
          <cell r="A355">
            <v>3131102</v>
          </cell>
          <cell r="B355" t="str">
            <v>Fretes com Terceiros</v>
          </cell>
          <cell r="C355">
            <v>21051192.469999999</v>
          </cell>
        </row>
        <row r="356">
          <cell r="A356">
            <v>3131107</v>
          </cell>
          <cell r="B356" t="str">
            <v>Fretes com Terceiros - Redespacho</v>
          </cell>
          <cell r="C356">
            <v>692707.18</v>
          </cell>
        </row>
        <row r="357">
          <cell r="A357">
            <v>3131121</v>
          </cell>
          <cell r="B357" t="str">
            <v>Frete Ponta Rodoviaria</v>
          </cell>
          <cell r="C357">
            <v>49002.09</v>
          </cell>
        </row>
        <row r="358">
          <cell r="A358">
            <v>3131142</v>
          </cell>
          <cell r="B358" t="str">
            <v>Transbordo Rodoviario</v>
          </cell>
          <cell r="C358">
            <v>78994.47</v>
          </cell>
        </row>
        <row r="359">
          <cell r="A359">
            <v>4131102</v>
          </cell>
          <cell r="B359" t="str">
            <v>Frete com terceiros</v>
          </cell>
          <cell r="C359">
            <v>135.78</v>
          </cell>
        </row>
        <row r="360">
          <cell r="A360" t="str">
            <v>Terceiros</v>
          </cell>
          <cell r="B360" t="str">
            <v>Frete com terceiros</v>
          </cell>
          <cell r="C360">
            <v>22664027.050000001</v>
          </cell>
        </row>
        <row r="361">
          <cell r="A361">
            <v>3031301</v>
          </cell>
          <cell r="B361" t="str">
            <v>Peças Manut. Ctr Cavalo mecânico</v>
          </cell>
          <cell r="C361">
            <v>1274938.3899999999</v>
          </cell>
        </row>
        <row r="362">
          <cell r="A362">
            <v>3031302</v>
          </cell>
          <cell r="B362" t="str">
            <v>Serv. Manut. Cavalo Mecânico</v>
          </cell>
          <cell r="C362">
            <v>1166416.45</v>
          </cell>
        </row>
        <row r="363">
          <cell r="A363">
            <v>3031303</v>
          </cell>
          <cell r="B363" t="str">
            <v>Peças Manut. Ctr Semi reboque</v>
          </cell>
          <cell r="C363">
            <v>57216.91</v>
          </cell>
        </row>
        <row r="364">
          <cell r="A364">
            <v>3031304</v>
          </cell>
          <cell r="B364" t="str">
            <v>Serv. Manut. Semi reboque</v>
          </cell>
          <cell r="C364">
            <v>52282.18</v>
          </cell>
        </row>
        <row r="365">
          <cell r="A365">
            <v>3031305</v>
          </cell>
          <cell r="B365" t="str">
            <v>Pç. Manut. Ctr. Caminhões Leves</v>
          </cell>
          <cell r="C365">
            <v>82589.5</v>
          </cell>
        </row>
        <row r="366">
          <cell r="A366">
            <v>3031306</v>
          </cell>
          <cell r="B366" t="str">
            <v>Serv. Manut. Ctr. Caminhões Leves</v>
          </cell>
          <cell r="C366">
            <v>184848.3</v>
          </cell>
        </row>
        <row r="367">
          <cell r="A367" t="str">
            <v>Manutenção Sob-Contrato</v>
          </cell>
          <cell r="B367" t="str">
            <v>Pç. Manut. Ctr. Caminhões Leves</v>
          </cell>
          <cell r="C367">
            <v>2818291.73</v>
          </cell>
        </row>
        <row r="368">
          <cell r="A368">
            <v>3031307</v>
          </cell>
          <cell r="B368" t="str">
            <v>Pc. Manut. Ex. Contrato Cavalo Mecânico</v>
          </cell>
          <cell r="C368">
            <v>1004695.48</v>
          </cell>
        </row>
        <row r="369">
          <cell r="A369">
            <v>3031308</v>
          </cell>
          <cell r="B369" t="str">
            <v>Serv. Manut. Ctr. Cavalo mecânico</v>
          </cell>
          <cell r="C369">
            <v>334469.03000000003</v>
          </cell>
        </row>
        <row r="370">
          <cell r="A370">
            <v>3031309</v>
          </cell>
          <cell r="B370" t="str">
            <v>Pç Manut. Ex Contrato Semi reboque</v>
          </cell>
          <cell r="C370">
            <v>567576.16</v>
          </cell>
        </row>
        <row r="371">
          <cell r="A371">
            <v>3031310</v>
          </cell>
          <cell r="B371" t="str">
            <v>Serv. Manut. Ex Contrato Semi Reboque</v>
          </cell>
          <cell r="C371">
            <v>703362.02</v>
          </cell>
        </row>
        <row r="372">
          <cell r="A372">
            <v>3031311</v>
          </cell>
          <cell r="B372" t="str">
            <v>Pç Manut. Ex Contrato Caminhões Leves</v>
          </cell>
          <cell r="C372">
            <v>424107.36</v>
          </cell>
        </row>
        <row r="373">
          <cell r="A373">
            <v>3031312</v>
          </cell>
          <cell r="B373" t="str">
            <v>Serv. Manut. Ex Contrato Caminhões Leve</v>
          </cell>
          <cell r="C373">
            <v>362413.72</v>
          </cell>
        </row>
        <row r="374">
          <cell r="A374">
            <v>3031313</v>
          </cell>
          <cell r="B374" t="str">
            <v>Conserto de Pneus</v>
          </cell>
          <cell r="C374">
            <v>50668.2</v>
          </cell>
        </row>
        <row r="375">
          <cell r="A375">
            <v>3031314</v>
          </cell>
          <cell r="B375" t="str">
            <v>Peças Manut. Ctr Semi reboque - AGREGAD</v>
          </cell>
          <cell r="C375">
            <v>198041.45</v>
          </cell>
        </row>
        <row r="376">
          <cell r="A376">
            <v>3031315</v>
          </cell>
          <cell r="B376" t="str">
            <v>Serv. Manut. Semi reboque - AGREGADOS</v>
          </cell>
          <cell r="C376">
            <v>63681.5</v>
          </cell>
        </row>
        <row r="377">
          <cell r="A377" t="str">
            <v>Manutenção Ex-Contrato</v>
          </cell>
          <cell r="B377" t="str">
            <v>Peças Manut. Ctr Semi reboque - AGREGAD</v>
          </cell>
          <cell r="C377">
            <v>3709014.92</v>
          </cell>
        </row>
        <row r="378">
          <cell r="A378" t="str">
            <v>Manutenção</v>
          </cell>
          <cell r="C378">
            <v>6527306.6500000004</v>
          </cell>
        </row>
        <row r="379">
          <cell r="A379">
            <v>3031316</v>
          </cell>
          <cell r="B379" t="str">
            <v>Manut. de Lonas Rodo</v>
          </cell>
          <cell r="C379">
            <v>4138.1000000000004</v>
          </cell>
        </row>
        <row r="380">
          <cell r="A380">
            <v>3131105</v>
          </cell>
          <cell r="B380" t="str">
            <v>Enlonamento-Rodoviário</v>
          </cell>
          <cell r="C380">
            <v>260329.72</v>
          </cell>
        </row>
        <row r="381">
          <cell r="A381">
            <v>3131128</v>
          </cell>
          <cell r="B381" t="str">
            <v>Lacres Rodoviários</v>
          </cell>
          <cell r="C381">
            <v>145.80000000000001</v>
          </cell>
        </row>
        <row r="382">
          <cell r="A382">
            <v>3131130</v>
          </cell>
          <cell r="B382" t="str">
            <v>Carga e descarga</v>
          </cell>
          <cell r="C382">
            <v>1003960.87</v>
          </cell>
        </row>
        <row r="383">
          <cell r="A383">
            <v>3131133</v>
          </cell>
          <cell r="B383" t="str">
            <v>Lavagem de caminhões</v>
          </cell>
          <cell r="C383">
            <v>396583.91</v>
          </cell>
        </row>
        <row r="384">
          <cell r="A384">
            <v>3131149</v>
          </cell>
          <cell r="B384" t="str">
            <v>Enlonamento-Rodoviário frota</v>
          </cell>
          <cell r="C384">
            <v>93141.35</v>
          </cell>
        </row>
        <row r="385">
          <cell r="A385">
            <v>3131150</v>
          </cell>
          <cell r="B385" t="str">
            <v>Enlonamento-Rodoviário agregados</v>
          </cell>
          <cell r="C385">
            <v>28124.57</v>
          </cell>
        </row>
        <row r="386">
          <cell r="A386" t="str">
            <v>Enlonamento de Caminhão</v>
          </cell>
          <cell r="C386">
            <v>1786424.3200000001</v>
          </cell>
        </row>
        <row r="387">
          <cell r="A387">
            <v>3081109</v>
          </cell>
          <cell r="B387" t="str">
            <v>Uniformes Materiais de segurança - rodo</v>
          </cell>
          <cell r="C387">
            <v>149677.17000000001</v>
          </cell>
        </row>
        <row r="388">
          <cell r="A388" t="str">
            <v>Uniformes para Motoristas</v>
          </cell>
          <cell r="C388">
            <v>149677.17000000001</v>
          </cell>
        </row>
        <row r="389">
          <cell r="A389">
            <v>3041108</v>
          </cell>
          <cell r="B389" t="str">
            <v>Viagens e estadias Motoristas</v>
          </cell>
          <cell r="C389">
            <v>1245204.6399999999</v>
          </cell>
        </row>
        <row r="390">
          <cell r="A390">
            <v>3041109</v>
          </cell>
          <cell r="B390" t="str">
            <v>Diárias de Motoristas</v>
          </cell>
          <cell r="C390">
            <v>11098.07</v>
          </cell>
        </row>
        <row r="391">
          <cell r="A391" t="str">
            <v>Estadias de Motoristas</v>
          </cell>
          <cell r="C391">
            <v>1256302.71</v>
          </cell>
        </row>
        <row r="392">
          <cell r="A392">
            <v>3081112</v>
          </cell>
          <cell r="B392" t="str">
            <v>Ser. Motoristas e Ajudantes</v>
          </cell>
          <cell r="C392">
            <v>878025.32</v>
          </cell>
        </row>
        <row r="393">
          <cell r="C393">
            <v>878025.32</v>
          </cell>
        </row>
        <row r="394">
          <cell r="A394">
            <v>3131122</v>
          </cell>
          <cell r="B394" t="str">
            <v>Pedágio Freteiros</v>
          </cell>
          <cell r="C394">
            <v>949038.29</v>
          </cell>
        </row>
        <row r="395">
          <cell r="A395">
            <v>3131126</v>
          </cell>
          <cell r="B395" t="str">
            <v>Pedágio Reembolso</v>
          </cell>
          <cell r="C395">
            <v>-631917.06999999995</v>
          </cell>
        </row>
        <row r="396">
          <cell r="A396">
            <v>3131134</v>
          </cell>
          <cell r="B396" t="str">
            <v>Estacionamento</v>
          </cell>
          <cell r="C396">
            <v>9439.82</v>
          </cell>
        </row>
        <row r="397">
          <cell r="A397">
            <v>3131143</v>
          </cell>
          <cell r="B397" t="str">
            <v>Pedágio frota</v>
          </cell>
          <cell r="C397">
            <v>1122022.99</v>
          </cell>
        </row>
        <row r="398">
          <cell r="A398">
            <v>3131144</v>
          </cell>
          <cell r="B398" t="str">
            <v>Pedágio Reembolso frota</v>
          </cell>
          <cell r="C398">
            <v>-848635.09</v>
          </cell>
        </row>
        <row r="399">
          <cell r="A399">
            <v>4131122</v>
          </cell>
          <cell r="B399" t="str">
            <v>Pedágio Freteiros</v>
          </cell>
          <cell r="C399">
            <v>-2759.89</v>
          </cell>
        </row>
        <row r="400">
          <cell r="A400" t="str">
            <v>Estacionamento/pedágio</v>
          </cell>
          <cell r="C400">
            <v>597189.05000000005</v>
          </cell>
        </row>
        <row r="401">
          <cell r="A401">
            <v>3061107</v>
          </cell>
          <cell r="B401" t="str">
            <v>Aluguel Road Railer</v>
          </cell>
          <cell r="C401">
            <v>16.989999999999998</v>
          </cell>
        </row>
        <row r="402">
          <cell r="A402">
            <v>3061111</v>
          </cell>
          <cell r="B402" t="str">
            <v>Locação de Cavalos Mwc</v>
          </cell>
          <cell r="C402">
            <v>490594.74</v>
          </cell>
        </row>
        <row r="403">
          <cell r="A403" t="str">
            <v>Aluguel material rodante</v>
          </cell>
          <cell r="C403">
            <v>490611.73</v>
          </cell>
        </row>
        <row r="404">
          <cell r="A404">
            <v>3091401</v>
          </cell>
          <cell r="B404" t="str">
            <v>Gerenciamento de riscos</v>
          </cell>
          <cell r="C404">
            <v>1587700.56</v>
          </cell>
        </row>
        <row r="405">
          <cell r="A405">
            <v>4131131</v>
          </cell>
          <cell r="B405" t="str">
            <v>Taxa Repon</v>
          </cell>
          <cell r="C405">
            <v>84982.2</v>
          </cell>
        </row>
        <row r="406">
          <cell r="A406" t="str">
            <v>Gerenciamento de riscos</v>
          </cell>
          <cell r="C406">
            <v>1672682.76</v>
          </cell>
        </row>
        <row r="407">
          <cell r="A407">
            <v>3040101</v>
          </cell>
          <cell r="B407" t="str">
            <v>Desgate de Pneus</v>
          </cell>
          <cell r="C407">
            <v>1940836.66</v>
          </cell>
        </row>
        <row r="408">
          <cell r="A408">
            <v>3040102</v>
          </cell>
          <cell r="B408" t="str">
            <v>Desgate de Pneus - Agregados</v>
          </cell>
          <cell r="C408">
            <v>562146.57999999996</v>
          </cell>
        </row>
        <row r="409">
          <cell r="A409" t="str">
            <v>Desgaste de Pneus</v>
          </cell>
          <cell r="C409">
            <v>2502983.2400000002</v>
          </cell>
        </row>
        <row r="410">
          <cell r="A410">
            <v>3131113</v>
          </cell>
          <cell r="B410" t="str">
            <v>Estadia</v>
          </cell>
          <cell r="C410">
            <v>49767.85</v>
          </cell>
        </row>
        <row r="411">
          <cell r="A411">
            <v>3131114</v>
          </cell>
          <cell r="B411" t="str">
            <v>Armazenagem</v>
          </cell>
          <cell r="C411">
            <v>14445.92</v>
          </cell>
        </row>
        <row r="412">
          <cell r="A412" t="str">
            <v>Estadia de Caminhões</v>
          </cell>
          <cell r="C412">
            <v>64213.77</v>
          </cell>
        </row>
        <row r="413">
          <cell r="A413">
            <v>3101121</v>
          </cell>
          <cell r="B413" t="str">
            <v>Taxas Variáveis</v>
          </cell>
          <cell r="C413">
            <v>146327.91</v>
          </cell>
        </row>
        <row r="414">
          <cell r="A414" t="str">
            <v>Taxa Adm. Arg.</v>
          </cell>
          <cell r="B414" t="str">
            <v>Taxas Variáveis</v>
          </cell>
          <cell r="C414">
            <v>146327.91</v>
          </cell>
        </row>
        <row r="415">
          <cell r="A415">
            <v>3091104</v>
          </cell>
          <cell r="B415" t="str">
            <v>RCF - Seguros com terceiros</v>
          </cell>
          <cell r="C415">
            <v>250215.8</v>
          </cell>
        </row>
        <row r="416">
          <cell r="A416">
            <v>3101231</v>
          </cell>
          <cell r="B416" t="str">
            <v>IPVA  - Caminhões</v>
          </cell>
          <cell r="C416">
            <v>269384.13</v>
          </cell>
        </row>
        <row r="417">
          <cell r="A417">
            <v>3101232</v>
          </cell>
          <cell r="B417" t="str">
            <v>IPVA Semi Reboques/Agregados</v>
          </cell>
          <cell r="C417">
            <v>3001.24</v>
          </cell>
        </row>
        <row r="418">
          <cell r="A418">
            <v>4101231</v>
          </cell>
          <cell r="B418" t="str">
            <v>IPVA Caminhões</v>
          </cell>
          <cell r="C418">
            <v>5930.73</v>
          </cell>
        </row>
        <row r="419">
          <cell r="A419" t="str">
            <v>IPVA Caminhões</v>
          </cell>
          <cell r="B419" t="str">
            <v>IPVA Semi Reboques/Agregados</v>
          </cell>
          <cell r="C419">
            <v>528531.9</v>
          </cell>
        </row>
        <row r="420">
          <cell r="A420">
            <v>3131127</v>
          </cell>
          <cell r="B420" t="str">
            <v>Serviço de desembaraço</v>
          </cell>
          <cell r="C420">
            <v>50242.67</v>
          </cell>
        </row>
        <row r="421">
          <cell r="A421" t="str">
            <v>Desembaraço de Mercadorias</v>
          </cell>
          <cell r="C421">
            <v>50242.67</v>
          </cell>
        </row>
        <row r="422">
          <cell r="A422">
            <v>3101106</v>
          </cell>
          <cell r="B422" t="str">
            <v>Refugo Vasilhames</v>
          </cell>
          <cell r="C422">
            <v>162360.79999999999</v>
          </cell>
        </row>
        <row r="423">
          <cell r="A423">
            <v>3101198</v>
          </cell>
          <cell r="B423" t="str">
            <v>Recuperação Refugos/Avarias</v>
          </cell>
          <cell r="C423">
            <v>-1604.12</v>
          </cell>
        </row>
        <row r="424">
          <cell r="A424">
            <v>3111105</v>
          </cell>
          <cell r="B424" t="str">
            <v>Vendas de Salvados - PPO</v>
          </cell>
          <cell r="C424">
            <v>-20431.759999999998</v>
          </cell>
        </row>
        <row r="425">
          <cell r="A425">
            <v>3111201</v>
          </cell>
          <cell r="B425" t="str">
            <v>Vales Financeiros - Prest. Contas</v>
          </cell>
          <cell r="C425">
            <v>129184.18</v>
          </cell>
        </row>
        <row r="426">
          <cell r="A426">
            <v>3111202</v>
          </cell>
          <cell r="B426" t="str">
            <v>Devol. Vales Financeiros - Redutora</v>
          </cell>
          <cell r="C426">
            <v>-140735.07</v>
          </cell>
        </row>
        <row r="427">
          <cell r="A427">
            <v>3111201</v>
          </cell>
          <cell r="B427" t="str">
            <v>Vales Financeiros - Prest. Contas</v>
          </cell>
          <cell r="C427">
            <v>128774.03</v>
          </cell>
        </row>
        <row r="428">
          <cell r="A428">
            <v>3091105</v>
          </cell>
          <cell r="B428" t="str">
            <v>RCF-Seguros com terceiros -agregados</v>
          </cell>
          <cell r="C428">
            <v>89974.11</v>
          </cell>
        </row>
        <row r="429">
          <cell r="A429">
            <v>3091106</v>
          </cell>
          <cell r="B429" t="str">
            <v>RCF - Seguros com terceiros internacion</v>
          </cell>
          <cell r="C429">
            <v>112542.45</v>
          </cell>
        </row>
        <row r="430">
          <cell r="C430">
            <v>202516.56</v>
          </cell>
        </row>
        <row r="431">
          <cell r="A431">
            <v>3131117</v>
          </cell>
          <cell r="B431" t="str">
            <v>Agenciamento cargas/comissões - Frota</v>
          </cell>
          <cell r="C431">
            <v>238104.37</v>
          </cell>
        </row>
        <row r="432">
          <cell r="A432">
            <v>3091106</v>
          </cell>
          <cell r="B432" t="str">
            <v>RCF - Seguros com terceiros internacion</v>
          </cell>
          <cell r="C432">
            <v>238104.37</v>
          </cell>
        </row>
        <row r="433">
          <cell r="A433">
            <v>3021301</v>
          </cell>
          <cell r="B433" t="str">
            <v>Combustiveis e equipamentos para termin</v>
          </cell>
          <cell r="C433">
            <v>91477.6</v>
          </cell>
        </row>
        <row r="434">
          <cell r="A434">
            <v>3021302</v>
          </cell>
          <cell r="B434" t="str">
            <v>Lubrif. Equip. Terminal</v>
          </cell>
          <cell r="C434">
            <v>1141</v>
          </cell>
        </row>
        <row r="435">
          <cell r="A435" t="str">
            <v>Combustíveis Terminais</v>
          </cell>
          <cell r="C435">
            <v>92618.6</v>
          </cell>
        </row>
        <row r="436">
          <cell r="A436">
            <v>3061109</v>
          </cell>
          <cell r="B436" t="str">
            <v>Locação de Armazéns</v>
          </cell>
          <cell r="C436">
            <v>83887.9</v>
          </cell>
        </row>
        <row r="437">
          <cell r="A437">
            <v>3131124</v>
          </cell>
          <cell r="B437" t="str">
            <v>Armazenagem no destino</v>
          </cell>
          <cell r="C437">
            <v>-2897.65</v>
          </cell>
        </row>
        <row r="438">
          <cell r="A438" t="str">
            <v>Armazenagem e Aluguéis</v>
          </cell>
          <cell r="C438">
            <v>80990.25</v>
          </cell>
        </row>
        <row r="439">
          <cell r="A439">
            <v>3091101</v>
          </cell>
          <cell r="B439" t="str">
            <v>Ativos - Prêmios</v>
          </cell>
          <cell r="C439">
            <v>1581.59</v>
          </cell>
        </row>
        <row r="440">
          <cell r="A440">
            <v>3091202</v>
          </cell>
          <cell r="B440" t="str">
            <v>Carga nacional</v>
          </cell>
          <cell r="C440">
            <v>899709.47</v>
          </cell>
        </row>
        <row r="441">
          <cell r="A441">
            <v>3091203</v>
          </cell>
          <cell r="B441" t="str">
            <v>Carga Internacional</v>
          </cell>
          <cell r="C441">
            <v>283572.92</v>
          </cell>
        </row>
        <row r="442">
          <cell r="A442" t="str">
            <v>Seguro de Carga</v>
          </cell>
          <cell r="B442" t="str">
            <v>Ativos - Prêmios</v>
          </cell>
          <cell r="C442">
            <v>1184863.98</v>
          </cell>
        </row>
        <row r="443">
          <cell r="A443">
            <v>3131123</v>
          </cell>
          <cell r="B443" t="str">
            <v>ATA - Agente de transporte aduaneiro</v>
          </cell>
          <cell r="C443">
            <v>8378.2999999999993</v>
          </cell>
        </row>
        <row r="444">
          <cell r="A444" t="str">
            <v>Taxas Fundaf</v>
          </cell>
          <cell r="B444" t="str">
            <v>Carga nacional</v>
          </cell>
          <cell r="C444">
            <v>8378.2999999999993</v>
          </cell>
        </row>
        <row r="445">
          <cell r="A445">
            <v>3131104</v>
          </cell>
          <cell r="B445" t="str">
            <v>Transbordo ferroviário</v>
          </cell>
          <cell r="C445">
            <v>76592.179999999993</v>
          </cell>
        </row>
        <row r="446">
          <cell r="A446">
            <v>4131112</v>
          </cell>
          <cell r="B446" t="str">
            <v>Agenciam.cargas comissões</v>
          </cell>
          <cell r="C446">
            <v>-4.43</v>
          </cell>
        </row>
        <row r="447">
          <cell r="A447" t="str">
            <v>Transbordo</v>
          </cell>
          <cell r="C447">
            <v>76587.75</v>
          </cell>
        </row>
        <row r="448">
          <cell r="A448">
            <v>3036104</v>
          </cell>
          <cell r="B448" t="str">
            <v>Pç Manut. Maquinas e Terminais Logístic</v>
          </cell>
          <cell r="C448">
            <v>46529.58</v>
          </cell>
        </row>
        <row r="449">
          <cell r="A449">
            <v>3036105</v>
          </cell>
          <cell r="B449" t="str">
            <v>Serv. Manut. Maquinas e Terminais Logís</v>
          </cell>
          <cell r="C449">
            <v>12230.28</v>
          </cell>
        </row>
        <row r="450">
          <cell r="A450">
            <v>3036106</v>
          </cell>
          <cell r="B450" t="str">
            <v>Fretes Manut. Maquinas e Terminais Logí</v>
          </cell>
          <cell r="C450">
            <v>2220</v>
          </cell>
        </row>
        <row r="451">
          <cell r="A451">
            <v>3036109</v>
          </cell>
          <cell r="B451" t="str">
            <v>Fretes Manut. Containers</v>
          </cell>
          <cell r="C451">
            <v>774.4</v>
          </cell>
        </row>
        <row r="452">
          <cell r="A452">
            <v>3036110</v>
          </cell>
          <cell r="B452" t="str">
            <v>Pç Manut. de Lonas</v>
          </cell>
          <cell r="C452">
            <v>1961.87</v>
          </cell>
        </row>
        <row r="453">
          <cell r="A453">
            <v>3036111</v>
          </cell>
          <cell r="B453" t="str">
            <v>Serv. Manut. Lonas</v>
          </cell>
          <cell r="C453">
            <v>1926.5</v>
          </cell>
        </row>
        <row r="454">
          <cell r="A454">
            <v>3037105</v>
          </cell>
          <cell r="B454" t="str">
            <v>Peças Manut. Road Railers</v>
          </cell>
          <cell r="C454">
            <v>38675.69</v>
          </cell>
        </row>
        <row r="455">
          <cell r="A455" t="str">
            <v>Manutenção Máquinas</v>
          </cell>
          <cell r="B455" t="str">
            <v>Serv. Manut. Maquinas e Terminais Logís</v>
          </cell>
          <cell r="C455">
            <v>104318.32</v>
          </cell>
        </row>
        <row r="456">
          <cell r="A456">
            <v>3131112</v>
          </cell>
          <cell r="B456" t="str">
            <v>Agenciamento cargas/comissões</v>
          </cell>
          <cell r="C456">
            <v>256106.8</v>
          </cell>
        </row>
        <row r="457">
          <cell r="A457">
            <v>3131141</v>
          </cell>
          <cell r="B457" t="str">
            <v>Fretes agregados - ociosidade</v>
          </cell>
          <cell r="C457">
            <v>1174309.18</v>
          </cell>
        </row>
        <row r="458">
          <cell r="A458" t="str">
            <v>Outros Modais</v>
          </cell>
          <cell r="B458" t="str">
            <v>Fretes Manut. Containers</v>
          </cell>
          <cell r="C458">
            <v>1430415.98</v>
          </cell>
        </row>
        <row r="459">
          <cell r="A459">
            <v>3131103</v>
          </cell>
          <cell r="B459" t="str">
            <v>Coleta e entrega</v>
          </cell>
          <cell r="C459">
            <v>116520.07</v>
          </cell>
        </row>
        <row r="460">
          <cell r="A460">
            <v>3131147</v>
          </cell>
          <cell r="B460" t="str">
            <v>Carga e descarga rodo frota</v>
          </cell>
          <cell r="C460">
            <v>215746.9</v>
          </cell>
        </row>
        <row r="461">
          <cell r="A461" t="str">
            <v>Coleta e Entrega</v>
          </cell>
          <cell r="B461" t="str">
            <v>Fretes Manut. de Lonas</v>
          </cell>
          <cell r="C461">
            <v>332266.96999999997</v>
          </cell>
        </row>
        <row r="462">
          <cell r="A462" t="str">
            <v>Custos de Logística Variáveis</v>
          </cell>
          <cell r="B462" t="str">
            <v>Peças Manut. Road Railers</v>
          </cell>
          <cell r="C462">
            <v>3310440.15</v>
          </cell>
        </row>
        <row r="463">
          <cell r="A463" t="str">
            <v>outros</v>
          </cell>
          <cell r="B463" t="str">
            <v>Fretes Manut. Road Railers</v>
          </cell>
          <cell r="C463">
            <v>14003047.66</v>
          </cell>
        </row>
        <row r="464">
          <cell r="A464" t="str">
            <v>Custos Rodoviários Variáveis</v>
          </cell>
          <cell r="C464">
            <v>86145238.769999996</v>
          </cell>
        </row>
        <row r="465">
          <cell r="A465" t="str">
            <v>Custos dos Serviços Prestados Variáveis</v>
          </cell>
          <cell r="B465" t="str">
            <v>Agenciamento cargas/comissões</v>
          </cell>
          <cell r="C465">
            <v>86044827.409999996</v>
          </cell>
        </row>
        <row r="466">
          <cell r="A466" t="str">
            <v>Margem de Contribuição</v>
          </cell>
          <cell r="B466" t="str">
            <v>Outros Modais</v>
          </cell>
          <cell r="C466">
            <v>-18687722.59</v>
          </cell>
        </row>
        <row r="467">
          <cell r="A467">
            <v>3014101</v>
          </cell>
          <cell r="B467" t="str">
            <v>Salários Temp.</v>
          </cell>
          <cell r="C467">
            <v>40105.410000000003</v>
          </cell>
        </row>
        <row r="468">
          <cell r="A468">
            <v>3014301</v>
          </cell>
          <cell r="B468" t="str">
            <v>INSS Temp.</v>
          </cell>
          <cell r="C468">
            <v>77932.88</v>
          </cell>
        </row>
        <row r="469">
          <cell r="A469">
            <v>3014802</v>
          </cell>
          <cell r="B469" t="str">
            <v>Vale Transporte Temp.</v>
          </cell>
          <cell r="C469">
            <v>834.83</v>
          </cell>
        </row>
        <row r="470">
          <cell r="A470">
            <v>3014803</v>
          </cell>
          <cell r="B470" t="str">
            <v>Ass.Méd.-UNI./PLANS.Temp.</v>
          </cell>
          <cell r="C470">
            <v>40</v>
          </cell>
        </row>
        <row r="471">
          <cell r="A471">
            <v>3014806</v>
          </cell>
          <cell r="B471" t="str">
            <v>Outros Temp.</v>
          </cell>
          <cell r="C471">
            <v>19781.259999999998</v>
          </cell>
        </row>
        <row r="472">
          <cell r="A472">
            <v>4011101</v>
          </cell>
          <cell r="B472" t="str">
            <v>Salários Vendas</v>
          </cell>
          <cell r="C472">
            <v>117281.8</v>
          </cell>
        </row>
        <row r="473">
          <cell r="A473">
            <v>4011201</v>
          </cell>
          <cell r="B473" t="str">
            <v>Adic.de Salários Vendas</v>
          </cell>
          <cell r="C473">
            <v>529.41</v>
          </cell>
        </row>
        <row r="474">
          <cell r="A474">
            <v>4011301</v>
          </cell>
          <cell r="B474" t="str">
            <v>INSS Vendas</v>
          </cell>
          <cell r="C474">
            <v>30699.43</v>
          </cell>
        </row>
        <row r="475">
          <cell r="A475">
            <v>4011302</v>
          </cell>
          <cell r="B475" t="str">
            <v>FGTS Vendas</v>
          </cell>
          <cell r="C475">
            <v>8621.25</v>
          </cell>
        </row>
        <row r="476">
          <cell r="A476">
            <v>4011401</v>
          </cell>
          <cell r="B476" t="str">
            <v>Horas Extras Vendas</v>
          </cell>
          <cell r="C476">
            <v>270.43</v>
          </cell>
        </row>
        <row r="477">
          <cell r="A477">
            <v>4011501</v>
          </cell>
          <cell r="B477" t="str">
            <v>Av.Prev.Resc.Contr.Vendas</v>
          </cell>
          <cell r="C477">
            <v>14297.87</v>
          </cell>
        </row>
        <row r="478">
          <cell r="A478">
            <v>4011701</v>
          </cell>
          <cell r="B478" t="str">
            <v>Férias Vendas</v>
          </cell>
          <cell r="C478">
            <v>10666.19</v>
          </cell>
        </row>
        <row r="479">
          <cell r="A479">
            <v>4011702</v>
          </cell>
          <cell r="B479" t="str">
            <v>13º Salário Vendas</v>
          </cell>
          <cell r="C479">
            <v>8143.47</v>
          </cell>
        </row>
        <row r="480">
          <cell r="A480">
            <v>4011801</v>
          </cell>
          <cell r="B480" t="str">
            <v>Ticket Alimentação Vendas</v>
          </cell>
          <cell r="C480">
            <v>19300.509999999998</v>
          </cell>
        </row>
        <row r="481">
          <cell r="A481">
            <v>4011802</v>
          </cell>
          <cell r="B481" t="str">
            <v>Vale Transporte Vendas</v>
          </cell>
          <cell r="C481">
            <v>10233.69</v>
          </cell>
        </row>
        <row r="482">
          <cell r="A482">
            <v>4011803</v>
          </cell>
          <cell r="B482" t="str">
            <v>Ass.Méd.-UNI./PLANS.Vendas</v>
          </cell>
          <cell r="C482">
            <v>7947</v>
          </cell>
        </row>
        <row r="483">
          <cell r="A483">
            <v>4011804</v>
          </cell>
          <cell r="B483" t="str">
            <v>Seguro de Vida Vendas</v>
          </cell>
          <cell r="C483">
            <v>522.12</v>
          </cell>
        </row>
        <row r="484">
          <cell r="A484">
            <v>4011806</v>
          </cell>
          <cell r="B484" t="str">
            <v>Outros Vendas</v>
          </cell>
          <cell r="C484">
            <v>-459.68</v>
          </cell>
        </row>
        <row r="485">
          <cell r="A485">
            <v>4011901</v>
          </cell>
          <cell r="B485" t="str">
            <v>Contrat./Transf.Vendas</v>
          </cell>
          <cell r="C485">
            <v>-11300</v>
          </cell>
        </row>
        <row r="486">
          <cell r="A486">
            <v>4012301</v>
          </cell>
          <cell r="B486" t="str">
            <v>INSS Adm.</v>
          </cell>
          <cell r="C486">
            <v>90194.4</v>
          </cell>
        </row>
        <row r="487">
          <cell r="A487">
            <v>4012302</v>
          </cell>
          <cell r="B487" t="str">
            <v>FGTS Adm.</v>
          </cell>
          <cell r="C487">
            <v>38332.620000000003</v>
          </cell>
        </row>
        <row r="488">
          <cell r="A488">
            <v>4012305</v>
          </cell>
          <cell r="B488" t="str">
            <v>Contribuição Patronal Adm.</v>
          </cell>
          <cell r="C488">
            <v>3032.62</v>
          </cell>
        </row>
        <row r="489">
          <cell r="A489">
            <v>4012601</v>
          </cell>
          <cell r="B489" t="str">
            <v>Honorários Diretoria Adm.</v>
          </cell>
          <cell r="C489">
            <v>450972</v>
          </cell>
        </row>
        <row r="490">
          <cell r="A490">
            <v>4012801</v>
          </cell>
          <cell r="B490" t="str">
            <v>Ticket Alimentação Adm.</v>
          </cell>
          <cell r="C490">
            <v>20.69</v>
          </cell>
        </row>
        <row r="491">
          <cell r="A491">
            <v>4012802</v>
          </cell>
          <cell r="B491" t="str">
            <v>Vale Transporte Adm.</v>
          </cell>
          <cell r="C491">
            <v>1669.14</v>
          </cell>
        </row>
        <row r="492">
          <cell r="A492">
            <v>4012803</v>
          </cell>
          <cell r="B492" t="str">
            <v>Ass.Méd.-UNI./PLANS.Adm.</v>
          </cell>
          <cell r="C492">
            <v>2026.53</v>
          </cell>
        </row>
        <row r="493">
          <cell r="A493">
            <v>4012804</v>
          </cell>
          <cell r="B493" t="str">
            <v>Seguro de Vida Adm.</v>
          </cell>
          <cell r="C493">
            <v>3472.36</v>
          </cell>
        </row>
        <row r="494">
          <cell r="A494">
            <v>4013101</v>
          </cell>
          <cell r="B494" t="str">
            <v>Salários Terc.</v>
          </cell>
          <cell r="C494">
            <v>23975.81</v>
          </cell>
        </row>
        <row r="495">
          <cell r="A495" t="str">
            <v>Pessoal</v>
          </cell>
          <cell r="B495" t="str">
            <v>Férias Adm.</v>
          </cell>
          <cell r="C495">
            <v>969144.04</v>
          </cell>
        </row>
        <row r="496">
          <cell r="A496">
            <v>3012101</v>
          </cell>
          <cell r="B496" t="str">
            <v>Salários Operacional</v>
          </cell>
          <cell r="C496">
            <v>1048928.21</v>
          </cell>
        </row>
        <row r="497">
          <cell r="A497">
            <v>3012201</v>
          </cell>
          <cell r="B497" t="str">
            <v>Adic.Salários Operacional</v>
          </cell>
          <cell r="C497">
            <v>32670.2</v>
          </cell>
        </row>
        <row r="498">
          <cell r="A498">
            <v>3012202</v>
          </cell>
          <cell r="B498" t="str">
            <v>Abono Acordo coletivo - Operac.</v>
          </cell>
          <cell r="C498">
            <v>1440</v>
          </cell>
        </row>
        <row r="499">
          <cell r="A499">
            <v>3012204</v>
          </cell>
          <cell r="B499" t="str">
            <v>Adicional noturno - Operacional</v>
          </cell>
          <cell r="C499">
            <v>72</v>
          </cell>
        </row>
        <row r="500">
          <cell r="A500">
            <v>3012301</v>
          </cell>
          <cell r="B500" t="str">
            <v>INSS Operacional</v>
          </cell>
          <cell r="C500">
            <v>301084.94</v>
          </cell>
        </row>
        <row r="501">
          <cell r="A501">
            <v>3012302</v>
          </cell>
          <cell r="B501" t="str">
            <v>FGTS Operacional</v>
          </cell>
          <cell r="C501">
            <v>80441.440000000002</v>
          </cell>
        </row>
        <row r="502">
          <cell r="A502">
            <v>3012304</v>
          </cell>
          <cell r="B502" t="str">
            <v>SENAI Operacional</v>
          </cell>
          <cell r="C502">
            <v>-155</v>
          </cell>
        </row>
        <row r="503">
          <cell r="A503">
            <v>3012401</v>
          </cell>
          <cell r="B503" t="str">
            <v>Horas Extras Operacional</v>
          </cell>
          <cell r="C503">
            <v>54446.15</v>
          </cell>
        </row>
        <row r="504">
          <cell r="A504">
            <v>3012501</v>
          </cell>
          <cell r="B504" t="str">
            <v>Av.Prev.Resc.Contr.Operac.</v>
          </cell>
          <cell r="C504">
            <v>105784.75</v>
          </cell>
        </row>
        <row r="505">
          <cell r="A505">
            <v>3012701</v>
          </cell>
          <cell r="B505" t="str">
            <v>Férias Operacional</v>
          </cell>
          <cell r="C505">
            <v>178767</v>
          </cell>
        </row>
        <row r="506">
          <cell r="A506">
            <v>3012702</v>
          </cell>
          <cell r="B506" t="str">
            <v>13 Salário Operacional</v>
          </cell>
          <cell r="C506">
            <v>138774.04</v>
          </cell>
        </row>
        <row r="507">
          <cell r="A507">
            <v>3012801</v>
          </cell>
          <cell r="B507" t="str">
            <v>Ticket Alimentação Operacional</v>
          </cell>
          <cell r="C507">
            <v>229491.51</v>
          </cell>
        </row>
        <row r="508">
          <cell r="A508">
            <v>3012802</v>
          </cell>
          <cell r="B508" t="str">
            <v>Vale Transporte Operacional</v>
          </cell>
          <cell r="C508">
            <v>115555.96</v>
          </cell>
        </row>
        <row r="509">
          <cell r="A509">
            <v>3012803</v>
          </cell>
          <cell r="B509" t="str">
            <v>Ass.Méd.-UNI./PLANS.Operac.</v>
          </cell>
          <cell r="C509">
            <v>103258.85</v>
          </cell>
        </row>
        <row r="510">
          <cell r="A510">
            <v>3012804</v>
          </cell>
          <cell r="B510" t="str">
            <v>Seguro de Vida Operacional</v>
          </cell>
          <cell r="C510">
            <v>4322.83</v>
          </cell>
        </row>
        <row r="511">
          <cell r="A511">
            <v>3012805</v>
          </cell>
          <cell r="B511" t="str">
            <v>Brindes Operacional</v>
          </cell>
          <cell r="C511">
            <v>58.24</v>
          </cell>
        </row>
        <row r="512">
          <cell r="A512">
            <v>3012806</v>
          </cell>
          <cell r="B512" t="str">
            <v>Outros Operacional</v>
          </cell>
          <cell r="C512">
            <v>-918.99</v>
          </cell>
        </row>
        <row r="513">
          <cell r="A513">
            <v>3012901</v>
          </cell>
          <cell r="B513" t="str">
            <v>Contr./Transf.Operacional</v>
          </cell>
          <cell r="C513">
            <v>5517.97</v>
          </cell>
        </row>
        <row r="514">
          <cell r="A514" t="str">
            <v>Maquinistas/Pátio e Colab. Operacional</v>
          </cell>
          <cell r="B514" t="str">
            <v>Contrib.Patronal Operac.</v>
          </cell>
          <cell r="C514">
            <v>2399540.1</v>
          </cell>
        </row>
        <row r="515">
          <cell r="A515">
            <v>3012401</v>
          </cell>
          <cell r="B515" t="str">
            <v>Horas Extras Operacional</v>
          </cell>
          <cell r="C515">
            <v>3368684.14</v>
          </cell>
        </row>
        <row r="516">
          <cell r="A516">
            <v>3031101</v>
          </cell>
          <cell r="B516" t="str">
            <v>Peças/Compon.p/Locomotivas</v>
          </cell>
          <cell r="C516">
            <v>0.3</v>
          </cell>
        </row>
        <row r="517">
          <cell r="A517" t="str">
            <v>Manutenção Mecânica</v>
          </cell>
          <cell r="B517" t="str">
            <v>Férias Operacional</v>
          </cell>
          <cell r="C517">
            <v>0.3</v>
          </cell>
        </row>
        <row r="518">
          <cell r="A518">
            <v>3036101</v>
          </cell>
          <cell r="B518" t="str">
            <v>Ferram.Mat.Auxil.Manut.</v>
          </cell>
          <cell r="C518">
            <v>135686.76999999999</v>
          </cell>
        </row>
        <row r="519">
          <cell r="A519">
            <v>3036102</v>
          </cell>
          <cell r="B519" t="str">
            <v>Frete Ferram.Mat.Auxil.</v>
          </cell>
          <cell r="C519">
            <v>158</v>
          </cell>
        </row>
        <row r="520">
          <cell r="A520" t="str">
            <v>Ferramentas</v>
          </cell>
          <cell r="B520" t="str">
            <v>Vale Transporte Operacional</v>
          </cell>
          <cell r="C520">
            <v>135844.76999999999</v>
          </cell>
        </row>
        <row r="521">
          <cell r="A521">
            <v>3031001</v>
          </cell>
          <cell r="B521" t="str">
            <v>Manut.Máquinas e equipamentos</v>
          </cell>
          <cell r="C521">
            <v>16964.27</v>
          </cell>
        </row>
        <row r="522">
          <cell r="A522">
            <v>3036103</v>
          </cell>
          <cell r="B522" t="str">
            <v>Serv.pç.p/Manut.Máquinas</v>
          </cell>
          <cell r="C522">
            <v>135</v>
          </cell>
        </row>
        <row r="523">
          <cell r="A523">
            <v>3037101</v>
          </cell>
          <cell r="B523" t="str">
            <v>Manutenção de veiculos rodoviários leve</v>
          </cell>
          <cell r="C523">
            <v>5781.46</v>
          </cell>
        </row>
        <row r="524">
          <cell r="A524">
            <v>3037106</v>
          </cell>
          <cell r="B524" t="str">
            <v>Serv. Manut. Road Raillers</v>
          </cell>
          <cell r="C524">
            <v>152948.48000000001</v>
          </cell>
        </row>
        <row r="525">
          <cell r="A525">
            <v>3039101</v>
          </cell>
          <cell r="B525" t="str">
            <v>Manut.Equipam.Informática</v>
          </cell>
          <cell r="C525">
            <v>30709.57</v>
          </cell>
        </row>
        <row r="526">
          <cell r="A526">
            <v>3039102</v>
          </cell>
          <cell r="B526" t="str">
            <v>Frete Man.Equip.Informática</v>
          </cell>
          <cell r="C526">
            <v>905.91</v>
          </cell>
        </row>
        <row r="527">
          <cell r="A527" t="str">
            <v>Manutenção de Maquinário</v>
          </cell>
          <cell r="C527">
            <v>207444.69</v>
          </cell>
        </row>
        <row r="528">
          <cell r="A528">
            <v>3031401</v>
          </cell>
          <cell r="B528" t="str">
            <v>Imagem - Gastos com Materias</v>
          </cell>
          <cell r="C528">
            <v>148435.10999999999</v>
          </cell>
        </row>
        <row r="529">
          <cell r="A529">
            <v>3031402</v>
          </cell>
          <cell r="B529" t="str">
            <v>Imagem - Gastos c/ Serviços</v>
          </cell>
          <cell r="C529">
            <v>68203.820000000007</v>
          </cell>
        </row>
        <row r="530">
          <cell r="A530" t="str">
            <v>Imagem</v>
          </cell>
          <cell r="B530" t="str">
            <v>Ferram.Mat.Auxil.Manut.</v>
          </cell>
          <cell r="C530">
            <v>216638.93</v>
          </cell>
        </row>
        <row r="531">
          <cell r="A531">
            <v>3035101</v>
          </cell>
          <cell r="B531" t="str">
            <v>Obras Civis</v>
          </cell>
          <cell r="C531">
            <v>38417.9</v>
          </cell>
        </row>
        <row r="532">
          <cell r="A532">
            <v>3035102</v>
          </cell>
          <cell r="B532" t="str">
            <v>Pequenas Instalações</v>
          </cell>
          <cell r="C532">
            <v>3785.86</v>
          </cell>
        </row>
        <row r="533">
          <cell r="A533">
            <v>3035103</v>
          </cell>
          <cell r="B533" t="str">
            <v>Manutenção Instalações</v>
          </cell>
          <cell r="C533">
            <v>45294.85</v>
          </cell>
        </row>
        <row r="534">
          <cell r="A534">
            <v>3081105</v>
          </cell>
          <cell r="B534" t="str">
            <v>Limpeza</v>
          </cell>
          <cell r="C534">
            <v>56228.01</v>
          </cell>
        </row>
        <row r="535">
          <cell r="A535" t="str">
            <v>Manutenção Instalações</v>
          </cell>
          <cell r="B535" t="str">
            <v>Manutenção de veiculos rodoviários leve</v>
          </cell>
          <cell r="C535">
            <v>143726.62</v>
          </cell>
        </row>
        <row r="536">
          <cell r="A536">
            <v>3034101</v>
          </cell>
          <cell r="B536" t="str">
            <v>Pç.Componentes p/Sistemas</v>
          </cell>
          <cell r="C536">
            <v>393</v>
          </cell>
        </row>
        <row r="537">
          <cell r="A537">
            <v>3034102</v>
          </cell>
          <cell r="B537" t="str">
            <v>Serv.Manut.p/Sistemas</v>
          </cell>
          <cell r="C537">
            <v>5764.75</v>
          </cell>
        </row>
        <row r="538">
          <cell r="A538">
            <v>3039103</v>
          </cell>
          <cell r="B538" t="str">
            <v>Manut. Sistemas Informática</v>
          </cell>
          <cell r="C538">
            <v>6414.55</v>
          </cell>
        </row>
        <row r="539">
          <cell r="A539" t="str">
            <v>Manutenção de Sistemas</v>
          </cell>
          <cell r="B539" t="str">
            <v>Manut.Equipam.Informática</v>
          </cell>
          <cell r="C539">
            <v>12572.3</v>
          </cell>
        </row>
        <row r="540">
          <cell r="A540">
            <v>3033101</v>
          </cell>
          <cell r="B540" t="str">
            <v>Peças e componentes de telecomunicações</v>
          </cell>
          <cell r="C540">
            <v>1097.94</v>
          </cell>
        </row>
        <row r="541">
          <cell r="A541">
            <v>3033102</v>
          </cell>
          <cell r="B541" t="str">
            <v>Serv.Manut.Telecom.</v>
          </cell>
          <cell r="C541">
            <v>4900.91</v>
          </cell>
        </row>
        <row r="542">
          <cell r="A542">
            <v>3034103</v>
          </cell>
          <cell r="B542" t="str">
            <v>Fretes Sistemas</v>
          </cell>
          <cell r="C542">
            <v>45</v>
          </cell>
        </row>
        <row r="543">
          <cell r="A543" t="str">
            <v>Manutenção Telecom</v>
          </cell>
          <cell r="B543" t="str">
            <v>Imagem - Gastos c/ Serviços</v>
          </cell>
          <cell r="C543">
            <v>6043.85</v>
          </cell>
        </row>
        <row r="544">
          <cell r="A544" t="str">
            <v>Imagem</v>
          </cell>
          <cell r="C544">
            <v>722271.46</v>
          </cell>
        </row>
        <row r="545">
          <cell r="A545">
            <v>3061102</v>
          </cell>
          <cell r="B545" t="str">
            <v>Alug.Equipam.Informática</v>
          </cell>
          <cell r="C545">
            <v>28154.95</v>
          </cell>
        </row>
        <row r="546">
          <cell r="A546">
            <v>3061103</v>
          </cell>
          <cell r="B546" t="str">
            <v>Aluguel Máquinas</v>
          </cell>
          <cell r="C546">
            <v>12868.76</v>
          </cell>
        </row>
        <row r="547">
          <cell r="A547">
            <v>3061104</v>
          </cell>
          <cell r="B547" t="str">
            <v>Aluguel Imóveis</v>
          </cell>
          <cell r="C547">
            <v>632581.09</v>
          </cell>
        </row>
        <row r="548">
          <cell r="A548">
            <v>3061110</v>
          </cell>
          <cell r="B548" t="str">
            <v>Locação de maquinas e equipamentos - Te</v>
          </cell>
          <cell r="C548">
            <v>537953.21</v>
          </cell>
        </row>
        <row r="549">
          <cell r="A549">
            <v>3061113</v>
          </cell>
          <cell r="B549" t="str">
            <v>Locação de Veiculos Leves</v>
          </cell>
          <cell r="C549">
            <v>298215.46999999997</v>
          </cell>
        </row>
        <row r="550">
          <cell r="A550">
            <v>4061113</v>
          </cell>
          <cell r="B550" t="str">
            <v>Locação de veículos leves</v>
          </cell>
          <cell r="C550">
            <v>870.22</v>
          </cell>
        </row>
        <row r="551">
          <cell r="A551">
            <v>4071101</v>
          </cell>
          <cell r="B551" t="str">
            <v>Sistemas aplicativos</v>
          </cell>
          <cell r="C551">
            <v>40241.26</v>
          </cell>
        </row>
        <row r="552">
          <cell r="A552">
            <v>4071102</v>
          </cell>
          <cell r="B552" t="str">
            <v>Locação de equipamento informática</v>
          </cell>
          <cell r="C552">
            <v>1064.4000000000001</v>
          </cell>
        </row>
        <row r="553">
          <cell r="A553">
            <v>4071104</v>
          </cell>
          <cell r="B553" t="str">
            <v>Locação Imóveis</v>
          </cell>
          <cell r="C553">
            <v>977.86</v>
          </cell>
        </row>
        <row r="554">
          <cell r="A554" t="str">
            <v>Aluguéis e Leasing</v>
          </cell>
          <cell r="B554" t="str">
            <v>Serv.Manut.p/Sistemas</v>
          </cell>
          <cell r="C554">
            <v>1552927.22</v>
          </cell>
        </row>
        <row r="555">
          <cell r="A555">
            <v>3081102</v>
          </cell>
          <cell r="B555" t="str">
            <v>Material de Expediente</v>
          </cell>
          <cell r="C555">
            <v>176579.07</v>
          </cell>
        </row>
        <row r="556">
          <cell r="A556">
            <v>3081103</v>
          </cell>
          <cell r="B556" t="str">
            <v>Consultoria</v>
          </cell>
          <cell r="C556">
            <v>73545.94</v>
          </cell>
        </row>
        <row r="557">
          <cell r="A557">
            <v>3081104</v>
          </cell>
          <cell r="B557" t="str">
            <v>Cursos/Congressos/Palestras</v>
          </cell>
          <cell r="C557">
            <v>2958</v>
          </cell>
        </row>
        <row r="558">
          <cell r="A558">
            <v>3081106</v>
          </cell>
          <cell r="B558" t="str">
            <v>Segurança Patrimonial</v>
          </cell>
          <cell r="C558">
            <v>150062.98000000001</v>
          </cell>
        </row>
        <row r="559">
          <cell r="A559">
            <v>3081107</v>
          </cell>
          <cell r="B559" t="str">
            <v>Serviços com terceiros</v>
          </cell>
          <cell r="C559">
            <v>405846.29</v>
          </cell>
        </row>
        <row r="560">
          <cell r="A560">
            <v>3081108</v>
          </cell>
          <cell r="B560" t="str">
            <v>Periódicos/Livros/Inform.</v>
          </cell>
          <cell r="C560">
            <v>722.94</v>
          </cell>
        </row>
        <row r="561">
          <cell r="A561">
            <v>3081111</v>
          </cell>
          <cell r="B561" t="str">
            <v>Bens de pequeno Valor</v>
          </cell>
          <cell r="C561">
            <v>9518.8700000000008</v>
          </cell>
        </row>
        <row r="562">
          <cell r="A562">
            <v>3081113</v>
          </cell>
          <cell r="B562" t="str">
            <v>Brindes</v>
          </cell>
          <cell r="C562">
            <v>1807.8</v>
          </cell>
        </row>
        <row r="563">
          <cell r="A563">
            <v>3081209</v>
          </cell>
          <cell r="B563" t="str">
            <v>Publicidade e divulgação</v>
          </cell>
          <cell r="C563">
            <v>7880.94</v>
          </cell>
        </row>
        <row r="564">
          <cell r="A564">
            <v>4021202</v>
          </cell>
          <cell r="B564" t="str">
            <v>Serv.Manut.Telecom.</v>
          </cell>
          <cell r="C564">
            <v>420</v>
          </cell>
        </row>
        <row r="565">
          <cell r="A565">
            <v>4041101</v>
          </cell>
          <cell r="B565" t="str">
            <v>Manut.Equip.Informática</v>
          </cell>
          <cell r="C565">
            <v>2899.07</v>
          </cell>
        </row>
        <row r="566">
          <cell r="A566">
            <v>4081101</v>
          </cell>
          <cell r="B566" t="str">
            <v>Unif./materiais segurança</v>
          </cell>
          <cell r="C566">
            <v>1512</v>
          </cell>
        </row>
        <row r="567">
          <cell r="A567">
            <v>4081102</v>
          </cell>
          <cell r="B567" t="str">
            <v>Material de expediente</v>
          </cell>
          <cell r="C567">
            <v>4038.63</v>
          </cell>
        </row>
        <row r="568">
          <cell r="A568">
            <v>4081103</v>
          </cell>
          <cell r="B568" t="str">
            <v>Consultoria</v>
          </cell>
          <cell r="C568">
            <v>231825.57</v>
          </cell>
        </row>
        <row r="569">
          <cell r="A569">
            <v>4081105</v>
          </cell>
          <cell r="B569" t="str">
            <v>Publicidade e divulgação</v>
          </cell>
          <cell r="C569">
            <v>6110.92</v>
          </cell>
        </row>
        <row r="570">
          <cell r="A570">
            <v>4081108</v>
          </cell>
          <cell r="B570" t="str">
            <v>Segurança Patrimonial</v>
          </cell>
          <cell r="C570">
            <v>3499.42</v>
          </cell>
        </row>
        <row r="571">
          <cell r="A571">
            <v>4081109</v>
          </cell>
          <cell r="B571" t="str">
            <v>Serviços com terceiros</v>
          </cell>
          <cell r="C571">
            <v>164955.10999999999</v>
          </cell>
        </row>
        <row r="572">
          <cell r="A572">
            <v>4081111</v>
          </cell>
          <cell r="B572" t="str">
            <v>Periódicos/Livros/Informações</v>
          </cell>
          <cell r="C572">
            <v>6128.92</v>
          </cell>
        </row>
        <row r="573">
          <cell r="A573">
            <v>4081113</v>
          </cell>
          <cell r="B573" t="str">
            <v>Brindes</v>
          </cell>
          <cell r="C573">
            <v>4551.8</v>
          </cell>
        </row>
        <row r="574">
          <cell r="A574">
            <v>4081114</v>
          </cell>
          <cell r="B574" t="str">
            <v>Multas rodoviárias</v>
          </cell>
          <cell r="C574">
            <v>32499.48</v>
          </cell>
        </row>
        <row r="575">
          <cell r="A575">
            <v>4081131</v>
          </cell>
          <cell r="B575" t="str">
            <v>Bens de Pequeno Valor</v>
          </cell>
          <cell r="C575">
            <v>831.8</v>
          </cell>
        </row>
        <row r="576">
          <cell r="A576" t="str">
            <v>Despesas Administrativas</v>
          </cell>
          <cell r="B576" t="str">
            <v>Serviços com terceiros</v>
          </cell>
          <cell r="C576">
            <v>1288195.55</v>
          </cell>
        </row>
        <row r="577">
          <cell r="A577">
            <v>3101201</v>
          </cell>
          <cell r="B577" t="str">
            <v>Taxas</v>
          </cell>
          <cell r="C577">
            <v>37078.120000000003</v>
          </cell>
        </row>
        <row r="578">
          <cell r="A578">
            <v>3101208</v>
          </cell>
          <cell r="B578" t="str">
            <v>IPTU</v>
          </cell>
          <cell r="C578">
            <v>36615.120000000003</v>
          </cell>
        </row>
        <row r="579">
          <cell r="A579">
            <v>3101226</v>
          </cell>
          <cell r="B579" t="str">
            <v>Àlvara de Licenciamento</v>
          </cell>
          <cell r="C579">
            <v>2317.5700000000002</v>
          </cell>
        </row>
        <row r="580">
          <cell r="A580">
            <v>3101229</v>
          </cell>
          <cell r="B580" t="str">
            <v>DEPVAT - Licenc. seg. Obrigatório - Cam</v>
          </cell>
          <cell r="C580">
            <v>52383.23</v>
          </cell>
        </row>
        <row r="581">
          <cell r="A581">
            <v>4101101</v>
          </cell>
          <cell r="B581" t="str">
            <v>Taxas</v>
          </cell>
          <cell r="C581">
            <v>19806.080000000002</v>
          </cell>
        </row>
        <row r="582">
          <cell r="A582">
            <v>4101207</v>
          </cell>
          <cell r="B582" t="str">
            <v>ICMS não operacional</v>
          </cell>
          <cell r="C582">
            <v>496.4</v>
          </cell>
        </row>
        <row r="583">
          <cell r="A583">
            <v>4101224</v>
          </cell>
          <cell r="B583" t="str">
            <v>ICMS - Utilities</v>
          </cell>
          <cell r="C583">
            <v>79.819999999999993</v>
          </cell>
        </row>
        <row r="584">
          <cell r="A584" t="str">
            <v>Tributos</v>
          </cell>
          <cell r="B584" t="str">
            <v>Unif./materiais segurança</v>
          </cell>
          <cell r="C584">
            <v>148776.34</v>
          </cell>
        </row>
        <row r="585">
          <cell r="A585">
            <v>4081104</v>
          </cell>
          <cell r="B585" t="str">
            <v>Advogados externos</v>
          </cell>
          <cell r="C585">
            <v>309052.24</v>
          </cell>
        </row>
        <row r="586">
          <cell r="A586">
            <v>4081110</v>
          </cell>
          <cell r="B586" t="str">
            <v>Custas Judiciais</v>
          </cell>
          <cell r="C586">
            <v>18252.810000000001</v>
          </cell>
        </row>
        <row r="587">
          <cell r="A587">
            <v>4081120</v>
          </cell>
          <cell r="B587" t="str">
            <v>Desp. Processos Juridicos</v>
          </cell>
          <cell r="C587">
            <v>9777.3700000000008</v>
          </cell>
        </row>
        <row r="588">
          <cell r="A588" t="str">
            <v>Judiciais</v>
          </cell>
          <cell r="B588" t="str">
            <v>Cursos/congressos palestras</v>
          </cell>
          <cell r="C588">
            <v>337082.42</v>
          </cell>
        </row>
        <row r="589">
          <cell r="A589">
            <v>3021202</v>
          </cell>
          <cell r="B589" t="str">
            <v>Combust.Equip.Operacionais</v>
          </cell>
          <cell r="C589">
            <v>922.59</v>
          </cell>
        </row>
        <row r="590">
          <cell r="A590">
            <v>3041101</v>
          </cell>
          <cell r="B590" t="str">
            <v>Viagens e Estadias</v>
          </cell>
          <cell r="C590">
            <v>485761.61</v>
          </cell>
        </row>
        <row r="591">
          <cell r="A591">
            <v>3041102</v>
          </cell>
          <cell r="B591" t="str">
            <v>Diárias Operacionais</v>
          </cell>
          <cell r="C591">
            <v>1579.5</v>
          </cell>
        </row>
        <row r="592">
          <cell r="A592">
            <v>3041103</v>
          </cell>
          <cell r="B592" t="str">
            <v>Condução Aluguéis Carros</v>
          </cell>
          <cell r="C592">
            <v>29860.75</v>
          </cell>
        </row>
        <row r="593">
          <cell r="A593">
            <v>3041104</v>
          </cell>
          <cell r="B593" t="str">
            <v>Despesas de Representação</v>
          </cell>
          <cell r="C593">
            <v>5176.01</v>
          </cell>
        </row>
        <row r="594">
          <cell r="A594">
            <v>3041106</v>
          </cell>
          <cell r="B594" t="str">
            <v>Gastos com Alimentação</v>
          </cell>
          <cell r="C594">
            <v>33542.97</v>
          </cell>
        </row>
        <row r="595">
          <cell r="A595">
            <v>3041107</v>
          </cell>
          <cell r="B595" t="str">
            <v>Estadias</v>
          </cell>
          <cell r="C595">
            <v>-118603.8</v>
          </cell>
        </row>
        <row r="596">
          <cell r="A596">
            <v>4051101</v>
          </cell>
          <cell r="B596" t="str">
            <v>Viagens e Estadias</v>
          </cell>
          <cell r="C596">
            <v>54834.2</v>
          </cell>
        </row>
        <row r="597">
          <cell r="A597">
            <v>4051103</v>
          </cell>
          <cell r="B597" t="str">
            <v>Condução/Aluguéis carros</v>
          </cell>
          <cell r="C597">
            <v>15032.01</v>
          </cell>
        </row>
        <row r="598">
          <cell r="A598">
            <v>4051105</v>
          </cell>
          <cell r="B598" t="str">
            <v>Comb.p/veíc.rodoviários</v>
          </cell>
          <cell r="C598">
            <v>254</v>
          </cell>
        </row>
        <row r="599">
          <cell r="A599">
            <v>4051106</v>
          </cell>
          <cell r="B599" t="str">
            <v>Gastos com alimentação</v>
          </cell>
          <cell r="C599">
            <v>13310.8</v>
          </cell>
        </row>
        <row r="600">
          <cell r="A600" t="str">
            <v>Locomoção e Estadias</v>
          </cell>
          <cell r="B600" t="str">
            <v>Prov.Conting.Amb.Trab.</v>
          </cell>
          <cell r="C600">
            <v>521670.64</v>
          </cell>
        </row>
        <row r="601">
          <cell r="A601">
            <v>3051101</v>
          </cell>
          <cell r="B601" t="str">
            <v>Água</v>
          </cell>
          <cell r="C601">
            <v>24334.13</v>
          </cell>
        </row>
        <row r="602">
          <cell r="A602">
            <v>3051102</v>
          </cell>
          <cell r="B602" t="str">
            <v>Energia Elétrica</v>
          </cell>
          <cell r="C602">
            <v>92132.39</v>
          </cell>
        </row>
        <row r="603">
          <cell r="A603">
            <v>3051103</v>
          </cell>
          <cell r="B603" t="str">
            <v>Gás</v>
          </cell>
          <cell r="C603">
            <v>1364.46</v>
          </cell>
        </row>
        <row r="604">
          <cell r="A604">
            <v>3051104</v>
          </cell>
          <cell r="B604" t="str">
            <v>Telefone Fixo</v>
          </cell>
          <cell r="C604">
            <v>508435.72</v>
          </cell>
        </row>
        <row r="605">
          <cell r="A605">
            <v>3051105</v>
          </cell>
          <cell r="B605" t="str">
            <v>Telefone Móvel</v>
          </cell>
          <cell r="C605">
            <v>58315.02</v>
          </cell>
        </row>
        <row r="606">
          <cell r="A606">
            <v>3051107</v>
          </cell>
          <cell r="B606" t="str">
            <v>Correios / Courier</v>
          </cell>
          <cell r="C606">
            <v>38004.699999999997</v>
          </cell>
        </row>
        <row r="607">
          <cell r="A607">
            <v>4061104</v>
          </cell>
          <cell r="B607" t="str">
            <v>Telefone fixo</v>
          </cell>
          <cell r="C607">
            <v>16062.73</v>
          </cell>
        </row>
        <row r="608">
          <cell r="A608">
            <v>4061105</v>
          </cell>
          <cell r="B608" t="str">
            <v>Telefone móvel</v>
          </cell>
          <cell r="C608">
            <v>13224.45</v>
          </cell>
        </row>
        <row r="609">
          <cell r="A609">
            <v>4061106</v>
          </cell>
          <cell r="B609" t="str">
            <v>Canais de voz e dados</v>
          </cell>
          <cell r="C609">
            <v>553715.4</v>
          </cell>
        </row>
        <row r="610">
          <cell r="A610">
            <v>4061107</v>
          </cell>
          <cell r="B610" t="str">
            <v>Correios/Courier</v>
          </cell>
          <cell r="C610">
            <v>47565.49</v>
          </cell>
        </row>
        <row r="611">
          <cell r="A611" t="str">
            <v>Utilities</v>
          </cell>
          <cell r="C611">
            <v>1353154.49</v>
          </cell>
        </row>
        <row r="612">
          <cell r="A612">
            <v>3051108</v>
          </cell>
          <cell r="B612" t="str">
            <v>Rastreamento de Caminhões</v>
          </cell>
          <cell r="C612">
            <v>279908.55</v>
          </cell>
        </row>
        <row r="613">
          <cell r="A613" t="str">
            <v>Rastreamento</v>
          </cell>
          <cell r="B613" t="str">
            <v>Advogados externos</v>
          </cell>
          <cell r="C613">
            <v>279908.55</v>
          </cell>
        </row>
        <row r="614">
          <cell r="A614">
            <v>3051106</v>
          </cell>
          <cell r="B614" t="str">
            <v>Canais de Voz e Dados</v>
          </cell>
          <cell r="C614">
            <v>17079.68</v>
          </cell>
        </row>
        <row r="615">
          <cell r="A615" t="str">
            <v>Canal de Voz e Dados</v>
          </cell>
          <cell r="B615" t="str">
            <v>Desp. Processos Juridicos</v>
          </cell>
          <cell r="C615">
            <v>17079.68</v>
          </cell>
        </row>
        <row r="616">
          <cell r="A616" t="str">
            <v>Judiciais</v>
          </cell>
          <cell r="C616">
            <v>1650142.72</v>
          </cell>
        </row>
        <row r="617">
          <cell r="A617">
            <v>3091204</v>
          </cell>
          <cell r="B617" t="str">
            <v>Carga Prêmio AG</v>
          </cell>
          <cell r="C617">
            <v>673125.45</v>
          </cell>
        </row>
        <row r="618">
          <cell r="A618">
            <v>3091205</v>
          </cell>
          <cell r="B618" t="str">
            <v>Carga Prêmio FP</v>
          </cell>
          <cell r="C618">
            <v>261586.42</v>
          </cell>
        </row>
        <row r="619">
          <cell r="A619">
            <v>3121103</v>
          </cell>
          <cell r="B619" t="str">
            <v>Seguro Contra terceiros - Rodoviário</v>
          </cell>
          <cell r="C619">
            <v>1123</v>
          </cell>
        </row>
        <row r="620">
          <cell r="A620" t="str">
            <v>Seguro operacional</v>
          </cell>
          <cell r="B620" t="str">
            <v>Condução Aluguéis Carros</v>
          </cell>
          <cell r="C620">
            <v>935834.87</v>
          </cell>
        </row>
        <row r="621">
          <cell r="A621">
            <v>3041104</v>
          </cell>
          <cell r="B621" t="str">
            <v>Despesas de Representação</v>
          </cell>
          <cell r="C621">
            <v>935834.87</v>
          </cell>
        </row>
        <row r="622">
          <cell r="A622">
            <v>3081101</v>
          </cell>
          <cell r="B622" t="str">
            <v>Uniformes Mat.Segurança</v>
          </cell>
          <cell r="C622">
            <v>9376.94</v>
          </cell>
        </row>
        <row r="623">
          <cell r="A623" t="str">
            <v>Uniformes de Segurança</v>
          </cell>
          <cell r="B623" t="str">
            <v>Estadias</v>
          </cell>
          <cell r="C623">
            <v>9376.94</v>
          </cell>
        </row>
        <row r="624">
          <cell r="A624">
            <v>3021201</v>
          </cell>
          <cell r="B624" t="str">
            <v>Combust.Veíc.Rodoviários Leves</v>
          </cell>
          <cell r="C624">
            <v>170340.61</v>
          </cell>
        </row>
        <row r="625">
          <cell r="A625">
            <v>3094102</v>
          </cell>
          <cell r="B625" t="str">
            <v>Multas Rodoviárias</v>
          </cell>
          <cell r="C625">
            <v>8675.69</v>
          </cell>
        </row>
        <row r="626">
          <cell r="A626">
            <v>3111102</v>
          </cell>
          <cell r="B626" t="str">
            <v>Ajustes de Inventário Outros</v>
          </cell>
          <cell r="C626">
            <v>364940.32</v>
          </cell>
        </row>
        <row r="627">
          <cell r="A627" t="str">
            <v>Outros</v>
          </cell>
          <cell r="B627" t="str">
            <v>Despesas de Representação</v>
          </cell>
          <cell r="C627">
            <v>543956.62</v>
          </cell>
        </row>
        <row r="628">
          <cell r="A628" t="str">
            <v>Outros</v>
          </cell>
          <cell r="B628" t="str">
            <v>Comb.p/veíc.rodoviários</v>
          </cell>
          <cell r="C628">
            <v>553333.56000000006</v>
          </cell>
        </row>
        <row r="629">
          <cell r="A629">
            <v>3061101</v>
          </cell>
          <cell r="B629" t="str">
            <v>Alug.Sistemas Aplicativos</v>
          </cell>
          <cell r="C629">
            <v>2417.4899999999998</v>
          </cell>
        </row>
        <row r="630">
          <cell r="A630">
            <v>3121101</v>
          </cell>
          <cell r="B630" t="str">
            <v>Depreciação</v>
          </cell>
          <cell r="C630">
            <v>1837880.08</v>
          </cell>
        </row>
        <row r="631">
          <cell r="A631" t="str">
            <v>Depreciação/Amortização</v>
          </cell>
          <cell r="B631" t="str">
            <v>Água</v>
          </cell>
          <cell r="C631">
            <v>1840297.57</v>
          </cell>
        </row>
        <row r="632">
          <cell r="A632">
            <v>3071105</v>
          </cell>
          <cell r="B632" t="str">
            <v>Arrendamento Delara</v>
          </cell>
          <cell r="C632">
            <v>1310215.77</v>
          </cell>
        </row>
        <row r="633">
          <cell r="A633">
            <v>3071106</v>
          </cell>
          <cell r="B633" t="str">
            <v>Arrendamento/Operacional Delara</v>
          </cell>
          <cell r="C633">
            <v>470694.21</v>
          </cell>
        </row>
        <row r="634">
          <cell r="A634">
            <v>4071106</v>
          </cell>
          <cell r="B634" t="str">
            <v>Arrendamento Operacional Delara</v>
          </cell>
          <cell r="C634">
            <v>5799131.0099999998</v>
          </cell>
        </row>
        <row r="635">
          <cell r="A635" t="str">
            <v>Arrendamento/Concessão</v>
          </cell>
          <cell r="B635" t="str">
            <v>Telefone Móvel</v>
          </cell>
          <cell r="C635">
            <v>7580040.9900000002</v>
          </cell>
        </row>
        <row r="636">
          <cell r="A636" t="str">
            <v>Depreciação e amortização</v>
          </cell>
          <cell r="B636" t="str">
            <v>Correios / Courier</v>
          </cell>
          <cell r="C636">
            <v>9420338.5600000005</v>
          </cell>
        </row>
        <row r="637">
          <cell r="A637" t="str">
            <v>Custos dos Serviços Prestados Fixos</v>
          </cell>
          <cell r="B637" t="str">
            <v>Água</v>
          </cell>
          <cell r="C637">
            <v>20499257.48</v>
          </cell>
        </row>
        <row r="638">
          <cell r="A638" t="str">
            <v>Lucro Bruto</v>
          </cell>
          <cell r="B638" t="str">
            <v>Energia elétrica</v>
          </cell>
          <cell r="C638">
            <v>1811534.89</v>
          </cell>
        </row>
        <row r="639">
          <cell r="A639" t="str">
            <v>Lucro/(prejuízo) Operacional</v>
          </cell>
          <cell r="B639" t="str">
            <v>Telefone fixo</v>
          </cell>
          <cell r="C639">
            <v>1811534.89</v>
          </cell>
        </row>
        <row r="640">
          <cell r="A640">
            <v>4061105</v>
          </cell>
          <cell r="B640" t="str">
            <v>Telefone móvel</v>
          </cell>
          <cell r="C640">
            <v>1619.74</v>
          </cell>
        </row>
        <row r="641">
          <cell r="A641">
            <v>4141101</v>
          </cell>
          <cell r="B641" t="str">
            <v>Depreciação</v>
          </cell>
          <cell r="C641">
            <v>109289.14</v>
          </cell>
        </row>
        <row r="642">
          <cell r="A642">
            <v>4141102</v>
          </cell>
          <cell r="B642" t="str">
            <v>Amortização</v>
          </cell>
          <cell r="C642">
            <v>33711.85</v>
          </cell>
        </row>
        <row r="643">
          <cell r="A643" t="str">
            <v>Depreciação e Amortização-ADM</v>
          </cell>
          <cell r="C643">
            <v>143000.99</v>
          </cell>
        </row>
        <row r="644">
          <cell r="A644">
            <v>3051108</v>
          </cell>
          <cell r="B644" t="str">
            <v>Rastreamento de Caminhões</v>
          </cell>
          <cell r="C644">
            <v>21271.79</v>
          </cell>
        </row>
        <row r="645">
          <cell r="A645">
            <v>3101101</v>
          </cell>
          <cell r="B645" t="str">
            <v>Indenizações de Cargas</v>
          </cell>
          <cell r="C645">
            <v>1581291.4</v>
          </cell>
        </row>
        <row r="646">
          <cell r="A646">
            <v>3101102</v>
          </cell>
          <cell r="B646" t="str">
            <v>Fretes Complementares</v>
          </cell>
          <cell r="C646">
            <v>100</v>
          </cell>
        </row>
        <row r="647">
          <cell r="A647">
            <v>3101103</v>
          </cell>
          <cell r="B647" t="str">
            <v>Indenizações a Terceiros</v>
          </cell>
          <cell r="C647">
            <v>1710.02</v>
          </cell>
        </row>
        <row r="648">
          <cell r="A648">
            <v>3101104</v>
          </cell>
          <cell r="B648" t="str">
            <v>Gastos Inden.Perdas</v>
          </cell>
          <cell r="C648">
            <v>955826.08</v>
          </cell>
        </row>
        <row r="649">
          <cell r="A649">
            <v>3101105</v>
          </cell>
          <cell r="B649" t="str">
            <v>Sinistros Avarias</v>
          </cell>
          <cell r="C649">
            <v>1123316.46</v>
          </cell>
        </row>
        <row r="650">
          <cell r="A650" t="str">
            <v>Proviões</v>
          </cell>
          <cell r="B650" t="str">
            <v>Carga Prêmio FP</v>
          </cell>
          <cell r="C650">
            <v>3662243.96</v>
          </cell>
        </row>
        <row r="651">
          <cell r="A651">
            <v>3121103</v>
          </cell>
          <cell r="B651" t="str">
            <v>Seguro Contra terceiros - Rodoviário</v>
          </cell>
          <cell r="C651">
            <v>0</v>
          </cell>
        </row>
        <row r="652">
          <cell r="A652">
            <v>5211101</v>
          </cell>
          <cell r="B652" t="str">
            <v>Rec.Aplicação Financeira</v>
          </cell>
          <cell r="C652">
            <v>-28680.76</v>
          </cell>
        </row>
        <row r="653">
          <cell r="A653">
            <v>5211102</v>
          </cell>
          <cell r="B653" t="str">
            <v>Juros de Clientes</v>
          </cell>
          <cell r="C653">
            <v>-31222.959999999999</v>
          </cell>
        </row>
        <row r="654">
          <cell r="A654">
            <v>5211106</v>
          </cell>
          <cell r="B654" t="str">
            <v>Tributos</v>
          </cell>
          <cell r="C654">
            <v>-657553.22</v>
          </cell>
        </row>
        <row r="655">
          <cell r="A655">
            <v>5213101</v>
          </cell>
          <cell r="B655" t="str">
            <v>Variação Cambial Ativa</v>
          </cell>
          <cell r="C655">
            <v>-4316.25</v>
          </cell>
        </row>
        <row r="656">
          <cell r="A656">
            <v>5214101</v>
          </cell>
          <cell r="B656" t="str">
            <v>Abatimento e Descontos</v>
          </cell>
          <cell r="C656">
            <v>-926.55</v>
          </cell>
        </row>
        <row r="657">
          <cell r="A657" t="str">
            <v>Receita Financeira</v>
          </cell>
          <cell r="B657" t="str">
            <v>Uniformes Mat.Segurança</v>
          </cell>
          <cell r="C657">
            <v>-722699.74</v>
          </cell>
        </row>
        <row r="658">
          <cell r="A658">
            <v>4091101</v>
          </cell>
          <cell r="B658" t="str">
            <v>Juros Financ.moeda nac.</v>
          </cell>
          <cell r="C658">
            <v>36.33</v>
          </cell>
        </row>
        <row r="659">
          <cell r="A659">
            <v>4091102</v>
          </cell>
          <cell r="B659" t="str">
            <v>Juros Financ.moeda estr.</v>
          </cell>
          <cell r="C659">
            <v>68.819999999999993</v>
          </cell>
        </row>
        <row r="660">
          <cell r="A660">
            <v>4091103</v>
          </cell>
          <cell r="B660" t="str">
            <v>Juros Fornecedores</v>
          </cell>
          <cell r="C660">
            <v>340042.69</v>
          </cell>
        </row>
        <row r="661">
          <cell r="A661">
            <v>4091106</v>
          </cell>
          <cell r="B661" t="str">
            <v>Juros Overseas</v>
          </cell>
          <cell r="C661">
            <v>55.98</v>
          </cell>
        </row>
        <row r="662">
          <cell r="A662">
            <v>4091108</v>
          </cell>
          <cell r="B662" t="str">
            <v>Juros BNDES</v>
          </cell>
          <cell r="C662">
            <v>1903528.73</v>
          </cell>
        </row>
        <row r="663">
          <cell r="A663">
            <v>4091116</v>
          </cell>
          <cell r="B663" t="str">
            <v>Juros s/ tributos</v>
          </cell>
          <cell r="C663">
            <v>43996.35</v>
          </cell>
        </row>
        <row r="664">
          <cell r="A664">
            <v>4091120</v>
          </cell>
          <cell r="B664" t="str">
            <v>Juros Arrendamento delara</v>
          </cell>
          <cell r="C664">
            <v>3728037.18</v>
          </cell>
        </row>
        <row r="665">
          <cell r="A665">
            <v>4092104</v>
          </cell>
          <cell r="B665" t="str">
            <v>Var.Cambial Fornecedores</v>
          </cell>
          <cell r="C665">
            <v>-42671.15</v>
          </cell>
        </row>
        <row r="666">
          <cell r="A666">
            <v>4092108</v>
          </cell>
          <cell r="B666" t="str">
            <v>Var.Cambial Clientes</v>
          </cell>
          <cell r="C666">
            <v>60226.21</v>
          </cell>
        </row>
        <row r="667">
          <cell r="A667">
            <v>4093101</v>
          </cell>
          <cell r="B667" t="str">
            <v>Taxas bancárias</v>
          </cell>
          <cell r="C667">
            <v>185809.08</v>
          </cell>
        </row>
        <row r="668">
          <cell r="A668">
            <v>4093102</v>
          </cell>
          <cell r="B668" t="str">
            <v>CPMF e IOF</v>
          </cell>
          <cell r="C668">
            <v>586570.32999999996</v>
          </cell>
        </row>
        <row r="669">
          <cell r="A669">
            <v>4093103</v>
          </cell>
          <cell r="B669" t="str">
            <v>Juros bancários</v>
          </cell>
          <cell r="C669">
            <v>3225.05</v>
          </cell>
        </row>
        <row r="670">
          <cell r="A670">
            <v>4093104</v>
          </cell>
          <cell r="B670" t="str">
            <v>IOF</v>
          </cell>
          <cell r="C670">
            <v>62522.28</v>
          </cell>
        </row>
        <row r="671">
          <cell r="A671">
            <v>4094101</v>
          </cell>
          <cell r="B671" t="str">
            <v>Multas</v>
          </cell>
          <cell r="C671">
            <v>189847.67</v>
          </cell>
        </row>
        <row r="672">
          <cell r="A672">
            <v>4097103</v>
          </cell>
          <cell r="B672" t="str">
            <v>Descon.Financ.Obtidos</v>
          </cell>
          <cell r="C672">
            <v>-1573.28</v>
          </cell>
        </row>
        <row r="673">
          <cell r="A673">
            <v>4101209</v>
          </cell>
          <cell r="B673" t="str">
            <v>PIS s/receitas financeiras</v>
          </cell>
          <cell r="C673">
            <v>18796.11</v>
          </cell>
        </row>
        <row r="674">
          <cell r="A674">
            <v>4101210</v>
          </cell>
          <cell r="B674" t="str">
            <v>COFINS s/rec.financeiras</v>
          </cell>
          <cell r="C674">
            <v>34174.76</v>
          </cell>
        </row>
        <row r="675">
          <cell r="A675">
            <v>4101233</v>
          </cell>
          <cell r="B675" t="str">
            <v>Crédito PIS - Financeiro</v>
          </cell>
          <cell r="C675">
            <v>-66997.63</v>
          </cell>
        </row>
        <row r="676">
          <cell r="A676" t="str">
            <v>Despesa Financeira</v>
          </cell>
          <cell r="C676">
            <v>7045695.5099999998</v>
          </cell>
        </row>
        <row r="677">
          <cell r="A677" t="str">
            <v>Resultado Financeiro</v>
          </cell>
          <cell r="C677">
            <v>6322995.7699999996</v>
          </cell>
        </row>
        <row r="679">
          <cell r="A679">
            <v>4142101</v>
          </cell>
          <cell r="B679" t="str">
            <v>Equivalência patrimonial</v>
          </cell>
          <cell r="C679">
            <v>31495.17</v>
          </cell>
        </row>
        <row r="680">
          <cell r="A680">
            <v>5311101</v>
          </cell>
          <cell r="B680" t="str">
            <v>Venda Imobil. -Veículos</v>
          </cell>
          <cell r="C680">
            <v>-5761301.2300000004</v>
          </cell>
        </row>
        <row r="681">
          <cell r="A681" t="str">
            <v>Resultado não Operacional</v>
          </cell>
          <cell r="C681">
            <v>-5729806.0599999996</v>
          </cell>
        </row>
        <row r="683">
          <cell r="A683" t="str">
            <v>Lucro/(prejuízo) antes de IR e CSL</v>
          </cell>
          <cell r="B683" t="str">
            <v>Indenizações de Cargas</v>
          </cell>
          <cell r="C683">
            <v>6209969.5499999998</v>
          </cell>
        </row>
        <row r="684">
          <cell r="A684">
            <v>3101102</v>
          </cell>
          <cell r="B684" t="str">
            <v>Fretes Complementares</v>
          </cell>
          <cell r="C684">
            <v>0</v>
          </cell>
        </row>
        <row r="685">
          <cell r="A685" t="str">
            <v>Lucro/(prejuízo) Líquido</v>
          </cell>
          <cell r="B685" t="str">
            <v>Indenizações a Terceiros</v>
          </cell>
          <cell r="C685">
            <v>6209969.5499999998</v>
          </cell>
        </row>
        <row r="686">
          <cell r="A686">
            <v>3101104</v>
          </cell>
          <cell r="B686" t="str">
            <v>Gastos Inden.Perdas</v>
          </cell>
          <cell r="C686">
            <v>172264.59</v>
          </cell>
        </row>
        <row r="687">
          <cell r="A687">
            <v>3101105</v>
          </cell>
          <cell r="B687" t="str">
            <v>Sinistros Avarias</v>
          </cell>
          <cell r="C687">
            <v>108557.42</v>
          </cell>
        </row>
        <row r="688">
          <cell r="A688">
            <v>3101199</v>
          </cell>
          <cell r="B688" t="str">
            <v>Ressarcimento Seguradoras</v>
          </cell>
          <cell r="C688">
            <v>0</v>
          </cell>
        </row>
        <row r="689">
          <cell r="A689">
            <v>4111103</v>
          </cell>
          <cell r="B689" t="str">
            <v>Indenizações a terceiros</v>
          </cell>
          <cell r="C689">
            <v>0</v>
          </cell>
        </row>
        <row r="690">
          <cell r="A690" t="str">
            <v>Proviões</v>
          </cell>
          <cell r="C690">
            <v>341712.43</v>
          </cell>
        </row>
        <row r="692">
          <cell r="A692">
            <v>5211101</v>
          </cell>
          <cell r="B692" t="str">
            <v>Rec.Aplicação Financeira</v>
          </cell>
          <cell r="C692">
            <v>0</v>
          </cell>
        </row>
        <row r="693">
          <cell r="A693">
            <v>5211102</v>
          </cell>
          <cell r="B693" t="str">
            <v>Juros de Clientes</v>
          </cell>
          <cell r="C693">
            <v>-2441.5500000000002</v>
          </cell>
        </row>
        <row r="694">
          <cell r="A694" t="str">
            <v>Texto.............................................</v>
          </cell>
          <cell r="B694" t="str">
            <v>Tributos</v>
          </cell>
          <cell r="C694">
            <v>-248882.37</v>
          </cell>
        </row>
        <row r="695">
          <cell r="A695" t="str">
            <v>..................................................</v>
          </cell>
          <cell r="B695" t="str">
            <v>Variação Cambial Ativa</v>
          </cell>
          <cell r="C695">
            <v>-3419.36</v>
          </cell>
        </row>
        <row r="696">
          <cell r="A696">
            <v>5214101</v>
          </cell>
          <cell r="B696" t="str">
            <v>Abatimento e Descontos</v>
          </cell>
          <cell r="C696">
            <v>0</v>
          </cell>
        </row>
        <row r="697">
          <cell r="A697" t="str">
            <v>Receita Financeira</v>
          </cell>
          <cell r="C697">
            <v>6421291.2800000003</v>
          </cell>
        </row>
        <row r="698">
          <cell r="A698">
            <v>4091101</v>
          </cell>
          <cell r="B698" t="str">
            <v>Juros Financ.moeda nac.</v>
          </cell>
          <cell r="C698">
            <v>0</v>
          </cell>
        </row>
        <row r="699">
          <cell r="A699">
            <v>4091102</v>
          </cell>
          <cell r="B699" t="str">
            <v>Juros Financ.moeda estr.</v>
          </cell>
          <cell r="C699">
            <v>68.819999999999993</v>
          </cell>
        </row>
        <row r="700">
          <cell r="A700">
            <v>4091103</v>
          </cell>
          <cell r="B700" t="str">
            <v>Juros Fornecedores</v>
          </cell>
          <cell r="C700">
            <v>17491.34</v>
          </cell>
        </row>
        <row r="701">
          <cell r="A701">
            <v>4091104</v>
          </cell>
          <cell r="B701" t="str">
            <v>Juros Ferroeste</v>
          </cell>
          <cell r="C701">
            <v>0</v>
          </cell>
        </row>
        <row r="702">
          <cell r="A702">
            <v>4091106</v>
          </cell>
          <cell r="B702" t="str">
            <v>Juros Overseas</v>
          </cell>
          <cell r="C702">
            <v>55.98</v>
          </cell>
        </row>
        <row r="703">
          <cell r="A703">
            <v>4091108</v>
          </cell>
          <cell r="B703" t="str">
            <v>Juros BNDES</v>
          </cell>
          <cell r="C703">
            <v>224999.35</v>
          </cell>
        </row>
        <row r="704">
          <cell r="A704" t="str">
            <v>Texto.............................................</v>
          </cell>
          <cell r="B704" t="str">
            <v>Juros s/ Clientes</v>
          </cell>
          <cell r="C704">
            <v>0</v>
          </cell>
        </row>
        <row r="705">
          <cell r="A705" t="str">
            <v>..................................................</v>
          </cell>
          <cell r="B705" t="str">
            <v>Juros s/ tributos</v>
          </cell>
          <cell r="C705">
            <v>0</v>
          </cell>
        </row>
        <row r="706">
          <cell r="A706">
            <v>4091120</v>
          </cell>
          <cell r="B706" t="str">
            <v>Juros Arrendamento delara</v>
          </cell>
          <cell r="C706">
            <v>448859.66</v>
          </cell>
        </row>
        <row r="707">
          <cell r="A707">
            <v>4092104</v>
          </cell>
          <cell r="B707" t="str">
            <v>Var.Cambial Fornecedores</v>
          </cell>
          <cell r="C707">
            <v>-6209969.5499999998</v>
          </cell>
        </row>
        <row r="708">
          <cell r="A708">
            <v>4092108</v>
          </cell>
          <cell r="B708" t="str">
            <v>Var.Cambial Clientes</v>
          </cell>
          <cell r="C708">
            <v>8122.89</v>
          </cell>
        </row>
        <row r="709">
          <cell r="A709">
            <v>4093101</v>
          </cell>
          <cell r="B709" t="str">
            <v>Taxas bancárias</v>
          </cell>
          <cell r="C709">
            <v>23306.84</v>
          </cell>
        </row>
        <row r="710">
          <cell r="A710">
            <v>4093102</v>
          </cell>
          <cell r="B710" t="str">
            <v>CPMF e IOF</v>
          </cell>
          <cell r="C710">
            <v>92943.38</v>
          </cell>
        </row>
        <row r="711">
          <cell r="A711">
            <v>4093103</v>
          </cell>
          <cell r="B711" t="str">
            <v>Juros bancários</v>
          </cell>
          <cell r="C711">
            <v>622.72</v>
          </cell>
        </row>
        <row r="712">
          <cell r="A712">
            <v>4093104</v>
          </cell>
          <cell r="B712" t="str">
            <v>IOF</v>
          </cell>
          <cell r="C712">
            <v>0</v>
          </cell>
        </row>
        <row r="713">
          <cell r="A713">
            <v>4094101</v>
          </cell>
          <cell r="B713" t="str">
            <v>Multas</v>
          </cell>
          <cell r="C713">
            <v>4841.1899999999996</v>
          </cell>
        </row>
        <row r="714">
          <cell r="A714" t="str">
            <v>Texto.............................................</v>
          </cell>
          <cell r="B714" t="str">
            <v>Descon.Finan.Concedido</v>
          </cell>
          <cell r="C714">
            <v>0</v>
          </cell>
        </row>
        <row r="715">
          <cell r="A715" t="str">
            <v>..................................................</v>
          </cell>
          <cell r="B715" t="str">
            <v>Descon.Financ.Obtidos</v>
          </cell>
          <cell r="C715">
            <v>-79.91</v>
          </cell>
        </row>
        <row r="716">
          <cell r="A716">
            <v>4101209</v>
          </cell>
          <cell r="B716" t="str">
            <v>PIS s/receitas financeiras</v>
          </cell>
          <cell r="C716">
            <v>0</v>
          </cell>
        </row>
        <row r="717">
          <cell r="A717">
            <v>1110689</v>
          </cell>
          <cell r="B717" t="str">
            <v>Unibanco - c.c.133.043-3 Transitória</v>
          </cell>
          <cell r="C717">
            <v>-24513.91</v>
          </cell>
        </row>
        <row r="718">
          <cell r="A718">
            <v>1110693</v>
          </cell>
          <cell r="B718" t="str">
            <v>Bradesco - c.c.210546-2 Ag 0049 Transit</v>
          </cell>
          <cell r="C718">
            <v>14387.76</v>
          </cell>
        </row>
        <row r="719">
          <cell r="A719">
            <v>3021115</v>
          </cell>
          <cell r="B719" t="str">
            <v>Consumo Intermodal</v>
          </cell>
          <cell r="C719">
            <v>234551.72</v>
          </cell>
        </row>
        <row r="720">
          <cell r="A720">
            <v>3021119</v>
          </cell>
          <cell r="B720" t="str">
            <v>Crédito Pis - Diesel Rodoviário</v>
          </cell>
          <cell r="C720">
            <v>-140558.91</v>
          </cell>
        </row>
        <row r="721">
          <cell r="A721">
            <v>3021401</v>
          </cell>
          <cell r="B721" t="str">
            <v>Combustiveis e equipamentos para termin</v>
          </cell>
          <cell r="C721">
            <v>27480.5</v>
          </cell>
        </row>
        <row r="722">
          <cell r="A722">
            <v>3036114</v>
          </cell>
          <cell r="B722" t="str">
            <v>Peças manut. maq. terminais - Rodo</v>
          </cell>
          <cell r="C722">
            <v>12762.78</v>
          </cell>
        </row>
        <row r="723">
          <cell r="A723">
            <v>3051109</v>
          </cell>
          <cell r="B723" t="str">
            <v>Rastreamento de Caminhões - Agregedos</v>
          </cell>
          <cell r="C723">
            <v>41300.07</v>
          </cell>
        </row>
        <row r="724">
          <cell r="A724">
            <v>3061114</v>
          </cell>
          <cell r="B724" t="str">
            <v>Locação de Maq.Equip. Terminais - Rodo</v>
          </cell>
          <cell r="C724">
            <v>46361.51</v>
          </cell>
        </row>
        <row r="725">
          <cell r="A725">
            <v>3061115</v>
          </cell>
          <cell r="B725" t="str">
            <v>Locação de Armazens - Rodo</v>
          </cell>
          <cell r="C725">
            <v>85652.5</v>
          </cell>
        </row>
        <row r="726">
          <cell r="A726">
            <v>3081116</v>
          </cell>
          <cell r="B726" t="str">
            <v>Crédito PIS - Outros Administrativo</v>
          </cell>
          <cell r="C726">
            <v>-418660.23</v>
          </cell>
        </row>
        <row r="727">
          <cell r="A727">
            <v>3081117</v>
          </cell>
          <cell r="B727" t="str">
            <v>INSS sobre Terceiros - CF</v>
          </cell>
          <cell r="C727">
            <v>9731.7199999999993</v>
          </cell>
        </row>
        <row r="728">
          <cell r="A728">
            <v>3131115</v>
          </cell>
          <cell r="B728" t="str">
            <v>Coleta e entrega agregados</v>
          </cell>
          <cell r="C728">
            <v>189033.22</v>
          </cell>
        </row>
        <row r="729">
          <cell r="A729">
            <v>3131116</v>
          </cell>
          <cell r="B729" t="str">
            <v>Coleta e entrega frota própria</v>
          </cell>
          <cell r="C729">
            <v>18808.509999999998</v>
          </cell>
        </row>
        <row r="730">
          <cell r="A730">
            <v>3131151</v>
          </cell>
          <cell r="B730" t="str">
            <v>Serviço de Desembaraço - Rodo</v>
          </cell>
          <cell r="C730">
            <v>88921.42</v>
          </cell>
        </row>
        <row r="731">
          <cell r="A731">
            <v>4034102</v>
          </cell>
          <cell r="B731" t="str">
            <v>Serv.Manut.p/Sistemas</v>
          </cell>
          <cell r="C731">
            <v>2725.75</v>
          </cell>
        </row>
        <row r="732">
          <cell r="A732">
            <v>4131133</v>
          </cell>
          <cell r="B732" t="str">
            <v>Lavagem de Caminhões</v>
          </cell>
          <cell r="C732">
            <v>2000</v>
          </cell>
        </row>
        <row r="733">
          <cell r="A733">
            <v>5118123</v>
          </cell>
          <cell r="B733" t="str">
            <v>Custo ALL Intermodal Agregado (receita</v>
          </cell>
          <cell r="C733">
            <v>342.06</v>
          </cell>
        </row>
        <row r="734">
          <cell r="A734">
            <v>5411184</v>
          </cell>
          <cell r="B734" t="str">
            <v>ISS Movim./Armaz.Rodo</v>
          </cell>
          <cell r="C734">
            <v>22842.89</v>
          </cell>
        </row>
        <row r="735">
          <cell r="A735">
            <v>5411185</v>
          </cell>
          <cell r="B735" t="str">
            <v>PIS Movim./Armaz.Rodo</v>
          </cell>
          <cell r="C735">
            <v>-1589.36</v>
          </cell>
        </row>
        <row r="736">
          <cell r="A736">
            <v>5411186</v>
          </cell>
          <cell r="B736" t="str">
            <v>COFINS- Movim./Armaz.Rodo</v>
          </cell>
          <cell r="C736">
            <v>-258.27</v>
          </cell>
        </row>
        <row r="737">
          <cell r="A737" t="str">
            <v>Imposto de Renda e Contribuição Social</v>
          </cell>
          <cell r="C737">
            <v>211321.73</v>
          </cell>
        </row>
        <row r="739">
          <cell r="A739" t="str">
            <v>Lucro/(prejuízo) Líquido</v>
          </cell>
          <cell r="C739">
            <v>3401782.26</v>
          </cell>
        </row>
        <row r="748">
          <cell r="A748" t="str">
            <v>Texto.............................................</v>
          </cell>
        </row>
        <row r="749">
          <cell r="A749" t="str">
            <v>..................................................</v>
          </cell>
        </row>
        <row r="751">
          <cell r="C751">
            <v>3452402.01</v>
          </cell>
        </row>
        <row r="758">
          <cell r="A758" t="str">
            <v>Texto.............................................</v>
          </cell>
        </row>
        <row r="759">
          <cell r="A759" t="str">
            <v>..................................................</v>
          </cell>
        </row>
        <row r="761">
          <cell r="C761">
            <v>-3401782.26</v>
          </cell>
        </row>
        <row r="768">
          <cell r="A768" t="str">
            <v>Texto.............................................</v>
          </cell>
        </row>
        <row r="769">
          <cell r="A769" t="str">
            <v>..................................................</v>
          </cell>
        </row>
        <row r="771">
          <cell r="A771">
            <v>3061115</v>
          </cell>
          <cell r="B771" t="str">
            <v>Locação de Armazens - Rodo</v>
          </cell>
          <cell r="C771">
            <v>50619.75</v>
          </cell>
        </row>
        <row r="772">
          <cell r="C772">
            <v>50619.75</v>
          </cell>
        </row>
      </sheetData>
      <sheetData sheetId="23" refreshError="1">
        <row r="2">
          <cell r="A2">
            <v>1110101</v>
          </cell>
          <cell r="B2" t="str">
            <v>Caixa</v>
          </cell>
          <cell r="C2">
            <v>19598.03</v>
          </cell>
        </row>
        <row r="3">
          <cell r="A3">
            <v>1110104</v>
          </cell>
          <cell r="B3" t="str">
            <v>Caixa Pequeno</v>
          </cell>
          <cell r="C3">
            <v>259200.59</v>
          </cell>
        </row>
        <row r="4">
          <cell r="A4">
            <v>1110201</v>
          </cell>
          <cell r="B4" t="str">
            <v>B.Real Ag.1849 CC 3709063</v>
          </cell>
          <cell r="C4">
            <v>6180</v>
          </cell>
        </row>
        <row r="5">
          <cell r="A5">
            <v>1110202</v>
          </cell>
          <cell r="B5" t="str">
            <v>B.Real Conta Cobrança</v>
          </cell>
          <cell r="C5">
            <v>1012540.03</v>
          </cell>
        </row>
        <row r="6">
          <cell r="A6">
            <v>1110206</v>
          </cell>
          <cell r="B6" t="str">
            <v>Cx.Econ.Fed. Ag.1000 CC 93-0</v>
          </cell>
          <cell r="C6">
            <v>5848.74</v>
          </cell>
        </row>
        <row r="7">
          <cell r="A7">
            <v>1110207</v>
          </cell>
          <cell r="B7" t="str">
            <v>Bradesco Ag049-3 CC184845-3</v>
          </cell>
          <cell r="C7">
            <v>138190.79</v>
          </cell>
        </row>
        <row r="8">
          <cell r="A8">
            <v>1110211</v>
          </cell>
          <cell r="B8" t="str">
            <v>Unibanco Ag.0616 CC 820272-6</v>
          </cell>
          <cell r="C8">
            <v>-3748.07</v>
          </cell>
        </row>
        <row r="9">
          <cell r="A9">
            <v>1110217</v>
          </cell>
          <cell r="B9" t="str">
            <v>B.Safra CC 0009-8/118349-9 Ctba</v>
          </cell>
          <cell r="C9">
            <v>34405.279999999999</v>
          </cell>
        </row>
        <row r="10">
          <cell r="A10">
            <v>1110240</v>
          </cell>
          <cell r="B10" t="str">
            <v>Banco Itau S/A</v>
          </cell>
          <cell r="C10">
            <v>6700.49</v>
          </cell>
        </row>
        <row r="11">
          <cell r="A11">
            <v>1110250</v>
          </cell>
          <cell r="B11" t="str">
            <v>Banco Triangulo S.A - C/C 01-9/ 6733-4</v>
          </cell>
          <cell r="C11">
            <v>2256.62</v>
          </cell>
        </row>
        <row r="12">
          <cell r="A12">
            <v>1110272</v>
          </cell>
          <cell r="B12" t="str">
            <v>Banco HSBC - C/C 28555-18 -</v>
          </cell>
          <cell r="C12">
            <v>199385.54</v>
          </cell>
        </row>
        <row r="13">
          <cell r="A13">
            <v>1110274</v>
          </cell>
          <cell r="B13" t="str">
            <v>BANCO DO BRASIL - MOVIMENTO</v>
          </cell>
          <cell r="C13">
            <v>963.92</v>
          </cell>
        </row>
        <row r="14">
          <cell r="A14">
            <v>1110276</v>
          </cell>
          <cell r="B14" t="str">
            <v>UNIBANCO - MOVIMENTO</v>
          </cell>
          <cell r="C14">
            <v>3968026.62</v>
          </cell>
        </row>
        <row r="15">
          <cell r="A15">
            <v>1110277</v>
          </cell>
          <cell r="B15" t="str">
            <v>UNIBANCO - CAUÇÃO</v>
          </cell>
          <cell r="C15">
            <v>11976.15</v>
          </cell>
        </row>
        <row r="16">
          <cell r="A16">
            <v>1110278</v>
          </cell>
          <cell r="B16" t="str">
            <v>Banco Bilbao Vizcaia S.A.</v>
          </cell>
          <cell r="C16">
            <v>0</v>
          </cell>
        </row>
        <row r="17">
          <cell r="A17">
            <v>1110289</v>
          </cell>
          <cell r="B17" t="str">
            <v>Unibanco - c.c.133.043-3</v>
          </cell>
          <cell r="C17">
            <v>83329.84</v>
          </cell>
        </row>
        <row r="18">
          <cell r="A18">
            <v>1110293</v>
          </cell>
          <cell r="B18" t="str">
            <v>Bradesco - c.c.210546-2 AG. 0049</v>
          </cell>
          <cell r="C18">
            <v>8320.74</v>
          </cell>
        </row>
        <row r="19">
          <cell r="A19">
            <v>1110294</v>
          </cell>
          <cell r="B19" t="str">
            <v>Banco Santos - Ag. 001-9 Conta 11973-0</v>
          </cell>
          <cell r="C19">
            <v>2581.48</v>
          </cell>
        </row>
        <row r="20">
          <cell r="A20">
            <v>1110310</v>
          </cell>
          <cell r="B20" t="str">
            <v>Unibanco Apl.Fin.</v>
          </cell>
          <cell r="C20">
            <v>87528.6</v>
          </cell>
        </row>
        <row r="21">
          <cell r="A21">
            <v>1110402</v>
          </cell>
          <cell r="B21" t="str">
            <v>Numerario em Transito</v>
          </cell>
          <cell r="C21">
            <v>231595.62</v>
          </cell>
        </row>
        <row r="22">
          <cell r="A22">
            <v>1110602</v>
          </cell>
          <cell r="B22" t="str">
            <v>B.Real Transit.C.Cobrança 1710120-2</v>
          </cell>
          <cell r="C22">
            <v>-395759.2</v>
          </cell>
        </row>
        <row r="23">
          <cell r="A23">
            <v>1110607</v>
          </cell>
          <cell r="B23" t="str">
            <v>Bradesco Trans.Ag.0493 CC 184845-30</v>
          </cell>
          <cell r="C23">
            <v>-43079.8</v>
          </cell>
        </row>
        <row r="24">
          <cell r="A24">
            <v>1110611</v>
          </cell>
          <cell r="B24" t="str">
            <v>Unibanco Transitória  Ag.0525 CC 100361</v>
          </cell>
          <cell r="C24">
            <v>-150</v>
          </cell>
        </row>
        <row r="25">
          <cell r="A25">
            <v>1110617</v>
          </cell>
          <cell r="B25" t="str">
            <v>B.Safra Transitória CC 0009-8/118349-9/</v>
          </cell>
          <cell r="C25">
            <v>25751.26</v>
          </cell>
        </row>
        <row r="26">
          <cell r="A26">
            <v>1110640</v>
          </cell>
          <cell r="B26" t="str">
            <v>Banco Itau S/A ag 0548 cc 677574-TRANSI</v>
          </cell>
          <cell r="C26">
            <v>27371.71</v>
          </cell>
        </row>
        <row r="27">
          <cell r="A27">
            <v>1110649</v>
          </cell>
          <cell r="B27" t="str">
            <v>Banco Real - C/C Genérico</v>
          </cell>
          <cell r="C27">
            <v>147147.76999999999</v>
          </cell>
        </row>
        <row r="28">
          <cell r="A28">
            <v>1110650</v>
          </cell>
          <cell r="B28" t="str">
            <v>Banco Triângulo - C/C 01-9/6733-4</v>
          </cell>
          <cell r="C28">
            <v>34534.639999999999</v>
          </cell>
        </row>
        <row r="29">
          <cell r="A29">
            <v>1110651</v>
          </cell>
          <cell r="B29" t="str">
            <v>Banco Real - C/C 3.000.990-1 - Viana</v>
          </cell>
          <cell r="C29">
            <v>1506.28</v>
          </cell>
        </row>
        <row r="30">
          <cell r="A30">
            <v>1110653</v>
          </cell>
          <cell r="B30" t="str">
            <v>Banco Real - C/C 1.000.988-6 - Contagem</v>
          </cell>
          <cell r="C30">
            <v>83315.960000000006</v>
          </cell>
        </row>
        <row r="31">
          <cell r="A31">
            <v>1110654</v>
          </cell>
          <cell r="B31" t="str">
            <v>Banco Real - C/C 2.000.996-5 - Rio de J</v>
          </cell>
          <cell r="C31">
            <v>7002.41</v>
          </cell>
        </row>
        <row r="32">
          <cell r="A32">
            <v>1110657</v>
          </cell>
          <cell r="B32" t="str">
            <v>Banco Real - C/C 1.000.983-9 - Canoas</v>
          </cell>
          <cell r="C32">
            <v>5360.24</v>
          </cell>
        </row>
        <row r="33">
          <cell r="A33">
            <v>1110659</v>
          </cell>
          <cell r="B33" t="str">
            <v>Banco Real - C/C 2.000.979-8 - PDV RJ</v>
          </cell>
          <cell r="C33">
            <v>-2400</v>
          </cell>
        </row>
        <row r="34">
          <cell r="A34">
            <v>1110660</v>
          </cell>
          <cell r="B34" t="str">
            <v>Banco Real - C/C 1.000.997-2 - São Borj</v>
          </cell>
          <cell r="C34">
            <v>202174.38</v>
          </cell>
        </row>
        <row r="35">
          <cell r="A35">
            <v>1110661</v>
          </cell>
          <cell r="B35" t="str">
            <v>Banco Real - C/C 6.000.994-7 - Mogi Gua</v>
          </cell>
          <cell r="C35">
            <v>550</v>
          </cell>
        </row>
        <row r="36">
          <cell r="A36">
            <v>1110662</v>
          </cell>
          <cell r="B36" t="str">
            <v>Banco Real - C/C 8.000.993-8 - Lages</v>
          </cell>
          <cell r="C36">
            <v>1462.9</v>
          </cell>
        </row>
        <row r="37">
          <cell r="A37">
            <v>1110663</v>
          </cell>
          <cell r="B37" t="str">
            <v>Banco Real - C/C 6.000.980-3 - São Paul</v>
          </cell>
          <cell r="C37">
            <v>259684.99</v>
          </cell>
        </row>
        <row r="38">
          <cell r="A38">
            <v>1110671</v>
          </cell>
          <cell r="B38" t="str">
            <v>Banco Real - C/C 0.000.992-7</v>
          </cell>
          <cell r="C38">
            <v>5195.3999999999996</v>
          </cell>
        </row>
        <row r="39">
          <cell r="A39">
            <v>1110672</v>
          </cell>
          <cell r="B39" t="str">
            <v>Banco HSBC - C/C 28555-18</v>
          </cell>
          <cell r="C39">
            <v>-49760.83</v>
          </cell>
        </row>
        <row r="40">
          <cell r="A40">
            <v>1110674</v>
          </cell>
          <cell r="B40" t="str">
            <v>BANCO DO BRASIL - MOVIMENTO</v>
          </cell>
          <cell r="C40">
            <v>7352.41</v>
          </cell>
        </row>
        <row r="41">
          <cell r="A41">
            <v>1110676</v>
          </cell>
          <cell r="B41" t="str">
            <v>UNIBANCO - MOVIMENTO</v>
          </cell>
          <cell r="C41">
            <v>-10002.35</v>
          </cell>
        </row>
        <row r="42">
          <cell r="A42">
            <v>1110677</v>
          </cell>
          <cell r="B42" t="str">
            <v>UNIBANCO - CAUÇÃO</v>
          </cell>
          <cell r="C42">
            <v>0</v>
          </cell>
        </row>
        <row r="43">
          <cell r="A43" t="str">
            <v>DISPONIBILIDADES</v>
          </cell>
          <cell r="C43">
            <v>6382139.1799999997</v>
          </cell>
        </row>
        <row r="45">
          <cell r="A45">
            <v>1120101</v>
          </cell>
          <cell r="B45" t="str">
            <v>C.Receber-Cliente Nacional</v>
          </cell>
          <cell r="C45">
            <v>10564259.32</v>
          </cell>
        </row>
        <row r="46">
          <cell r="A46">
            <v>1120102</v>
          </cell>
          <cell r="B46" t="str">
            <v>C.Receber-Cliente Exterior</v>
          </cell>
          <cell r="C46">
            <v>366865.28</v>
          </cell>
        </row>
        <row r="47">
          <cell r="A47">
            <v>1120107</v>
          </cell>
          <cell r="B47" t="str">
            <v>Antecipação de Faturamento</v>
          </cell>
          <cell r="C47">
            <v>4222176.51</v>
          </cell>
        </row>
        <row r="48">
          <cell r="A48">
            <v>1120110</v>
          </cell>
          <cell r="B48" t="str">
            <v>Provisão de Faturamento</v>
          </cell>
          <cell r="C48">
            <v>2570841.66</v>
          </cell>
        </row>
        <row r="49">
          <cell r="A49">
            <v>1120211</v>
          </cell>
          <cell r="B49" t="str">
            <v>Cta.Rec.Mesopotâmico/BAP</v>
          </cell>
          <cell r="C49">
            <v>8727048.8599999994</v>
          </cell>
        </row>
        <row r="50">
          <cell r="A50">
            <v>1120215</v>
          </cell>
          <cell r="B50" t="str">
            <v>Operações passivas Rodo/Ferro</v>
          </cell>
          <cell r="C50">
            <v>337781.19</v>
          </cell>
        </row>
        <row r="51">
          <cell r="A51">
            <v>1120301</v>
          </cell>
          <cell r="B51" t="str">
            <v>Clientes Nac. Serviços</v>
          </cell>
          <cell r="C51">
            <v>-291634.42</v>
          </cell>
        </row>
        <row r="52">
          <cell r="A52">
            <v>1120503</v>
          </cell>
          <cell r="B52" t="str">
            <v>Creditos Atwood</v>
          </cell>
          <cell r="C52">
            <v>81796.37</v>
          </cell>
        </row>
        <row r="53">
          <cell r="A53">
            <v>1120601</v>
          </cell>
          <cell r="B53" t="str">
            <v>Recebimentos (D+1)</v>
          </cell>
          <cell r="C53">
            <v>-231595.62</v>
          </cell>
        </row>
        <row r="54">
          <cell r="A54" t="str">
            <v>Clientes</v>
          </cell>
          <cell r="C54">
            <v>26343861.52</v>
          </cell>
        </row>
        <row r="56">
          <cell r="A56">
            <v>1150101</v>
          </cell>
          <cell r="B56" t="str">
            <v>Estoques</v>
          </cell>
          <cell r="C56">
            <v>4203950.6500000004</v>
          </cell>
        </row>
        <row r="57">
          <cell r="A57">
            <v>1150195</v>
          </cell>
          <cell r="B57" t="str">
            <v>Carga Adto.Fornec.</v>
          </cell>
          <cell r="C57">
            <v>1224775.52</v>
          </cell>
        </row>
        <row r="58">
          <cell r="A58">
            <v>1150197</v>
          </cell>
          <cell r="B58" t="str">
            <v>Carga Estoque Delara</v>
          </cell>
          <cell r="C58">
            <v>48665.08</v>
          </cell>
        </row>
        <row r="59">
          <cell r="A59">
            <v>1150199</v>
          </cell>
          <cell r="B59" t="str">
            <v>EM/EF Geral</v>
          </cell>
          <cell r="C59">
            <v>-93788.67</v>
          </cell>
        </row>
        <row r="60">
          <cell r="A60" t="str">
            <v>Almoxarifado</v>
          </cell>
          <cell r="C60">
            <v>5383602.5800000001</v>
          </cell>
        </row>
        <row r="62">
          <cell r="A62">
            <v>1150305</v>
          </cell>
          <cell r="B62" t="str">
            <v>Adiant.Fornecedor Exterior</v>
          </cell>
          <cell r="C62">
            <v>0</v>
          </cell>
        </row>
        <row r="63">
          <cell r="A63" t="str">
            <v>Importação em andamento</v>
          </cell>
          <cell r="C63">
            <v>0</v>
          </cell>
        </row>
        <row r="65">
          <cell r="A65">
            <v>1160101</v>
          </cell>
          <cell r="B65" t="str">
            <v>Imposto de Renda a Recuperar</v>
          </cell>
          <cell r="C65">
            <v>3272.57</v>
          </cell>
        </row>
        <row r="66">
          <cell r="A66">
            <v>1160104</v>
          </cell>
          <cell r="B66" t="str">
            <v>PIS a Recuperar</v>
          </cell>
          <cell r="C66">
            <v>0</v>
          </cell>
        </row>
        <row r="67">
          <cell r="A67">
            <v>1160106</v>
          </cell>
          <cell r="B67" t="str">
            <v>INSS - RETENÇÃO SOBRE FATURAMENTO</v>
          </cell>
          <cell r="C67">
            <v>1952439.74</v>
          </cell>
        </row>
        <row r="68">
          <cell r="A68">
            <v>1160108</v>
          </cell>
          <cell r="B68" t="str">
            <v>FGTS antecipado s/13º salário</v>
          </cell>
          <cell r="C68">
            <v>3313.98</v>
          </cell>
        </row>
        <row r="69">
          <cell r="A69">
            <v>1160109</v>
          </cell>
          <cell r="B69" t="str">
            <v>Imposto de Renda antecipado</v>
          </cell>
          <cell r="C69">
            <v>3626.61</v>
          </cell>
        </row>
        <row r="70">
          <cell r="A70">
            <v>1160112</v>
          </cell>
          <cell r="B70" t="str">
            <v>Imposto de Renda diferido</v>
          </cell>
          <cell r="C70">
            <v>1657000</v>
          </cell>
        </row>
        <row r="71">
          <cell r="A71">
            <v>1160113</v>
          </cell>
          <cell r="B71" t="str">
            <v>Contr. Social Diferida</v>
          </cell>
          <cell r="C71">
            <v>597000</v>
          </cell>
        </row>
        <row r="72">
          <cell r="A72">
            <v>1160207</v>
          </cell>
          <cell r="B72" t="str">
            <v>ICMS a Recuperar - Geral</v>
          </cell>
          <cell r="C72">
            <v>3106966.94</v>
          </cell>
        </row>
        <row r="73">
          <cell r="A73">
            <v>1160208</v>
          </cell>
          <cell r="B73" t="str">
            <v>ICMS a Recuperar-Ativo Imobilizado PR</v>
          </cell>
          <cell r="C73">
            <v>461423.83</v>
          </cell>
        </row>
        <row r="74">
          <cell r="A74">
            <v>1160253</v>
          </cell>
          <cell r="B74" t="str">
            <v>IPI a Compensar</v>
          </cell>
          <cell r="C74">
            <v>5028999.8600000003</v>
          </cell>
        </row>
        <row r="75">
          <cell r="A75" t="str">
            <v>Tributos a recuperar</v>
          </cell>
          <cell r="C75">
            <v>12814043.529999999</v>
          </cell>
        </row>
        <row r="77">
          <cell r="A77">
            <v>1140101</v>
          </cell>
          <cell r="B77" t="str">
            <v>Adiantamento a maquinistas</v>
          </cell>
          <cell r="C77">
            <v>-366743.45</v>
          </cell>
        </row>
        <row r="78">
          <cell r="A78">
            <v>1140102</v>
          </cell>
          <cell r="B78" t="str">
            <v>Adiantamento de Férias</v>
          </cell>
          <cell r="C78">
            <v>-71888.460000000006</v>
          </cell>
        </row>
        <row r="79">
          <cell r="A79">
            <v>1140103</v>
          </cell>
          <cell r="B79" t="str">
            <v>Adiantamento De 13º Salário</v>
          </cell>
          <cell r="C79">
            <v>18453.8</v>
          </cell>
        </row>
        <row r="80">
          <cell r="A80">
            <v>1140104</v>
          </cell>
          <cell r="B80" t="str">
            <v>Empréstimo A Funcionários</v>
          </cell>
          <cell r="C80">
            <v>-3722.53</v>
          </cell>
        </row>
        <row r="81">
          <cell r="A81">
            <v>1140105</v>
          </cell>
          <cell r="B81" t="str">
            <v>Adiantamento de Salários</v>
          </cell>
          <cell r="C81">
            <v>455096.13</v>
          </cell>
        </row>
        <row r="82">
          <cell r="A82">
            <v>1140106</v>
          </cell>
          <cell r="B82" t="str">
            <v>Insuficiência De Saldos</v>
          </cell>
          <cell r="C82">
            <v>290203.5</v>
          </cell>
        </row>
        <row r="83">
          <cell r="A83">
            <v>1140108</v>
          </cell>
          <cell r="B83" t="str">
            <v>Fornecimento De Camisas</v>
          </cell>
          <cell r="C83">
            <v>-17600.89</v>
          </cell>
        </row>
        <row r="84">
          <cell r="A84">
            <v>1140109</v>
          </cell>
          <cell r="B84" t="str">
            <v>Adto a Motoristas</v>
          </cell>
          <cell r="C84">
            <v>58796.9</v>
          </cell>
        </row>
        <row r="85">
          <cell r="A85">
            <v>1140201</v>
          </cell>
          <cell r="B85" t="str">
            <v>Adto.de Viagens Nacionais</v>
          </cell>
          <cell r="C85">
            <v>669.42</v>
          </cell>
        </row>
        <row r="86">
          <cell r="A86">
            <v>1140203</v>
          </cell>
          <cell r="B86" t="str">
            <v>Adiant. de Viagem</v>
          </cell>
          <cell r="C86">
            <v>34276.269999999997</v>
          </cell>
        </row>
        <row r="87">
          <cell r="A87">
            <v>1140409</v>
          </cell>
          <cell r="B87" t="str">
            <v>Adiant. a Fornecedores</v>
          </cell>
          <cell r="C87">
            <v>7173039.5199999996</v>
          </cell>
        </row>
        <row r="88">
          <cell r="A88" t="str">
            <v>Antecipações diversas</v>
          </cell>
          <cell r="C88">
            <v>7570580.21</v>
          </cell>
        </row>
        <row r="90">
          <cell r="A90">
            <v>1170103</v>
          </cell>
          <cell r="B90" t="str">
            <v>Arrendamento Delara</v>
          </cell>
          <cell r="C90">
            <v>10078445.16</v>
          </cell>
        </row>
        <row r="91">
          <cell r="A91">
            <v>1170201</v>
          </cell>
          <cell r="B91" t="str">
            <v>Prêmio De Seguro a Apropriar</v>
          </cell>
          <cell r="C91">
            <v>1601511.16</v>
          </cell>
        </row>
        <row r="92">
          <cell r="A92">
            <v>1170305</v>
          </cell>
          <cell r="B92" t="str">
            <v>Enc.Financ.a Apropriar</v>
          </cell>
          <cell r="C92">
            <v>104213.2</v>
          </cell>
        </row>
        <row r="93">
          <cell r="A93">
            <v>1170324</v>
          </cell>
          <cell r="B93" t="str">
            <v>Despesas antecipadas IPTU</v>
          </cell>
          <cell r="C93">
            <v>694.85</v>
          </cell>
        </row>
        <row r="94">
          <cell r="A94">
            <v>1170325</v>
          </cell>
          <cell r="B94" t="str">
            <v>Despesas antecipadas IPVA/LICENCIAMENTO</v>
          </cell>
          <cell r="C94">
            <v>51911.11</v>
          </cell>
        </row>
        <row r="95">
          <cell r="A95">
            <v>1170330</v>
          </cell>
          <cell r="B95" t="str">
            <v>Despesas antecipadas Alugueis</v>
          </cell>
          <cell r="C95">
            <v>2250</v>
          </cell>
        </row>
        <row r="96">
          <cell r="A96">
            <v>1173224</v>
          </cell>
          <cell r="B96" t="str">
            <v>Desp antecip aquisição de vale alimenta</v>
          </cell>
          <cell r="C96">
            <v>91470.32</v>
          </cell>
        </row>
        <row r="97">
          <cell r="A97">
            <v>1173225</v>
          </cell>
          <cell r="B97" t="str">
            <v>Desp antecip assintência médica</v>
          </cell>
          <cell r="C97">
            <v>60603.77</v>
          </cell>
        </row>
        <row r="98">
          <cell r="A98">
            <v>1173227</v>
          </cell>
          <cell r="B98" t="str">
            <v>Desp antecip vale transporte</v>
          </cell>
          <cell r="C98">
            <v>251827.32</v>
          </cell>
        </row>
        <row r="99">
          <cell r="A99">
            <v>1173228</v>
          </cell>
          <cell r="B99" t="str">
            <v>Desp antecip farmácia</v>
          </cell>
          <cell r="C99">
            <v>9307.52</v>
          </cell>
        </row>
        <row r="100">
          <cell r="A100" t="str">
            <v>Despesas Pagas antecipadamente</v>
          </cell>
          <cell r="C100">
            <v>12252234.41</v>
          </cell>
        </row>
        <row r="102">
          <cell r="A102">
            <v>1139901</v>
          </cell>
          <cell r="B102" t="str">
            <v>Seguros a Receber</v>
          </cell>
          <cell r="C102">
            <v>30415</v>
          </cell>
        </row>
        <row r="103">
          <cell r="A103">
            <v>1139912</v>
          </cell>
          <cell r="B103" t="str">
            <v>Cheques em cobrança - Chile</v>
          </cell>
          <cell r="C103">
            <v>224564.3</v>
          </cell>
        </row>
        <row r="104">
          <cell r="A104" t="str">
            <v>Outros</v>
          </cell>
          <cell r="C104">
            <v>254979.3</v>
          </cell>
        </row>
        <row r="106">
          <cell r="A106" t="str">
            <v>Circulante</v>
          </cell>
          <cell r="C106">
            <v>71001440.730000004</v>
          </cell>
        </row>
        <row r="108">
          <cell r="A108">
            <v>1240402</v>
          </cell>
          <cell r="B108" t="str">
            <v>ICMS a recuperar-Paraná</v>
          </cell>
          <cell r="C108">
            <v>537404.97</v>
          </cell>
        </row>
        <row r="109">
          <cell r="A109">
            <v>1240409</v>
          </cell>
          <cell r="B109" t="str">
            <v>Imposto de Renda Diferido - LP</v>
          </cell>
          <cell r="C109">
            <v>1899000</v>
          </cell>
        </row>
        <row r="110">
          <cell r="A110">
            <v>1240410</v>
          </cell>
          <cell r="B110" t="str">
            <v>Contribuição Social Diferida - LP</v>
          </cell>
          <cell r="C110">
            <v>684000</v>
          </cell>
        </row>
        <row r="111">
          <cell r="A111" t="str">
            <v>Impostos longo prazo</v>
          </cell>
          <cell r="C111">
            <v>3120404.97</v>
          </cell>
        </row>
        <row r="113">
          <cell r="A113">
            <v>1250104</v>
          </cell>
          <cell r="B113" t="str">
            <v>Controladora ALL S.A.</v>
          </cell>
          <cell r="C113">
            <v>27140</v>
          </cell>
        </row>
        <row r="114">
          <cell r="A114">
            <v>1250205</v>
          </cell>
          <cell r="B114" t="str">
            <v>Mutúo ALL Armazéns Gerais Ltda</v>
          </cell>
          <cell r="C114">
            <v>-1010640.47</v>
          </cell>
        </row>
        <row r="115">
          <cell r="A115">
            <v>1250212</v>
          </cell>
          <cell r="B115" t="str">
            <v>Mutúo ALL Brasil</v>
          </cell>
          <cell r="C115">
            <v>1955951.24</v>
          </cell>
        </row>
        <row r="116">
          <cell r="A116" t="str">
            <v>Mútuo controladores</v>
          </cell>
          <cell r="C116">
            <v>972450.77</v>
          </cell>
        </row>
        <row r="118">
          <cell r="A118">
            <v>1240104</v>
          </cell>
          <cell r="B118" t="str">
            <v>Arrendamento Delara RLP</v>
          </cell>
          <cell r="C118">
            <v>22748654.23</v>
          </cell>
        </row>
        <row r="119">
          <cell r="A119" t="str">
            <v>Despesas pagas antecipadamente</v>
          </cell>
          <cell r="C119">
            <v>22748654.23</v>
          </cell>
        </row>
        <row r="121">
          <cell r="A121">
            <v>1210101</v>
          </cell>
          <cell r="B121" t="str">
            <v>Dep.Judic.Ações Trabal.LP</v>
          </cell>
          <cell r="C121">
            <v>382365.47</v>
          </cell>
        </row>
        <row r="122">
          <cell r="A122">
            <v>1210109</v>
          </cell>
          <cell r="B122" t="str">
            <v>Penhora Judicial</v>
          </cell>
          <cell r="C122">
            <v>226618.15</v>
          </cell>
        </row>
        <row r="123">
          <cell r="A123" t="str">
            <v>Depósitos judiciais</v>
          </cell>
          <cell r="C123">
            <v>608983.62</v>
          </cell>
        </row>
        <row r="125">
          <cell r="A125">
            <v>1220201</v>
          </cell>
          <cell r="B125" t="str">
            <v>Valores a Receber-Ressarcimento</v>
          </cell>
          <cell r="C125">
            <v>395881.6</v>
          </cell>
        </row>
        <row r="126">
          <cell r="A126" t="str">
            <v>Outros</v>
          </cell>
          <cell r="C126">
            <v>395881.6</v>
          </cell>
        </row>
        <row r="128">
          <cell r="A128" t="str">
            <v>Realizável a longo prazo</v>
          </cell>
          <cell r="C128">
            <v>27846375.190000001</v>
          </cell>
        </row>
        <row r="130">
          <cell r="A130">
            <v>1310204</v>
          </cell>
          <cell r="B130" t="str">
            <v>Part.Coligada Terlogs Terminais Marítim</v>
          </cell>
          <cell r="C130">
            <v>9580000</v>
          </cell>
        </row>
        <row r="131">
          <cell r="A131">
            <v>1310302</v>
          </cell>
          <cell r="B131" t="str">
            <v>Participação ALL Armazéns Gerais Ltda</v>
          </cell>
          <cell r="C131">
            <v>568491.35</v>
          </cell>
        </row>
        <row r="132">
          <cell r="A132" t="str">
            <v>Controladas e coligadas</v>
          </cell>
          <cell r="C132">
            <v>10148491.35</v>
          </cell>
        </row>
        <row r="133">
          <cell r="C133">
            <v>10148491.35</v>
          </cell>
        </row>
        <row r="134">
          <cell r="A134">
            <v>1322101</v>
          </cell>
          <cell r="B134" t="str">
            <v>Projetos em Andamento</v>
          </cell>
          <cell r="C134">
            <v>4296349.2</v>
          </cell>
        </row>
        <row r="135">
          <cell r="A135">
            <v>1324108</v>
          </cell>
          <cell r="B135" t="str">
            <v>Equip.Processamento Dados</v>
          </cell>
          <cell r="C135">
            <v>896536.79</v>
          </cell>
        </row>
        <row r="136">
          <cell r="A136">
            <v>1324128</v>
          </cell>
          <cell r="B136" t="str">
            <v>Deprec.Eq.Processam.Dados</v>
          </cell>
          <cell r="C136">
            <v>-131731.37</v>
          </cell>
        </row>
        <row r="137">
          <cell r="A137">
            <v>1325102</v>
          </cell>
          <cell r="B137" t="str">
            <v>Móveis e Utensílios</v>
          </cell>
          <cell r="C137">
            <v>7233.6</v>
          </cell>
        </row>
        <row r="138">
          <cell r="A138">
            <v>1325104</v>
          </cell>
          <cell r="B138" t="str">
            <v>Veículos Rodoviários</v>
          </cell>
          <cell r="C138">
            <v>13018525.57</v>
          </cell>
        </row>
        <row r="139">
          <cell r="A139">
            <v>1325122</v>
          </cell>
          <cell r="B139" t="str">
            <v>Deprec.Móveis e Utensílios</v>
          </cell>
          <cell r="C139">
            <v>-1369.6</v>
          </cell>
        </row>
        <row r="140">
          <cell r="A140">
            <v>1325124</v>
          </cell>
          <cell r="B140" t="str">
            <v>Deprec.Veíc.Rodoviários</v>
          </cell>
          <cell r="C140">
            <v>-3897932.08</v>
          </cell>
        </row>
        <row r="141">
          <cell r="A141">
            <v>1326202</v>
          </cell>
          <cell r="B141" t="str">
            <v>Sistemas Aplicat.-Software</v>
          </cell>
          <cell r="C141">
            <v>224744.6</v>
          </cell>
        </row>
        <row r="142">
          <cell r="A142">
            <v>1326212</v>
          </cell>
          <cell r="B142" t="str">
            <v>Amort.Sistemas Aplicativos</v>
          </cell>
          <cell r="C142">
            <v>-84034.74</v>
          </cell>
        </row>
        <row r="143">
          <cell r="A143">
            <v>1329999</v>
          </cell>
          <cell r="B143" t="str">
            <v>Carga Imobilizado</v>
          </cell>
          <cell r="C143">
            <v>237600</v>
          </cell>
        </row>
        <row r="144">
          <cell r="A144" t="str">
            <v>Bens de uso construção e reforma</v>
          </cell>
          <cell r="C144">
            <v>14565921.970000001</v>
          </cell>
        </row>
        <row r="145">
          <cell r="A145" t="str">
            <v>Imobilizado</v>
          </cell>
          <cell r="C145">
            <v>14565921.970000001</v>
          </cell>
        </row>
        <row r="147">
          <cell r="A147" t="str">
            <v>Permanente</v>
          </cell>
          <cell r="C147">
            <v>24714413.32</v>
          </cell>
        </row>
        <row r="149">
          <cell r="A149" t="str">
            <v>ATIVO</v>
          </cell>
          <cell r="C149">
            <v>123562229.23999999</v>
          </cell>
        </row>
        <row r="158">
          <cell r="A158" t="str">
            <v>Texto.............................................</v>
          </cell>
        </row>
        <row r="159">
          <cell r="A159" t="str">
            <v>..................................................</v>
          </cell>
        </row>
        <row r="161">
          <cell r="A161">
            <v>2111101</v>
          </cell>
          <cell r="B161" t="str">
            <v>Fornecedor Materiais Nac.</v>
          </cell>
          <cell r="C161">
            <v>-1140181.5</v>
          </cell>
        </row>
        <row r="162">
          <cell r="A162">
            <v>2111102</v>
          </cell>
          <cell r="B162" t="str">
            <v>Fornec.Materiais Consig.</v>
          </cell>
          <cell r="C162">
            <v>-594</v>
          </cell>
        </row>
        <row r="163">
          <cell r="A163">
            <v>2111103</v>
          </cell>
          <cell r="B163" t="str">
            <v>Fornecedor Serviços Nac.</v>
          </cell>
          <cell r="C163">
            <v>-12244038.390000001</v>
          </cell>
        </row>
        <row r="164">
          <cell r="A164">
            <v>2111105</v>
          </cell>
          <cell r="B164" t="str">
            <v>Provisão de N.F. Serviço</v>
          </cell>
          <cell r="C164">
            <v>-869131.24</v>
          </cell>
        </row>
        <row r="165">
          <cell r="A165">
            <v>2111106</v>
          </cell>
          <cell r="B165" t="str">
            <v>Funcionários</v>
          </cell>
          <cell r="C165">
            <v>-86619.91</v>
          </cell>
        </row>
        <row r="166">
          <cell r="A166">
            <v>2111108</v>
          </cell>
          <cell r="B166" t="str">
            <v>Fornecedor Utilities</v>
          </cell>
          <cell r="C166">
            <v>-9204.74</v>
          </cell>
        </row>
        <row r="167">
          <cell r="A167">
            <v>2111109</v>
          </cell>
          <cell r="B167" t="str">
            <v>Fornecedor de Combustíveis</v>
          </cell>
          <cell r="C167">
            <v>-2646686.41</v>
          </cell>
        </row>
        <row r="168">
          <cell r="A168">
            <v>2111110</v>
          </cell>
          <cell r="B168" t="str">
            <v>Fornecedor Impostos</v>
          </cell>
          <cell r="C168">
            <v>-366278.34</v>
          </cell>
        </row>
        <row r="169">
          <cell r="A169">
            <v>2111111</v>
          </cell>
          <cell r="B169" t="str">
            <v>Bancos</v>
          </cell>
          <cell r="C169">
            <v>-5084.33</v>
          </cell>
        </row>
        <row r="170">
          <cell r="A170">
            <v>2111113</v>
          </cell>
          <cell r="B170" t="str">
            <v>Tit. Caixa. Peq. UPs</v>
          </cell>
          <cell r="C170">
            <v>-21229.040000000001</v>
          </cell>
        </row>
        <row r="171">
          <cell r="A171">
            <v>2111114</v>
          </cell>
          <cell r="B171" t="str">
            <v>Forn.Ressarc.Avarias</v>
          </cell>
          <cell r="C171">
            <v>-68557.990000000005</v>
          </cell>
        </row>
        <row r="172">
          <cell r="A172">
            <v>2111116</v>
          </cell>
          <cell r="B172" t="str">
            <v>Fornecedores Caminhoneiros</v>
          </cell>
          <cell r="C172">
            <v>-4658380.32</v>
          </cell>
        </row>
        <row r="173">
          <cell r="A173">
            <v>2111189</v>
          </cell>
          <cell r="B173" t="str">
            <v>Transitoria Agregado</v>
          </cell>
          <cell r="C173">
            <v>104820.18</v>
          </cell>
        </row>
        <row r="174">
          <cell r="A174">
            <v>2111190</v>
          </cell>
          <cell r="B174" t="str">
            <v>Carga Forn.Mat.</v>
          </cell>
          <cell r="C174">
            <v>750033.9</v>
          </cell>
        </row>
        <row r="175">
          <cell r="A175">
            <v>2111191</v>
          </cell>
          <cell r="B175" t="str">
            <v>Carga Forn.Serviço</v>
          </cell>
          <cell r="C175">
            <v>-242280.79</v>
          </cell>
        </row>
        <row r="176">
          <cell r="A176">
            <v>2111193</v>
          </cell>
          <cell r="B176" t="str">
            <v>Outros valores a pagar</v>
          </cell>
          <cell r="C176">
            <v>3105739.11</v>
          </cell>
        </row>
        <row r="177">
          <cell r="A177">
            <v>2111202</v>
          </cell>
          <cell r="B177" t="str">
            <v>Fornecedor Serviços Ext.</v>
          </cell>
          <cell r="C177">
            <v>-1923421.44</v>
          </cell>
        </row>
        <row r="178">
          <cell r="A178" t="str">
            <v>Fornecedores</v>
          </cell>
          <cell r="C178">
            <v>-20321095.25</v>
          </cell>
        </row>
        <row r="180">
          <cell r="A180">
            <v>2121301</v>
          </cell>
          <cell r="B180" t="str">
            <v>Empréstimo BNDES</v>
          </cell>
          <cell r="C180">
            <v>-5707984.1500000004</v>
          </cell>
        </row>
        <row r="181">
          <cell r="A181" t="str">
            <v>BNDES</v>
          </cell>
          <cell r="C181">
            <v>-5707984.1500000004</v>
          </cell>
        </row>
        <row r="183">
          <cell r="A183">
            <v>2131106</v>
          </cell>
          <cell r="B183" t="str">
            <v>Arrendamento Delara</v>
          </cell>
          <cell r="C183">
            <v>-18219879.460000001</v>
          </cell>
        </row>
        <row r="184">
          <cell r="A184" t="str">
            <v>Arrendamento a pagar</v>
          </cell>
          <cell r="C184">
            <v>-18219879.460000001</v>
          </cell>
        </row>
        <row r="186">
          <cell r="A186">
            <v>2161101</v>
          </cell>
          <cell r="B186" t="str">
            <v>Salários a Pagar</v>
          </cell>
          <cell r="C186">
            <v>161998.48000000001</v>
          </cell>
        </row>
        <row r="187">
          <cell r="A187">
            <v>2161102</v>
          </cell>
          <cell r="B187" t="str">
            <v>Banco de horas a pagar</v>
          </cell>
          <cell r="C187">
            <v>-24395.84</v>
          </cell>
        </row>
        <row r="188">
          <cell r="A188">
            <v>2162101</v>
          </cell>
          <cell r="B188" t="str">
            <v>INSS</v>
          </cell>
          <cell r="C188">
            <v>-537026.62</v>
          </cell>
        </row>
        <row r="189">
          <cell r="A189">
            <v>2162103</v>
          </cell>
          <cell r="B189" t="str">
            <v>Salario Educação</v>
          </cell>
          <cell r="C189">
            <v>-36777.199999999997</v>
          </cell>
        </row>
        <row r="190">
          <cell r="A190">
            <v>2162104</v>
          </cell>
          <cell r="B190" t="str">
            <v>FGTS a Recolher</v>
          </cell>
          <cell r="C190">
            <v>-172595.28</v>
          </cell>
        </row>
        <row r="191">
          <cell r="A191">
            <v>2163101</v>
          </cell>
          <cell r="B191" t="str">
            <v>Cta.Pg. Plansfer</v>
          </cell>
          <cell r="C191">
            <v>80</v>
          </cell>
        </row>
        <row r="192">
          <cell r="A192">
            <v>2163102</v>
          </cell>
          <cell r="B192" t="str">
            <v>Contrib. Sindical</v>
          </cell>
          <cell r="C192">
            <v>-16290.63</v>
          </cell>
        </row>
        <row r="193">
          <cell r="A193">
            <v>2163104</v>
          </cell>
          <cell r="B193" t="str">
            <v>Pensão Alimentícia</v>
          </cell>
          <cell r="C193">
            <v>3580.3</v>
          </cell>
        </row>
        <row r="194">
          <cell r="A194">
            <v>2163105</v>
          </cell>
          <cell r="B194" t="str">
            <v>Sindifer</v>
          </cell>
          <cell r="C194">
            <v>-1865.9</v>
          </cell>
        </row>
        <row r="195">
          <cell r="A195">
            <v>2163106</v>
          </cell>
          <cell r="B195" t="str">
            <v>Assistência Odontológica</v>
          </cell>
          <cell r="C195">
            <v>-12471.27</v>
          </cell>
        </row>
        <row r="196">
          <cell r="A196" t="str">
            <v>Salários e encargos sociais</v>
          </cell>
          <cell r="C196">
            <v>-635763.96</v>
          </cell>
        </row>
        <row r="198">
          <cell r="A198">
            <v>2171101</v>
          </cell>
          <cell r="B198" t="str">
            <v>IRRF - Empregados</v>
          </cell>
          <cell r="C198">
            <v>-45693.08</v>
          </cell>
        </row>
        <row r="199">
          <cell r="A199">
            <v>2171102</v>
          </cell>
          <cell r="B199" t="str">
            <v>IRRF - Terceiros</v>
          </cell>
          <cell r="C199">
            <v>-1695.63</v>
          </cell>
        </row>
        <row r="200">
          <cell r="A200">
            <v>2171201</v>
          </cell>
          <cell r="B200" t="str">
            <v>PIS-Prog.Int.Social</v>
          </cell>
          <cell r="C200">
            <v>-134991.67999999999</v>
          </cell>
        </row>
        <row r="201">
          <cell r="A201">
            <v>2171202</v>
          </cell>
          <cell r="B201" t="str">
            <v>Cofins</v>
          </cell>
          <cell r="C201">
            <v>-438039.98</v>
          </cell>
        </row>
        <row r="202">
          <cell r="A202">
            <v>2171203</v>
          </cell>
          <cell r="B202" t="str">
            <v>Imposto S/Serviço</v>
          </cell>
          <cell r="C202">
            <v>13436.73</v>
          </cell>
        </row>
        <row r="203">
          <cell r="A203">
            <v>2171210</v>
          </cell>
          <cell r="B203" t="str">
            <v>Ganhos c/ tributos a realizar</v>
          </cell>
          <cell r="C203">
            <v>-976049.93</v>
          </cell>
        </row>
        <row r="204">
          <cell r="A204">
            <v>2171301</v>
          </cell>
          <cell r="B204" t="str">
            <v>ICMS - Parana</v>
          </cell>
          <cell r="C204">
            <v>-1389207.08</v>
          </cell>
        </row>
        <row r="205">
          <cell r="A205">
            <v>2171309</v>
          </cell>
          <cell r="B205" t="str">
            <v>ICMS a pagar - Geral</v>
          </cell>
          <cell r="C205">
            <v>-75232.539999999994</v>
          </cell>
        </row>
        <row r="206">
          <cell r="A206">
            <v>2171501</v>
          </cell>
          <cell r="B206" t="str">
            <v>IPTU</v>
          </cell>
          <cell r="C206">
            <v>2972.07</v>
          </cell>
        </row>
        <row r="207">
          <cell r="A207">
            <v>2171504</v>
          </cell>
          <cell r="B207" t="str">
            <v>ISS - RETENÇAÕ TERCEIROS</v>
          </cell>
          <cell r="C207">
            <v>-556.97</v>
          </cell>
        </row>
        <row r="208">
          <cell r="A208">
            <v>2171505</v>
          </cell>
          <cell r="B208" t="str">
            <v>INSS</v>
          </cell>
          <cell r="C208">
            <v>-181722.76</v>
          </cell>
        </row>
        <row r="209">
          <cell r="A209">
            <v>2171507</v>
          </cell>
          <cell r="B209" t="str">
            <v>INSS - retenção s/ cooperativas</v>
          </cell>
          <cell r="C209">
            <v>-144410.97</v>
          </cell>
        </row>
        <row r="210">
          <cell r="A210">
            <v>2171508</v>
          </cell>
          <cell r="B210" t="str">
            <v>SEST/SENAT - Retido caminhoneiros</v>
          </cell>
          <cell r="C210">
            <v>-16427.22</v>
          </cell>
        </row>
        <row r="211">
          <cell r="A211" t="str">
            <v>Impostos</v>
          </cell>
          <cell r="C211">
            <v>-3387619.04</v>
          </cell>
        </row>
        <row r="213">
          <cell r="A213">
            <v>2164101</v>
          </cell>
          <cell r="B213" t="str">
            <v>13 Salario</v>
          </cell>
          <cell r="C213">
            <v>-796098.1</v>
          </cell>
        </row>
        <row r="214">
          <cell r="A214">
            <v>2164102</v>
          </cell>
          <cell r="B214" t="str">
            <v>Ferias</v>
          </cell>
          <cell r="C214">
            <v>-1480659.03</v>
          </cell>
        </row>
        <row r="215">
          <cell r="A215" t="str">
            <v>Provisões de férias e 13º salário</v>
          </cell>
          <cell r="C215">
            <v>-2276757.13</v>
          </cell>
        </row>
        <row r="217">
          <cell r="A217">
            <v>2151109</v>
          </cell>
          <cell r="B217" t="str">
            <v>Part.Pg.Mesopotâmico/BAP</v>
          </cell>
          <cell r="C217">
            <v>-3148114.26</v>
          </cell>
        </row>
        <row r="218">
          <cell r="A218">
            <v>2181136</v>
          </cell>
          <cell r="B218" t="str">
            <v>Crédito- Unimed</v>
          </cell>
          <cell r="C218">
            <v>-441.17</v>
          </cell>
        </row>
        <row r="219">
          <cell r="A219">
            <v>2181146</v>
          </cell>
          <cell r="B219" t="str">
            <v>Adto. Bunge Alimentos</v>
          </cell>
          <cell r="C219">
            <v>-4800000</v>
          </cell>
        </row>
        <row r="220">
          <cell r="A220">
            <v>2181150</v>
          </cell>
          <cell r="B220" t="str">
            <v>Adiantamento de Clientes - Recon</v>
          </cell>
          <cell r="C220">
            <v>-9801.75</v>
          </cell>
        </row>
        <row r="221">
          <cell r="A221">
            <v>2182101</v>
          </cell>
          <cell r="B221" t="str">
            <v>Seguros a pagar</v>
          </cell>
          <cell r="C221">
            <v>-104318.99</v>
          </cell>
        </row>
        <row r="222">
          <cell r="A222">
            <v>2182102</v>
          </cell>
          <cell r="B222" t="str">
            <v>Bonif.vagões clientes a Pg</v>
          </cell>
          <cell r="C222">
            <v>44.93</v>
          </cell>
        </row>
        <row r="223">
          <cell r="A223">
            <v>2182103</v>
          </cell>
          <cell r="B223" t="str">
            <v>Reemb Impostos Delara</v>
          </cell>
          <cell r="C223">
            <v>260625.93</v>
          </cell>
        </row>
        <row r="224">
          <cell r="A224" t="str">
            <v>Outros</v>
          </cell>
          <cell r="C224">
            <v>-7802005.3099999996</v>
          </cell>
        </row>
        <row r="226">
          <cell r="A226" t="str">
            <v>Circulante</v>
          </cell>
          <cell r="C226">
            <v>-58351104.299999997</v>
          </cell>
        </row>
        <row r="228">
          <cell r="A228">
            <v>2211202</v>
          </cell>
          <cell r="B228" t="str">
            <v>Fornec.Serviços Ext. LP</v>
          </cell>
          <cell r="C228">
            <v>16000.02</v>
          </cell>
        </row>
        <row r="229">
          <cell r="A229" t="str">
            <v>Fornecedores</v>
          </cell>
          <cell r="C229">
            <v>16000.02</v>
          </cell>
        </row>
        <row r="231">
          <cell r="A231">
            <v>2221301</v>
          </cell>
          <cell r="B231" t="str">
            <v>Emprést.BNDES  LP</v>
          </cell>
          <cell r="C231">
            <v>-8704001.5199999996</v>
          </cell>
        </row>
        <row r="232">
          <cell r="A232" t="str">
            <v>BNDES</v>
          </cell>
          <cell r="C232">
            <v>-8704001.5199999996</v>
          </cell>
        </row>
        <row r="234">
          <cell r="A234">
            <v>2251101</v>
          </cell>
          <cell r="B234" t="str">
            <v>Provisões Ações Trabal.LP</v>
          </cell>
          <cell r="C234">
            <v>-122862.76</v>
          </cell>
        </row>
        <row r="235">
          <cell r="A235" t="str">
            <v>Provisão para contingencias trabalhistas</v>
          </cell>
          <cell r="C235">
            <v>-122862.76</v>
          </cell>
        </row>
        <row r="237">
          <cell r="A237">
            <v>2221606</v>
          </cell>
          <cell r="B237" t="str">
            <v>Mutúo ALL do Brasil S.A. LP</v>
          </cell>
          <cell r="C237">
            <v>-1128799.74</v>
          </cell>
        </row>
        <row r="238">
          <cell r="A238">
            <v>2281102</v>
          </cell>
          <cell r="B238" t="str">
            <v>Reembolso impostos Delara</v>
          </cell>
          <cell r="C238">
            <v>-1960079.05</v>
          </cell>
        </row>
        <row r="239">
          <cell r="A239" t="str">
            <v>Outros valores a pagar</v>
          </cell>
          <cell r="C239">
            <v>-3088878.79</v>
          </cell>
        </row>
        <row r="241">
          <cell r="A241" t="str">
            <v>Exigível a longo prazo</v>
          </cell>
          <cell r="C241">
            <v>-11899743.050000001</v>
          </cell>
        </row>
        <row r="243">
          <cell r="A243">
            <v>2311104</v>
          </cell>
          <cell r="B243" t="str">
            <v>Cessão Diretio de Uso</v>
          </cell>
          <cell r="C243">
            <v>-8904487.1400000006</v>
          </cell>
        </row>
        <row r="244">
          <cell r="C244">
            <v>-8904487.1400000006</v>
          </cell>
        </row>
        <row r="245">
          <cell r="A245">
            <v>2411101</v>
          </cell>
          <cell r="B245" t="str">
            <v>Capital Social Subscrito</v>
          </cell>
          <cell r="C245">
            <v>-46929261.920000002</v>
          </cell>
        </row>
        <row r="246">
          <cell r="A246">
            <v>2421102</v>
          </cell>
          <cell r="B246" t="str">
            <v>Adto.p/Futuro Aum.Capital</v>
          </cell>
          <cell r="C246">
            <v>-6901077.1399999997</v>
          </cell>
        </row>
        <row r="247">
          <cell r="A247" t="str">
            <v>Capital social</v>
          </cell>
          <cell r="C247">
            <v>-53830339.060000002</v>
          </cell>
        </row>
        <row r="249">
          <cell r="A249">
            <v>2431101</v>
          </cell>
          <cell r="B249" t="str">
            <v>Lucro/Prej.Exerc.Anteriores</v>
          </cell>
          <cell r="C249">
            <v>14671027.84</v>
          </cell>
        </row>
        <row r="250">
          <cell r="A250" t="str">
            <v>Prejuízo acumulado</v>
          </cell>
          <cell r="C250">
            <v>14671027.84</v>
          </cell>
        </row>
        <row r="252">
          <cell r="A252" t="str">
            <v>Patrimônio líquido</v>
          </cell>
          <cell r="C252">
            <v>-39159311.219999999</v>
          </cell>
        </row>
        <row r="254">
          <cell r="A254" t="str">
            <v>Passivo</v>
          </cell>
          <cell r="C254">
            <v>-118314645.70999999</v>
          </cell>
        </row>
        <row r="263">
          <cell r="A263" t="str">
            <v>Texto.............................................</v>
          </cell>
        </row>
        <row r="264">
          <cell r="A264" t="str">
            <v>..................................................</v>
          </cell>
        </row>
        <row r="266">
          <cell r="C266">
            <v>-5247583.53</v>
          </cell>
        </row>
        <row r="273">
          <cell r="A273" t="str">
            <v>Texto.............................................</v>
          </cell>
        </row>
        <row r="274">
          <cell r="A274" t="str">
            <v>..................................................</v>
          </cell>
        </row>
        <row r="276">
          <cell r="A276">
            <v>5111101</v>
          </cell>
          <cell r="B276" t="str">
            <v>Receita Transporte Ferrov.</v>
          </cell>
          <cell r="C276">
            <v>-8000</v>
          </cell>
        </row>
        <row r="277">
          <cell r="A277">
            <v>5112101</v>
          </cell>
          <cell r="B277" t="str">
            <v>FEPASA Part.Rec.</v>
          </cell>
          <cell r="C277">
            <v>-0.02</v>
          </cell>
        </row>
        <row r="278">
          <cell r="A278">
            <v>5114101</v>
          </cell>
          <cell r="B278" t="str">
            <v>Desconto de Frete</v>
          </cell>
          <cell r="C278">
            <v>7399.37</v>
          </cell>
        </row>
        <row r="279">
          <cell r="A279" t="str">
            <v>Receita Ferroviária</v>
          </cell>
          <cell r="C279">
            <v>-600.65</v>
          </cell>
        </row>
        <row r="280">
          <cell r="A280">
            <v>5114301</v>
          </cell>
          <cell r="B280" t="str">
            <v>Desconto de Frete - Agregados</v>
          </cell>
          <cell r="C280">
            <v>155180.24</v>
          </cell>
        </row>
        <row r="281">
          <cell r="A281">
            <v>5114304</v>
          </cell>
          <cell r="B281" t="str">
            <v>Desconto de Frete - Terceiros</v>
          </cell>
          <cell r="C281">
            <v>1183147.97</v>
          </cell>
        </row>
        <row r="282">
          <cell r="A282">
            <v>5114305</v>
          </cell>
          <cell r="B282" t="str">
            <v>Cancelamento de Frete - Terceiros</v>
          </cell>
          <cell r="C282">
            <v>511.96</v>
          </cell>
        </row>
        <row r="283">
          <cell r="A283">
            <v>5114307</v>
          </cell>
          <cell r="B283" t="str">
            <v>Desconto de Frete - Frota</v>
          </cell>
          <cell r="C283">
            <v>423915.61</v>
          </cell>
        </row>
        <row r="284">
          <cell r="A284">
            <v>5114308</v>
          </cell>
          <cell r="B284" t="str">
            <v>Cancelamento de Frete - Frota</v>
          </cell>
          <cell r="C284">
            <v>1655293.67</v>
          </cell>
        </row>
        <row r="285">
          <cell r="A285">
            <v>5118101</v>
          </cell>
          <cell r="B285" t="str">
            <v>Transporte Rodoviário - Terceiros</v>
          </cell>
          <cell r="C285">
            <v>-55732183.310000002</v>
          </cell>
        </row>
        <row r="286">
          <cell r="A286">
            <v>5118102</v>
          </cell>
          <cell r="B286" t="str">
            <v>Transport. Rod. Frota</v>
          </cell>
          <cell r="C286">
            <v>-58833512.93</v>
          </cell>
        </row>
        <row r="287">
          <cell r="A287">
            <v>5118103</v>
          </cell>
          <cell r="B287" t="str">
            <v>Transp. Rod. Agregados</v>
          </cell>
          <cell r="C287">
            <v>-25254016.23</v>
          </cell>
        </row>
        <row r="288">
          <cell r="A288">
            <v>5118105</v>
          </cell>
          <cell r="B288" t="str">
            <v>Rec.Movim./Armaz.Rodo</v>
          </cell>
          <cell r="C288">
            <v>-473296.06</v>
          </cell>
        </row>
        <row r="289">
          <cell r="A289" t="str">
            <v>Receita Rodoviária</v>
          </cell>
          <cell r="C289">
            <v>-136874959.08000001</v>
          </cell>
        </row>
        <row r="290">
          <cell r="A290">
            <v>5117105</v>
          </cell>
          <cell r="B290" t="str">
            <v>Transbordo</v>
          </cell>
          <cell r="C290">
            <v>-39734</v>
          </cell>
        </row>
        <row r="291">
          <cell r="A291">
            <v>5117109</v>
          </cell>
          <cell r="B291" t="str">
            <v>Custo adm.+marg Intermodal</v>
          </cell>
          <cell r="C291">
            <v>367526.24</v>
          </cell>
        </row>
        <row r="292">
          <cell r="A292">
            <v>5117128</v>
          </cell>
          <cell r="B292" t="str">
            <v>Operação terminais UNIT - Uruguaiana</v>
          </cell>
          <cell r="C292">
            <v>-4148</v>
          </cell>
        </row>
        <row r="293">
          <cell r="A293">
            <v>5124112</v>
          </cell>
          <cell r="B293" t="str">
            <v>Comissão Seguros Rodoviário - Agregados</v>
          </cell>
          <cell r="C293">
            <v>-999088.88</v>
          </cell>
        </row>
        <row r="294">
          <cell r="A294">
            <v>5124113</v>
          </cell>
          <cell r="B294" t="str">
            <v>Comissão Seguros Rodoviário - Terceiros</v>
          </cell>
          <cell r="C294">
            <v>-884351.04</v>
          </cell>
        </row>
        <row r="295">
          <cell r="A295">
            <v>5124120</v>
          </cell>
          <cell r="B295" t="str">
            <v>Comissão Seguros Rodoviário - Frota</v>
          </cell>
          <cell r="C295">
            <v>-720682.66</v>
          </cell>
        </row>
        <row r="296">
          <cell r="A296" t="str">
            <v>Receita de Logística</v>
          </cell>
          <cell r="C296">
            <v>-2280478.34</v>
          </cell>
        </row>
        <row r="297">
          <cell r="A297">
            <v>4145102</v>
          </cell>
          <cell r="B297" t="str">
            <v>Custo Imobilizado Baixado</v>
          </cell>
          <cell r="C297">
            <v>4405143.2</v>
          </cell>
        </row>
        <row r="298">
          <cell r="A298">
            <v>5117130</v>
          </cell>
          <cell r="B298" t="str">
            <v>Receita Realizada TERLOGS</v>
          </cell>
          <cell r="C298">
            <v>-307051.3</v>
          </cell>
        </row>
        <row r="299">
          <cell r="A299">
            <v>5124104</v>
          </cell>
          <cell r="B299" t="str">
            <v>Receitas a Classificar</v>
          </cell>
          <cell r="C299">
            <v>32496.44</v>
          </cell>
        </row>
        <row r="300">
          <cell r="A300" t="str">
            <v>Outras Receitas</v>
          </cell>
          <cell r="C300">
            <v>4130588.34</v>
          </cell>
        </row>
        <row r="301">
          <cell r="A301" t="str">
            <v>Receita Bruta Total</v>
          </cell>
          <cell r="C301">
            <v>-135025449.72999999</v>
          </cell>
        </row>
        <row r="302">
          <cell r="A302">
            <v>5411102</v>
          </cell>
          <cell r="B302" t="str">
            <v>PIS</v>
          </cell>
          <cell r="C302">
            <v>64.900000000000006</v>
          </cell>
        </row>
        <row r="303">
          <cell r="A303">
            <v>5411103</v>
          </cell>
          <cell r="B303" t="str">
            <v>COFINS</v>
          </cell>
          <cell r="C303">
            <v>117.99</v>
          </cell>
        </row>
        <row r="304">
          <cell r="A304">
            <v>5411104</v>
          </cell>
          <cell r="B304" t="str">
            <v>Imposto s/ serviço</v>
          </cell>
          <cell r="C304">
            <v>196.66</v>
          </cell>
        </row>
        <row r="305">
          <cell r="A305">
            <v>5411127</v>
          </cell>
          <cell r="B305" t="str">
            <v>Imposto s/ serviço - Sobre logística</v>
          </cell>
          <cell r="C305">
            <v>-205.39</v>
          </cell>
        </row>
        <row r="306">
          <cell r="A306">
            <v>5411145</v>
          </cell>
          <cell r="B306" t="str">
            <v>PIS Rodoviário - Agregados</v>
          </cell>
          <cell r="C306">
            <v>423924.14</v>
          </cell>
        </row>
        <row r="307">
          <cell r="A307">
            <v>5411146</v>
          </cell>
          <cell r="B307" t="str">
            <v>PIS Rodoviário - Terceiros</v>
          </cell>
          <cell r="C307">
            <v>838702.25</v>
          </cell>
        </row>
        <row r="308">
          <cell r="A308">
            <v>5411147</v>
          </cell>
          <cell r="B308" t="str">
            <v>PIS Rodoviário - Frota</v>
          </cell>
          <cell r="C308">
            <v>830016.25</v>
          </cell>
        </row>
        <row r="309">
          <cell r="A309">
            <v>5411148</v>
          </cell>
          <cell r="B309" t="str">
            <v>Cofins Rodoviário - Agregados</v>
          </cell>
          <cell r="C309">
            <v>770912.66</v>
          </cell>
        </row>
        <row r="310">
          <cell r="A310">
            <v>5411149</v>
          </cell>
          <cell r="B310" t="str">
            <v>Cofins Rodoviário - Terceiros</v>
          </cell>
          <cell r="C310">
            <v>1518448.1</v>
          </cell>
        </row>
        <row r="311">
          <cell r="A311">
            <v>5411150</v>
          </cell>
          <cell r="B311" t="str">
            <v>Cofins Rodoviário - Frota</v>
          </cell>
          <cell r="C311">
            <v>1474464.1</v>
          </cell>
        </row>
        <row r="312">
          <cell r="A312">
            <v>5411151</v>
          </cell>
          <cell r="B312" t="str">
            <v>ISS Rodoviário - Agregados</v>
          </cell>
          <cell r="C312">
            <v>30614.18</v>
          </cell>
        </row>
        <row r="313">
          <cell r="A313">
            <v>5411152</v>
          </cell>
          <cell r="B313" t="str">
            <v>ISS Rodoviário - Terceiros</v>
          </cell>
          <cell r="C313">
            <v>70367.28</v>
          </cell>
        </row>
        <row r="314">
          <cell r="A314">
            <v>5411153</v>
          </cell>
          <cell r="B314" t="str">
            <v>ISS Rodoviário - Frota</v>
          </cell>
          <cell r="C314">
            <v>118557.95</v>
          </cell>
        </row>
        <row r="315">
          <cell r="A315">
            <v>5411160</v>
          </cell>
          <cell r="B315" t="str">
            <v>ISS s/ Seguros</v>
          </cell>
          <cell r="C315">
            <v>2112.9499999999998</v>
          </cell>
        </row>
        <row r="316">
          <cell r="A316" t="str">
            <v>PIS/COFINS/ISS/INSS</v>
          </cell>
          <cell r="C316">
            <v>6078294.0199999996</v>
          </cell>
        </row>
        <row r="317">
          <cell r="A317">
            <v>5411142</v>
          </cell>
          <cell r="B317" t="str">
            <v>ICMS Rodoviário - Agregados</v>
          </cell>
          <cell r="C317">
            <v>3551647.36</v>
          </cell>
        </row>
        <row r="318">
          <cell r="A318">
            <v>5411143</v>
          </cell>
          <cell r="B318" t="str">
            <v>ICMS Rodoviário - Terceiros</v>
          </cell>
          <cell r="C318">
            <v>4169472.7</v>
          </cell>
        </row>
        <row r="319">
          <cell r="A319">
            <v>5411144</v>
          </cell>
          <cell r="B319" t="str">
            <v>ICMS Rodoviário - Frota</v>
          </cell>
          <cell r="C319">
            <v>3673998.22</v>
          </cell>
        </row>
        <row r="320">
          <cell r="A320">
            <v>5411156</v>
          </cell>
          <cell r="B320" t="str">
            <v>ICMS Seg rod - Agregados</v>
          </cell>
          <cell r="C320">
            <v>73522.7</v>
          </cell>
        </row>
        <row r="321">
          <cell r="A321">
            <v>5411157</v>
          </cell>
          <cell r="B321" t="str">
            <v>ICMS Seg rod - Terceiros</v>
          </cell>
          <cell r="C321">
            <v>48267.97</v>
          </cell>
        </row>
        <row r="322">
          <cell r="A322">
            <v>5411158</v>
          </cell>
          <cell r="B322" t="str">
            <v>ICMS Seg rod - Frota</v>
          </cell>
          <cell r="C322">
            <v>22768.34</v>
          </cell>
        </row>
        <row r="323">
          <cell r="A323" t="str">
            <v>ICMS</v>
          </cell>
          <cell r="C323">
            <v>11539677.289999999</v>
          </cell>
        </row>
        <row r="324">
          <cell r="A324" t="str">
            <v>Impostos s/ Vendas</v>
          </cell>
          <cell r="C324">
            <v>17617971.309999999</v>
          </cell>
        </row>
        <row r="325">
          <cell r="A325" t="str">
            <v>Receita operacional líquida</v>
          </cell>
          <cell r="C325">
            <v>-117407478.42</v>
          </cell>
        </row>
        <row r="326">
          <cell r="A326">
            <v>3131106</v>
          </cell>
          <cell r="B326" t="str">
            <v>Limpeza de vagões</v>
          </cell>
          <cell r="C326">
            <v>200</v>
          </cell>
        </row>
        <row r="327">
          <cell r="A327">
            <v>4131130</v>
          </cell>
          <cell r="B327" t="str">
            <v>Carga e descarga</v>
          </cell>
          <cell r="C327">
            <v>2740.09</v>
          </cell>
        </row>
        <row r="328">
          <cell r="A328" t="str">
            <v>Enlonamento/Pesagem</v>
          </cell>
          <cell r="C328">
            <v>2940.09</v>
          </cell>
        </row>
        <row r="329">
          <cell r="A329">
            <v>3061108</v>
          </cell>
          <cell r="B329" t="str">
            <v>Aluguel Container</v>
          </cell>
          <cell r="C329">
            <v>1231.04</v>
          </cell>
        </row>
        <row r="330">
          <cell r="A330" t="str">
            <v>Aluguel de Material Rodante</v>
          </cell>
          <cell r="C330">
            <v>1231.04</v>
          </cell>
        </row>
        <row r="331">
          <cell r="A331">
            <v>4180101</v>
          </cell>
          <cell r="B331" t="str">
            <v>Crédito Pis - Custo</v>
          </cell>
          <cell r="C331">
            <v>-103750.45</v>
          </cell>
        </row>
        <row r="332">
          <cell r="A332" t="str">
            <v>Crédito PIS</v>
          </cell>
          <cell r="C332">
            <v>-103750.45</v>
          </cell>
        </row>
        <row r="333">
          <cell r="A333" t="str">
            <v>Custos Ferroviários variáveis</v>
          </cell>
          <cell r="C333">
            <v>-99579.32</v>
          </cell>
        </row>
        <row r="334">
          <cell r="A334">
            <v>3015101</v>
          </cell>
          <cell r="B334" t="str">
            <v>Salários - Motoristas/Ajudantes</v>
          </cell>
          <cell r="C334">
            <v>3769778.35</v>
          </cell>
        </row>
        <row r="335">
          <cell r="A335">
            <v>3015201</v>
          </cell>
          <cell r="B335" t="str">
            <v>Adic. Sal. Mot. Ajudantes</v>
          </cell>
          <cell r="C335">
            <v>1975220.9</v>
          </cell>
        </row>
        <row r="336">
          <cell r="A336">
            <v>3015202</v>
          </cell>
          <cell r="B336" t="str">
            <v>Abono Acordo Coletivo - Motoristas e aj</v>
          </cell>
          <cell r="C336">
            <v>2620</v>
          </cell>
        </row>
        <row r="337">
          <cell r="A337">
            <v>3015301</v>
          </cell>
          <cell r="B337" t="str">
            <v>INSS Mot/Ajudantes</v>
          </cell>
          <cell r="C337">
            <v>1877740.26</v>
          </cell>
        </row>
        <row r="338">
          <cell r="A338">
            <v>3015302</v>
          </cell>
          <cell r="B338" t="str">
            <v>FGTS Motoristas/Ajud</v>
          </cell>
          <cell r="C338">
            <v>535004.25</v>
          </cell>
        </row>
        <row r="339">
          <cell r="A339">
            <v>3015305</v>
          </cell>
          <cell r="B339" t="str">
            <v>Cont. Patronal Motoristas/Ajudantes</v>
          </cell>
          <cell r="C339">
            <v>2655</v>
          </cell>
        </row>
        <row r="340">
          <cell r="A340">
            <v>3015401</v>
          </cell>
          <cell r="B340" t="str">
            <v>HE Motoristas/Ajudanres</v>
          </cell>
          <cell r="C340">
            <v>1131113</v>
          </cell>
        </row>
        <row r="341">
          <cell r="A341">
            <v>3015402</v>
          </cell>
          <cell r="B341" t="str">
            <v>Adicional Noturno - Motoristas</v>
          </cell>
          <cell r="C341">
            <v>46111.17</v>
          </cell>
        </row>
        <row r="342">
          <cell r="A342">
            <v>3015501</v>
          </cell>
          <cell r="B342" t="str">
            <v>Aviso Previo Recisão CTR Motoristas</v>
          </cell>
          <cell r="C342">
            <v>408715.26</v>
          </cell>
        </row>
        <row r="343">
          <cell r="A343">
            <v>3015701</v>
          </cell>
          <cell r="B343" t="str">
            <v>Férias Motoristas/Ajudantes</v>
          </cell>
          <cell r="C343">
            <v>1184295.19</v>
          </cell>
        </row>
        <row r="344">
          <cell r="A344">
            <v>3015702</v>
          </cell>
          <cell r="B344" t="str">
            <v>13º Salário Motoristas/Ajudantes</v>
          </cell>
          <cell r="C344">
            <v>864526.16</v>
          </cell>
        </row>
        <row r="345">
          <cell r="A345">
            <v>3015801</v>
          </cell>
          <cell r="B345" t="str">
            <v>Ticket Alim. Motoristas/Ajudantes</v>
          </cell>
          <cell r="C345">
            <v>1267648.23</v>
          </cell>
        </row>
        <row r="346">
          <cell r="A346">
            <v>3015802</v>
          </cell>
          <cell r="B346" t="str">
            <v>Vale Transp. Motoristas/Ajudantes</v>
          </cell>
          <cell r="C346">
            <v>494116.21</v>
          </cell>
        </row>
        <row r="347">
          <cell r="A347">
            <v>3015803</v>
          </cell>
          <cell r="B347" t="str">
            <v>Ass. Médica Motoristas/Ajudantes</v>
          </cell>
          <cell r="C347">
            <v>736413.11</v>
          </cell>
        </row>
        <row r="348">
          <cell r="A348">
            <v>3015804</v>
          </cell>
          <cell r="B348" t="str">
            <v>Seguro de Vida Motoristas/Ajudantes</v>
          </cell>
          <cell r="C348">
            <v>18234.68</v>
          </cell>
        </row>
        <row r="349">
          <cell r="A349">
            <v>3015805</v>
          </cell>
          <cell r="B349" t="str">
            <v>Brindes Motoristas/Ajudantes</v>
          </cell>
          <cell r="C349">
            <v>9308.1200000000008</v>
          </cell>
        </row>
        <row r="350">
          <cell r="A350">
            <v>3015806</v>
          </cell>
          <cell r="B350" t="str">
            <v>Outros Motoristas/Ajudantes</v>
          </cell>
          <cell r="C350">
            <v>2660.99</v>
          </cell>
        </row>
        <row r="351">
          <cell r="A351">
            <v>3015901</v>
          </cell>
          <cell r="B351" t="str">
            <v>Contrato Motoristas/Ajudantes</v>
          </cell>
          <cell r="C351">
            <v>102169.85</v>
          </cell>
        </row>
        <row r="352">
          <cell r="A352" t="str">
            <v>Motoristas e Ajudantes</v>
          </cell>
          <cell r="C352">
            <v>14428330.73</v>
          </cell>
        </row>
        <row r="353">
          <cell r="A353">
            <v>3021106</v>
          </cell>
          <cell r="B353" t="str">
            <v>Diesel Caminhão Internacional</v>
          </cell>
          <cell r="C353">
            <v>1387.7</v>
          </cell>
        </row>
        <row r="354">
          <cell r="A354">
            <v>3021107</v>
          </cell>
          <cell r="B354" t="str">
            <v>Frete Diesel Cam.Internacional</v>
          </cell>
          <cell r="C354">
            <v>10.5</v>
          </cell>
        </row>
        <row r="355">
          <cell r="A355">
            <v>3021108</v>
          </cell>
          <cell r="B355" t="str">
            <v>Diesel Caminhão</v>
          </cell>
          <cell r="C355">
            <v>15213108.51</v>
          </cell>
        </row>
        <row r="356">
          <cell r="A356">
            <v>3021110</v>
          </cell>
          <cell r="B356" t="str">
            <v>Lubrificantes Caminhão</v>
          </cell>
          <cell r="C356">
            <v>186381.59</v>
          </cell>
        </row>
        <row r="357">
          <cell r="A357">
            <v>3021112</v>
          </cell>
          <cell r="B357" t="str">
            <v>Combustível p/ Agregados</v>
          </cell>
          <cell r="C357">
            <v>2948934.67</v>
          </cell>
        </row>
        <row r="358">
          <cell r="A358">
            <v>3021113</v>
          </cell>
          <cell r="B358" t="str">
            <v>Combustível para terceiros</v>
          </cell>
          <cell r="C358">
            <v>67549.850000000006</v>
          </cell>
        </row>
        <row r="359">
          <cell r="A359" t="str">
            <v>Combustível e Lubrificantes</v>
          </cell>
          <cell r="C359">
            <v>18417372.82</v>
          </cell>
        </row>
        <row r="360">
          <cell r="A360">
            <v>3014307</v>
          </cell>
          <cell r="B360" t="str">
            <v>INSS Serviços de Agregados -Intermodal</v>
          </cell>
          <cell r="C360">
            <v>465235.81</v>
          </cell>
        </row>
        <row r="361">
          <cell r="A361">
            <v>3131136</v>
          </cell>
          <cell r="B361" t="str">
            <v>Fretes agregados</v>
          </cell>
          <cell r="C361">
            <v>13862297.41</v>
          </cell>
        </row>
        <row r="362">
          <cell r="A362">
            <v>3131145</v>
          </cell>
          <cell r="B362" t="str">
            <v>Pedágio agregados</v>
          </cell>
          <cell r="C362">
            <v>895820.86</v>
          </cell>
        </row>
        <row r="363">
          <cell r="A363">
            <v>3131146</v>
          </cell>
          <cell r="B363" t="str">
            <v>Pedágio Reembolso agregados</v>
          </cell>
          <cell r="C363">
            <v>-672644.73</v>
          </cell>
        </row>
        <row r="364">
          <cell r="A364">
            <v>3131148</v>
          </cell>
          <cell r="B364" t="str">
            <v>Carga e descarga rodo agregados</v>
          </cell>
          <cell r="C364">
            <v>343346.72</v>
          </cell>
        </row>
        <row r="365">
          <cell r="A365" t="str">
            <v>Agregados</v>
          </cell>
          <cell r="C365">
            <v>14894056.07</v>
          </cell>
        </row>
        <row r="366">
          <cell r="A366">
            <v>3014306</v>
          </cell>
          <cell r="B366" t="str">
            <v>INSS Serviços de terceiros - Intermodal</v>
          </cell>
          <cell r="C366">
            <v>886344.29</v>
          </cell>
        </row>
        <row r="367">
          <cell r="A367">
            <v>3131102</v>
          </cell>
          <cell r="B367" t="str">
            <v>Fretes com Terceiros</v>
          </cell>
          <cell r="C367">
            <v>17562293.550000001</v>
          </cell>
        </row>
        <row r="368">
          <cell r="A368">
            <v>3131107</v>
          </cell>
          <cell r="B368" t="str">
            <v>Fretes com Terceiros - Redespacho</v>
          </cell>
          <cell r="C368">
            <v>830441.31</v>
          </cell>
        </row>
        <row r="369">
          <cell r="A369">
            <v>3131121</v>
          </cell>
          <cell r="B369" t="str">
            <v>Frete Ponta Rodoviaria</v>
          </cell>
          <cell r="C369">
            <v>-151619.26</v>
          </cell>
        </row>
        <row r="370">
          <cell r="A370">
            <v>3131142</v>
          </cell>
          <cell r="B370" t="str">
            <v>Transbordo Rodoviario</v>
          </cell>
          <cell r="C370">
            <v>119958.21</v>
          </cell>
        </row>
        <row r="371">
          <cell r="A371">
            <v>4131102</v>
          </cell>
          <cell r="B371" t="str">
            <v>Frete com terceiros</v>
          </cell>
          <cell r="C371">
            <v>135.78</v>
          </cell>
        </row>
        <row r="372">
          <cell r="A372" t="str">
            <v>Terceiros</v>
          </cell>
          <cell r="C372">
            <v>19247553.879999999</v>
          </cell>
        </row>
        <row r="373">
          <cell r="A373">
            <v>3031301</v>
          </cell>
          <cell r="B373" t="str">
            <v>Peças Manut. Ctr Cavalo mecânico</v>
          </cell>
          <cell r="C373">
            <v>1416958.54</v>
          </cell>
        </row>
        <row r="374">
          <cell r="A374">
            <v>3031302</v>
          </cell>
          <cell r="B374" t="str">
            <v>Serv. Manut. Cavalo Mecânico</v>
          </cell>
          <cell r="C374">
            <v>1249758.46</v>
          </cell>
        </row>
        <row r="375">
          <cell r="A375">
            <v>3031303</v>
          </cell>
          <cell r="B375" t="str">
            <v>Peças Manut. Ctr Semi reboque</v>
          </cell>
          <cell r="C375">
            <v>57684.76</v>
          </cell>
        </row>
        <row r="376">
          <cell r="A376">
            <v>3031304</v>
          </cell>
          <cell r="B376" t="str">
            <v>Serv. Manut. Semi reboque</v>
          </cell>
          <cell r="C376">
            <v>52685.18</v>
          </cell>
        </row>
        <row r="377">
          <cell r="A377">
            <v>3031305</v>
          </cell>
          <cell r="B377" t="str">
            <v>Pç. Manut. Ctr. Caminhões Leves</v>
          </cell>
          <cell r="C377">
            <v>94923.27</v>
          </cell>
        </row>
        <row r="378">
          <cell r="A378">
            <v>3031306</v>
          </cell>
          <cell r="B378" t="str">
            <v>Serv. Manut. Ctr. Caminhões Leves</v>
          </cell>
          <cell r="C378">
            <v>195947.3</v>
          </cell>
        </row>
        <row r="379">
          <cell r="A379" t="str">
            <v>Manutenção Sob-Contrato</v>
          </cell>
          <cell r="C379">
            <v>3067957.51</v>
          </cell>
        </row>
        <row r="380">
          <cell r="A380">
            <v>3031307</v>
          </cell>
          <cell r="B380" t="str">
            <v>Pc. Manut. Ex. Contrato Cavalo Mecânico</v>
          </cell>
          <cell r="C380">
            <v>1149933.56</v>
          </cell>
        </row>
        <row r="381">
          <cell r="A381">
            <v>3031308</v>
          </cell>
          <cell r="B381" t="str">
            <v>Serv. Manut. Ctr. Cavalo mecânico</v>
          </cell>
          <cell r="C381">
            <v>397561.61</v>
          </cell>
        </row>
        <row r="382">
          <cell r="A382">
            <v>3031309</v>
          </cell>
          <cell r="B382" t="str">
            <v>Pç Manut. Ex Contrato Semi reboque</v>
          </cell>
          <cell r="C382">
            <v>609697.26</v>
          </cell>
        </row>
        <row r="383">
          <cell r="A383">
            <v>3031310</v>
          </cell>
          <cell r="B383" t="str">
            <v>Serv. Manut. Ex Contrato Semi Reboque</v>
          </cell>
          <cell r="C383">
            <v>786745.83</v>
          </cell>
        </row>
        <row r="384">
          <cell r="A384">
            <v>3031311</v>
          </cell>
          <cell r="B384" t="str">
            <v>Pç Manut. Ex Contrato Caminhões Leves</v>
          </cell>
          <cell r="C384">
            <v>463459.59</v>
          </cell>
        </row>
        <row r="385">
          <cell r="A385">
            <v>3031312</v>
          </cell>
          <cell r="B385" t="str">
            <v>Serv. Manut. Ex Contrato Caminhões Leve</v>
          </cell>
          <cell r="C385">
            <v>393824.13</v>
          </cell>
        </row>
        <row r="386">
          <cell r="A386">
            <v>3031313</v>
          </cell>
          <cell r="B386" t="str">
            <v>Conserto de Pneus</v>
          </cell>
          <cell r="C386">
            <v>52613.760000000002</v>
          </cell>
        </row>
        <row r="387">
          <cell r="A387">
            <v>3031314</v>
          </cell>
          <cell r="B387" t="str">
            <v>Peças Manut. Ctr Semi reboque - AGREGAD</v>
          </cell>
          <cell r="C387">
            <v>229653.65</v>
          </cell>
        </row>
        <row r="388">
          <cell r="A388">
            <v>3031315</v>
          </cell>
          <cell r="B388" t="str">
            <v>Serv. Manut. Semi reboque - AGREGADOS</v>
          </cell>
          <cell r="C388">
            <v>121591.2</v>
          </cell>
        </row>
        <row r="389">
          <cell r="A389" t="str">
            <v>Manutenção Ex-Contrato</v>
          </cell>
          <cell r="C389">
            <v>4205080.59</v>
          </cell>
        </row>
        <row r="390">
          <cell r="A390" t="str">
            <v>Manutenção</v>
          </cell>
          <cell r="C390">
            <v>7273038.0999999996</v>
          </cell>
        </row>
        <row r="391">
          <cell r="A391">
            <v>3031316</v>
          </cell>
          <cell r="B391" t="str">
            <v>Manut. de Lonas Rodo</v>
          </cell>
          <cell r="C391">
            <v>4138.1000000000004</v>
          </cell>
        </row>
        <row r="392">
          <cell r="A392">
            <v>3131105</v>
          </cell>
          <cell r="B392" t="str">
            <v>Enlonamento-Rodoviário</v>
          </cell>
          <cell r="C392">
            <v>263047.81</v>
          </cell>
        </row>
        <row r="393">
          <cell r="A393">
            <v>3131128</v>
          </cell>
          <cell r="B393" t="str">
            <v>Lacres Rodoviários</v>
          </cell>
          <cell r="C393">
            <v>145.80000000000001</v>
          </cell>
        </row>
        <row r="394">
          <cell r="A394">
            <v>3131130</v>
          </cell>
          <cell r="B394" t="str">
            <v>Carga e descarga</v>
          </cell>
          <cell r="C394">
            <v>1149453.05</v>
          </cell>
        </row>
        <row r="395">
          <cell r="A395">
            <v>3131133</v>
          </cell>
          <cell r="B395" t="str">
            <v>Lavagem de caminhões</v>
          </cell>
          <cell r="C395">
            <v>448067.52</v>
          </cell>
        </row>
        <row r="396">
          <cell r="A396">
            <v>3131149</v>
          </cell>
          <cell r="B396" t="str">
            <v>Enlonamento-Rodoviário frota</v>
          </cell>
          <cell r="C396">
            <v>95059.71</v>
          </cell>
        </row>
        <row r="397">
          <cell r="A397">
            <v>3131150</v>
          </cell>
          <cell r="B397" t="str">
            <v>Enlonamento-Rodoviário agregados</v>
          </cell>
          <cell r="C397">
            <v>32856.07</v>
          </cell>
        </row>
        <row r="398">
          <cell r="A398" t="str">
            <v>Enlonamento de Caminhão</v>
          </cell>
          <cell r="C398">
            <v>1992768.06</v>
          </cell>
        </row>
        <row r="399">
          <cell r="A399">
            <v>3081109</v>
          </cell>
          <cell r="B399" t="str">
            <v>Uniformes Materiais de segurança - rodo</v>
          </cell>
          <cell r="C399">
            <v>164007.18</v>
          </cell>
        </row>
        <row r="400">
          <cell r="A400" t="str">
            <v>Uniformes para Motoristas</v>
          </cell>
          <cell r="C400">
            <v>164007.18</v>
          </cell>
        </row>
        <row r="401">
          <cell r="A401">
            <v>3041108</v>
          </cell>
          <cell r="B401" t="str">
            <v>Viagens e estadias Motoristas</v>
          </cell>
          <cell r="C401">
            <v>1389455.21</v>
          </cell>
        </row>
        <row r="402">
          <cell r="A402">
            <v>3041109</v>
          </cell>
          <cell r="B402" t="str">
            <v>Diárias de Motoristas</v>
          </cell>
          <cell r="C402">
            <v>11608.07</v>
          </cell>
        </row>
        <row r="403">
          <cell r="A403" t="str">
            <v>Estadias de Motoristas</v>
          </cell>
          <cell r="C403">
            <v>1401063.28</v>
          </cell>
        </row>
        <row r="404">
          <cell r="A404">
            <v>3081112</v>
          </cell>
          <cell r="B404" t="str">
            <v>Ser. Motoristas e Ajudantes</v>
          </cell>
          <cell r="C404">
            <v>984329.11</v>
          </cell>
        </row>
        <row r="405">
          <cell r="C405">
            <v>984329.11</v>
          </cell>
        </row>
        <row r="406">
          <cell r="A406">
            <v>3131122</v>
          </cell>
          <cell r="B406" t="str">
            <v>Pedágio Freteiros</v>
          </cell>
          <cell r="C406">
            <v>1088822.68</v>
          </cell>
        </row>
        <row r="407">
          <cell r="A407">
            <v>3131126</v>
          </cell>
          <cell r="B407" t="str">
            <v>Pedágio Reembolso</v>
          </cell>
          <cell r="C407">
            <v>-706174.72</v>
          </cell>
        </row>
        <row r="408">
          <cell r="A408">
            <v>3131134</v>
          </cell>
          <cell r="B408" t="str">
            <v>Estacionamento</v>
          </cell>
          <cell r="C408">
            <v>9624.02</v>
          </cell>
        </row>
        <row r="409">
          <cell r="A409">
            <v>3131143</v>
          </cell>
          <cell r="B409" t="str">
            <v>Pedágio frota</v>
          </cell>
          <cell r="C409">
            <v>1282873.97</v>
          </cell>
        </row>
        <row r="410">
          <cell r="A410">
            <v>3131144</v>
          </cell>
          <cell r="B410" t="str">
            <v>Pedágio Reembolso frota</v>
          </cell>
          <cell r="C410">
            <v>-952299.25</v>
          </cell>
        </row>
        <row r="411">
          <cell r="A411">
            <v>4131122</v>
          </cell>
          <cell r="B411" t="str">
            <v>Pedágio Freteiros</v>
          </cell>
          <cell r="C411">
            <v>-2759.89</v>
          </cell>
        </row>
        <row r="412">
          <cell r="A412" t="str">
            <v>Estacionamento/pedágio</v>
          </cell>
          <cell r="C412">
            <v>720086.81</v>
          </cell>
        </row>
        <row r="413">
          <cell r="A413">
            <v>3061107</v>
          </cell>
          <cell r="B413" t="str">
            <v>Aluguel Road Railer</v>
          </cell>
          <cell r="C413">
            <v>16.989999999999998</v>
          </cell>
        </row>
        <row r="414">
          <cell r="A414">
            <v>3061111</v>
          </cell>
          <cell r="B414" t="str">
            <v>Locação de Cavalos Mwc</v>
          </cell>
          <cell r="C414">
            <v>525594.74</v>
          </cell>
        </row>
        <row r="415">
          <cell r="A415" t="str">
            <v>Aluguel material rodante</v>
          </cell>
          <cell r="C415">
            <v>525611.73</v>
          </cell>
        </row>
        <row r="416">
          <cell r="A416">
            <v>3091401</v>
          </cell>
          <cell r="B416" t="str">
            <v>Gerenciamento de riscos</v>
          </cell>
          <cell r="C416">
            <v>1721915.47</v>
          </cell>
        </row>
        <row r="417">
          <cell r="A417">
            <v>4131131</v>
          </cell>
          <cell r="B417" t="str">
            <v>Taxa Repon</v>
          </cell>
          <cell r="C417">
            <v>84982.2</v>
          </cell>
        </row>
        <row r="418">
          <cell r="A418" t="str">
            <v>Gerenciamento de riscos</v>
          </cell>
          <cell r="C418">
            <v>1806897.67</v>
          </cell>
        </row>
        <row r="419">
          <cell r="A419">
            <v>3040101</v>
          </cell>
          <cell r="B419" t="str">
            <v>Desgate de Pneus</v>
          </cell>
          <cell r="C419">
            <v>2179682.27</v>
          </cell>
        </row>
        <row r="420">
          <cell r="A420">
            <v>3040102</v>
          </cell>
          <cell r="B420" t="str">
            <v>Desgate de Pneus - Agregados</v>
          </cell>
          <cell r="C420">
            <v>650053.63</v>
          </cell>
        </row>
        <row r="421">
          <cell r="A421" t="str">
            <v>Desgaste de Pneus</v>
          </cell>
          <cell r="C421">
            <v>2829735.9</v>
          </cell>
        </row>
        <row r="422">
          <cell r="A422">
            <v>3131113</v>
          </cell>
          <cell r="B422" t="str">
            <v>Estadia</v>
          </cell>
          <cell r="C422">
            <v>55685.35</v>
          </cell>
        </row>
        <row r="423">
          <cell r="A423">
            <v>3131114</v>
          </cell>
          <cell r="B423" t="str">
            <v>Armazenagem</v>
          </cell>
          <cell r="C423">
            <v>14445.92</v>
          </cell>
        </row>
        <row r="424">
          <cell r="A424" t="str">
            <v>Estadia de Caminhões</v>
          </cell>
          <cell r="C424">
            <v>70131.27</v>
          </cell>
        </row>
        <row r="425">
          <cell r="A425">
            <v>3101121</v>
          </cell>
          <cell r="B425" t="str">
            <v>Taxas Variáveis</v>
          </cell>
          <cell r="C425">
            <v>150019.09</v>
          </cell>
        </row>
        <row r="426">
          <cell r="A426" t="str">
            <v>Taxa Adm. Arg.</v>
          </cell>
          <cell r="C426">
            <v>150019.09</v>
          </cell>
        </row>
        <row r="427">
          <cell r="A427">
            <v>3091104</v>
          </cell>
          <cell r="B427" t="str">
            <v>RCF - Seguros com terceiros</v>
          </cell>
          <cell r="C427">
            <v>276493.59999999998</v>
          </cell>
        </row>
        <row r="428">
          <cell r="A428">
            <v>3101231</v>
          </cell>
          <cell r="B428" t="str">
            <v>IPVA  - Caminhões</v>
          </cell>
          <cell r="C428">
            <v>287241.55</v>
          </cell>
        </row>
        <row r="429">
          <cell r="A429">
            <v>3101232</v>
          </cell>
          <cell r="B429" t="str">
            <v>IPVA Semi Reboques/Agregados</v>
          </cell>
          <cell r="C429">
            <v>3001.24</v>
          </cell>
        </row>
        <row r="430">
          <cell r="A430">
            <v>4101231</v>
          </cell>
          <cell r="B430" t="str">
            <v>IPVA Caminhões</v>
          </cell>
          <cell r="C430">
            <v>5930.73</v>
          </cell>
        </row>
        <row r="431">
          <cell r="A431" t="str">
            <v>IPVA Caminhões</v>
          </cell>
          <cell r="C431">
            <v>572667.12</v>
          </cell>
        </row>
        <row r="432">
          <cell r="A432">
            <v>3131127</v>
          </cell>
          <cell r="B432" t="str">
            <v>Serviço de desembaraço</v>
          </cell>
          <cell r="C432">
            <v>50242.67</v>
          </cell>
        </row>
        <row r="433">
          <cell r="A433" t="str">
            <v>Desembaraço de Mercadorias</v>
          </cell>
          <cell r="C433">
            <v>50242.67</v>
          </cell>
        </row>
        <row r="434">
          <cell r="A434">
            <v>3101106</v>
          </cell>
          <cell r="B434" t="str">
            <v>Refugo Vasilhames</v>
          </cell>
          <cell r="C434">
            <v>173565.42</v>
          </cell>
        </row>
        <row r="435">
          <cell r="A435">
            <v>3101198</v>
          </cell>
          <cell r="B435" t="str">
            <v>Recuperação Refugos/Avarias</v>
          </cell>
          <cell r="C435">
            <v>-1604.12</v>
          </cell>
        </row>
        <row r="436">
          <cell r="A436">
            <v>3111105</v>
          </cell>
          <cell r="B436" t="str">
            <v>Vendas de Salvados - PPO</v>
          </cell>
          <cell r="C436">
            <v>-20431.759999999998</v>
          </cell>
        </row>
        <row r="437">
          <cell r="A437">
            <v>3111201</v>
          </cell>
          <cell r="B437" t="str">
            <v>Vales Financeiros - Prest. Contas</v>
          </cell>
          <cell r="C437">
            <v>147530.98000000001</v>
          </cell>
        </row>
        <row r="438">
          <cell r="A438">
            <v>3111202</v>
          </cell>
          <cell r="B438" t="str">
            <v>Devol. Vales Financeiros - Redutora</v>
          </cell>
          <cell r="C438">
            <v>-154750.10999999999</v>
          </cell>
        </row>
        <row r="439">
          <cell r="C439">
            <v>144310.41</v>
          </cell>
        </row>
        <row r="440">
          <cell r="A440">
            <v>3091105</v>
          </cell>
          <cell r="B440" t="str">
            <v>RCF-Seguros com terceiros -agregados</v>
          </cell>
          <cell r="C440">
            <v>97007.87</v>
          </cell>
        </row>
        <row r="441">
          <cell r="A441">
            <v>3091106</v>
          </cell>
          <cell r="B441" t="str">
            <v>RCF - Seguros com terceiros internacion</v>
          </cell>
          <cell r="C441">
            <v>119899.93</v>
          </cell>
        </row>
        <row r="442">
          <cell r="C442">
            <v>216907.8</v>
          </cell>
        </row>
        <row r="443">
          <cell r="A443">
            <v>3131117</v>
          </cell>
          <cell r="B443" t="str">
            <v>Agenciamento cargas/comissões - Frota</v>
          </cell>
          <cell r="C443">
            <v>305557.59000000003</v>
          </cell>
        </row>
        <row r="444">
          <cell r="C444">
            <v>305557.59000000003</v>
          </cell>
        </row>
        <row r="445">
          <cell r="A445">
            <v>3021301</v>
          </cell>
          <cell r="B445" t="str">
            <v>Combustiveis e equipamentos para termin</v>
          </cell>
          <cell r="C445">
            <v>97598.1</v>
          </cell>
        </row>
        <row r="446">
          <cell r="A446">
            <v>3021302</v>
          </cell>
          <cell r="B446" t="str">
            <v>Lubrif. Equip. Terminal</v>
          </cell>
          <cell r="C446">
            <v>1141</v>
          </cell>
        </row>
        <row r="447">
          <cell r="A447" t="str">
            <v>Combustíveis Terminais</v>
          </cell>
          <cell r="C447">
            <v>98739.1</v>
          </cell>
        </row>
        <row r="448">
          <cell r="A448">
            <v>3061109</v>
          </cell>
          <cell r="B448" t="str">
            <v>Locação de Armazéns</v>
          </cell>
          <cell r="C448">
            <v>97330.55</v>
          </cell>
        </row>
        <row r="449">
          <cell r="A449">
            <v>3131124</v>
          </cell>
          <cell r="B449" t="str">
            <v>Armazenagem no destino</v>
          </cell>
          <cell r="C449">
            <v>-2897.65</v>
          </cell>
        </row>
        <row r="450">
          <cell r="A450" t="str">
            <v>Armazenagem e Aluguéis</v>
          </cell>
          <cell r="C450">
            <v>94432.9</v>
          </cell>
        </row>
        <row r="451">
          <cell r="A451">
            <v>3091101</v>
          </cell>
          <cell r="B451" t="str">
            <v>Ativos - Prêmios</v>
          </cell>
          <cell r="C451">
            <v>-203.39</v>
          </cell>
        </row>
        <row r="452">
          <cell r="A452">
            <v>3091202</v>
          </cell>
          <cell r="B452" t="str">
            <v>Carga nacional</v>
          </cell>
          <cell r="C452">
            <v>1041496.14</v>
          </cell>
        </row>
        <row r="453">
          <cell r="A453">
            <v>3091203</v>
          </cell>
          <cell r="B453" t="str">
            <v>Carga Internacional</v>
          </cell>
          <cell r="C453">
            <v>354466.25</v>
          </cell>
        </row>
        <row r="454">
          <cell r="A454" t="str">
            <v>Seguro de Carga</v>
          </cell>
          <cell r="C454">
            <v>1395759</v>
          </cell>
        </row>
        <row r="455">
          <cell r="A455">
            <v>3131123</v>
          </cell>
          <cell r="B455" t="str">
            <v>ATA - Agente de transporte aduaneiro</v>
          </cell>
          <cell r="C455">
            <v>8514.2999999999993</v>
          </cell>
        </row>
        <row r="456">
          <cell r="A456" t="str">
            <v>Taxas Fundaf</v>
          </cell>
          <cell r="C456">
            <v>8514.2999999999993</v>
          </cell>
        </row>
        <row r="457">
          <cell r="A457">
            <v>3131104</v>
          </cell>
          <cell r="B457" t="str">
            <v>Transbordo ferroviário</v>
          </cell>
          <cell r="C457">
            <v>190169.79</v>
          </cell>
        </row>
        <row r="458">
          <cell r="A458">
            <v>4131112</v>
          </cell>
          <cell r="B458" t="str">
            <v>Agenciam.cargas comissões</v>
          </cell>
          <cell r="C458">
            <v>-4.43</v>
          </cell>
        </row>
        <row r="459">
          <cell r="A459" t="str">
            <v>Transbordo</v>
          </cell>
          <cell r="C459">
            <v>190165.36</v>
          </cell>
        </row>
        <row r="460">
          <cell r="A460">
            <v>3036104</v>
          </cell>
          <cell r="B460" t="str">
            <v>Pç Manut. Maquinas e Terminais Logístic</v>
          </cell>
          <cell r="C460">
            <v>51681.72</v>
          </cell>
        </row>
        <row r="461">
          <cell r="A461">
            <v>3036105</v>
          </cell>
          <cell r="B461" t="str">
            <v>Serv. Manut. Maquinas e Terminais Logís</v>
          </cell>
          <cell r="C461">
            <v>13904.09</v>
          </cell>
        </row>
        <row r="462">
          <cell r="A462">
            <v>3036106</v>
          </cell>
          <cell r="B462" t="str">
            <v>Fretes Manut. Maquinas e Terminais Logí</v>
          </cell>
          <cell r="C462">
            <v>2220</v>
          </cell>
        </row>
        <row r="463">
          <cell r="A463">
            <v>3036109</v>
          </cell>
          <cell r="B463" t="str">
            <v>Fretes Manut. Containers</v>
          </cell>
          <cell r="C463">
            <v>774.4</v>
          </cell>
        </row>
        <row r="464">
          <cell r="A464">
            <v>3036110</v>
          </cell>
          <cell r="B464" t="str">
            <v>Pç Manut. de Lonas</v>
          </cell>
          <cell r="C464">
            <v>1961.87</v>
          </cell>
        </row>
        <row r="465">
          <cell r="A465">
            <v>3036111</v>
          </cell>
          <cell r="B465" t="str">
            <v>Serv. Manut. Lonas</v>
          </cell>
          <cell r="C465">
            <v>2100.73</v>
          </cell>
        </row>
        <row r="466">
          <cell r="A466">
            <v>3037105</v>
          </cell>
          <cell r="B466" t="str">
            <v>Peças Manut. Road Railers</v>
          </cell>
          <cell r="C466">
            <v>40428.07</v>
          </cell>
        </row>
        <row r="467">
          <cell r="A467" t="str">
            <v>Manutenção Máquinas</v>
          </cell>
          <cell r="C467">
            <v>113070.88</v>
          </cell>
        </row>
        <row r="468">
          <cell r="A468">
            <v>3131112</v>
          </cell>
          <cell r="B468" t="str">
            <v>Agenciamento cargas/comissões</v>
          </cell>
          <cell r="C468">
            <v>302563.58</v>
          </cell>
        </row>
        <row r="469">
          <cell r="A469">
            <v>3131120</v>
          </cell>
          <cell r="B469" t="str">
            <v>Outros Modais</v>
          </cell>
          <cell r="C469">
            <v>90.91</v>
          </cell>
        </row>
        <row r="470">
          <cell r="A470">
            <v>3131141</v>
          </cell>
          <cell r="B470" t="str">
            <v>Fretes agregados - ociosidade</v>
          </cell>
          <cell r="C470">
            <v>1224508.29</v>
          </cell>
        </row>
        <row r="471">
          <cell r="A471" t="str">
            <v>Outros Modais</v>
          </cell>
          <cell r="C471">
            <v>1527162.78</v>
          </cell>
        </row>
        <row r="472">
          <cell r="A472">
            <v>3131103</v>
          </cell>
          <cell r="B472" t="str">
            <v>Coleta e entrega</v>
          </cell>
          <cell r="C472">
            <v>129153.46</v>
          </cell>
        </row>
        <row r="473">
          <cell r="A473">
            <v>3131147</v>
          </cell>
          <cell r="B473" t="str">
            <v>Carga e descarga rodo frota</v>
          </cell>
          <cell r="C473">
            <v>234798.04</v>
          </cell>
        </row>
        <row r="474">
          <cell r="A474" t="str">
            <v>Coleta e Entrega</v>
          </cell>
          <cell r="C474">
            <v>363951.5</v>
          </cell>
        </row>
        <row r="475">
          <cell r="A475" t="str">
            <v>Custos de Logística Variáveis</v>
          </cell>
          <cell r="C475">
            <v>3791795.82</v>
          </cell>
        </row>
        <row r="476">
          <cell r="A476" t="str">
            <v>outros</v>
          </cell>
          <cell r="C476">
            <v>15726131.51</v>
          </cell>
        </row>
        <row r="477">
          <cell r="A477" t="str">
            <v>Custos Rodoviários Variáveis</v>
          </cell>
          <cell r="C477">
            <v>89986483.109999999</v>
          </cell>
        </row>
        <row r="478">
          <cell r="A478" t="str">
            <v>Custos dos Serviços Prestados Variáveis</v>
          </cell>
          <cell r="C478">
            <v>89886903.790000007</v>
          </cell>
        </row>
        <row r="479">
          <cell r="A479" t="str">
            <v>Margem de Contribuição</v>
          </cell>
          <cell r="C479">
            <v>-27520574.629999999</v>
          </cell>
        </row>
        <row r="480">
          <cell r="A480">
            <v>3014101</v>
          </cell>
          <cell r="B480" t="str">
            <v>Salários Temp.</v>
          </cell>
          <cell r="C480">
            <v>45288.49</v>
          </cell>
        </row>
        <row r="481">
          <cell r="A481">
            <v>3014301</v>
          </cell>
          <cell r="B481" t="str">
            <v>INSS Temp.</v>
          </cell>
          <cell r="C481">
            <v>86478.09</v>
          </cell>
        </row>
        <row r="482">
          <cell r="A482">
            <v>3014802</v>
          </cell>
          <cell r="B482" t="str">
            <v>Vale Transporte Temp.</v>
          </cell>
          <cell r="C482">
            <v>834.83</v>
          </cell>
        </row>
        <row r="483">
          <cell r="A483">
            <v>3014803</v>
          </cell>
          <cell r="B483" t="str">
            <v>Ass.Méd.-UNI./PLANS.Temp.</v>
          </cell>
          <cell r="C483">
            <v>40</v>
          </cell>
        </row>
        <row r="484">
          <cell r="A484">
            <v>3014806</v>
          </cell>
          <cell r="B484" t="str">
            <v>Outros Temp.</v>
          </cell>
          <cell r="C484">
            <v>22789.06</v>
          </cell>
        </row>
        <row r="485">
          <cell r="A485">
            <v>4011101</v>
          </cell>
          <cell r="B485" t="str">
            <v>Salários Vendas</v>
          </cell>
          <cell r="C485">
            <v>124498.31</v>
          </cell>
        </row>
        <row r="486">
          <cell r="A486">
            <v>4011201</v>
          </cell>
          <cell r="B486" t="str">
            <v>Adic.de Salários Vendas</v>
          </cell>
          <cell r="C486">
            <v>568.41</v>
          </cell>
        </row>
        <row r="487">
          <cell r="A487">
            <v>4011204</v>
          </cell>
          <cell r="B487" t="str">
            <v>Adicional noturno - Vendas</v>
          </cell>
          <cell r="C487">
            <v>2.73</v>
          </cell>
        </row>
        <row r="488">
          <cell r="A488">
            <v>4011301</v>
          </cell>
          <cell r="B488" t="str">
            <v>INSS Vendas</v>
          </cell>
          <cell r="C488">
            <v>32789.949999999997</v>
          </cell>
        </row>
        <row r="489">
          <cell r="A489">
            <v>4011302</v>
          </cell>
          <cell r="B489" t="str">
            <v>FGTS Vendas</v>
          </cell>
          <cell r="C489">
            <v>9238.2099999999991</v>
          </cell>
        </row>
        <row r="490">
          <cell r="A490">
            <v>4011401</v>
          </cell>
          <cell r="B490" t="str">
            <v>Horas Extras Vendas</v>
          </cell>
          <cell r="C490">
            <v>270.87</v>
          </cell>
        </row>
        <row r="491">
          <cell r="A491">
            <v>4011501</v>
          </cell>
          <cell r="B491" t="str">
            <v>Av.Prev.Resc.Contr.Vendas</v>
          </cell>
          <cell r="C491">
            <v>14297.87</v>
          </cell>
        </row>
        <row r="492">
          <cell r="A492">
            <v>4011701</v>
          </cell>
          <cell r="B492" t="str">
            <v>Férias Vendas</v>
          </cell>
          <cell r="C492">
            <v>11767.59</v>
          </cell>
        </row>
        <row r="493">
          <cell r="A493">
            <v>4011702</v>
          </cell>
          <cell r="B493" t="str">
            <v>13º Salário Vendas</v>
          </cell>
          <cell r="C493">
            <v>8969.49</v>
          </cell>
        </row>
        <row r="494">
          <cell r="A494">
            <v>4011801</v>
          </cell>
          <cell r="B494" t="str">
            <v>Ticket Alimentação Vendas</v>
          </cell>
          <cell r="C494">
            <v>20441.93</v>
          </cell>
        </row>
        <row r="495">
          <cell r="A495">
            <v>4011802</v>
          </cell>
          <cell r="B495" t="str">
            <v>Vale Transporte Vendas</v>
          </cell>
          <cell r="C495">
            <v>10976.7</v>
          </cell>
        </row>
        <row r="496">
          <cell r="A496">
            <v>4011803</v>
          </cell>
          <cell r="B496" t="str">
            <v>Ass.Méd.-UNI./PLANS.Vendas</v>
          </cell>
          <cell r="C496">
            <v>8091.77</v>
          </cell>
        </row>
        <row r="497">
          <cell r="A497">
            <v>4011804</v>
          </cell>
          <cell r="B497" t="str">
            <v>Seguro de Vida Vendas</v>
          </cell>
          <cell r="C497">
            <v>554.77</v>
          </cell>
        </row>
        <row r="498">
          <cell r="A498">
            <v>4011806</v>
          </cell>
          <cell r="B498" t="str">
            <v>Outros Vendas</v>
          </cell>
          <cell r="C498">
            <v>-459.68</v>
          </cell>
        </row>
        <row r="499">
          <cell r="A499">
            <v>4011901</v>
          </cell>
          <cell r="B499" t="str">
            <v>Contrat./Transf.Vendas</v>
          </cell>
          <cell r="C499">
            <v>-11300</v>
          </cell>
        </row>
        <row r="500">
          <cell r="A500">
            <v>4012301</v>
          </cell>
          <cell r="B500" t="str">
            <v>INSS Adm.</v>
          </cell>
          <cell r="C500">
            <v>100216</v>
          </cell>
        </row>
        <row r="501">
          <cell r="A501">
            <v>4012302</v>
          </cell>
          <cell r="B501" t="str">
            <v>FGTS Adm.</v>
          </cell>
          <cell r="C501">
            <v>42591.8</v>
          </cell>
        </row>
        <row r="502">
          <cell r="A502">
            <v>4012305</v>
          </cell>
          <cell r="B502" t="str">
            <v>Contribuição Patronal Adm.</v>
          </cell>
          <cell r="C502">
            <v>3032.62</v>
          </cell>
        </row>
        <row r="503">
          <cell r="A503">
            <v>4012601</v>
          </cell>
          <cell r="B503" t="str">
            <v>Honorários Diretoria Adm.</v>
          </cell>
          <cell r="C503">
            <v>501080</v>
          </cell>
        </row>
        <row r="504">
          <cell r="A504">
            <v>4012801</v>
          </cell>
          <cell r="B504" t="str">
            <v>Ticket Alimentação Adm.</v>
          </cell>
          <cell r="C504">
            <v>20.69</v>
          </cell>
        </row>
        <row r="505">
          <cell r="A505">
            <v>4012802</v>
          </cell>
          <cell r="B505" t="str">
            <v>Vale Transporte Adm.</v>
          </cell>
          <cell r="C505">
            <v>1669.14</v>
          </cell>
        </row>
        <row r="506">
          <cell r="A506">
            <v>4012803</v>
          </cell>
          <cell r="B506" t="str">
            <v>Ass.Méd.-UNI./PLANS.Adm.</v>
          </cell>
          <cell r="C506">
            <v>2026.53</v>
          </cell>
        </row>
        <row r="507">
          <cell r="A507">
            <v>4012804</v>
          </cell>
          <cell r="B507" t="str">
            <v>Seguro de Vida Adm.</v>
          </cell>
          <cell r="C507">
            <v>3502.42</v>
          </cell>
        </row>
        <row r="508">
          <cell r="A508">
            <v>4012901</v>
          </cell>
          <cell r="B508" t="str">
            <v>Contrat./Transf.Adm.</v>
          </cell>
          <cell r="C508">
            <v>2350</v>
          </cell>
        </row>
        <row r="509">
          <cell r="A509">
            <v>4013101</v>
          </cell>
          <cell r="B509" t="str">
            <v>Salários Terc.</v>
          </cell>
          <cell r="C509">
            <v>23975.81</v>
          </cell>
        </row>
        <row r="510">
          <cell r="A510" t="str">
            <v>Pessoal</v>
          </cell>
          <cell r="C510">
            <v>1066604.3999999999</v>
          </cell>
        </row>
        <row r="511">
          <cell r="A511">
            <v>3012101</v>
          </cell>
          <cell r="B511" t="str">
            <v>Salários Operacional</v>
          </cell>
          <cell r="C511">
            <v>1161311.8500000001</v>
          </cell>
        </row>
        <row r="512">
          <cell r="A512">
            <v>3012201</v>
          </cell>
          <cell r="B512" t="str">
            <v>Adic.Salários Operacional</v>
          </cell>
          <cell r="C512">
            <v>37224.769999999997</v>
          </cell>
        </row>
        <row r="513">
          <cell r="A513">
            <v>3012202</v>
          </cell>
          <cell r="B513" t="str">
            <v>Abono Acordo coletivo - Operac.</v>
          </cell>
          <cell r="C513">
            <v>1440</v>
          </cell>
        </row>
        <row r="514">
          <cell r="A514">
            <v>3012204</v>
          </cell>
          <cell r="B514" t="str">
            <v>Adicional noturno - Operacional</v>
          </cell>
          <cell r="C514">
            <v>72</v>
          </cell>
        </row>
        <row r="515">
          <cell r="A515">
            <v>3012301</v>
          </cell>
          <cell r="B515" t="str">
            <v>INSS Operacional</v>
          </cell>
          <cell r="C515">
            <v>335405.98</v>
          </cell>
        </row>
        <row r="516">
          <cell r="A516">
            <v>3012302</v>
          </cell>
          <cell r="B516" t="str">
            <v>FGTS Operacional</v>
          </cell>
          <cell r="C516">
            <v>89869.49</v>
          </cell>
        </row>
        <row r="517">
          <cell r="A517">
            <v>3012304</v>
          </cell>
          <cell r="B517" t="str">
            <v>SENAI Operacional</v>
          </cell>
          <cell r="C517">
            <v>-155</v>
          </cell>
        </row>
        <row r="518">
          <cell r="A518">
            <v>3012401</v>
          </cell>
          <cell r="B518" t="str">
            <v>Horas Extras Operacional</v>
          </cell>
          <cell r="C518">
            <v>62204.04</v>
          </cell>
        </row>
        <row r="519">
          <cell r="A519">
            <v>3012501</v>
          </cell>
          <cell r="B519" t="str">
            <v>Av.Prev.Resc.Contr.Operac.</v>
          </cell>
          <cell r="C519">
            <v>113266.59</v>
          </cell>
        </row>
        <row r="520">
          <cell r="A520">
            <v>3012701</v>
          </cell>
          <cell r="B520" t="str">
            <v>Férias Operacional</v>
          </cell>
          <cell r="C520">
            <v>198173.24</v>
          </cell>
        </row>
        <row r="521">
          <cell r="A521">
            <v>3012702</v>
          </cell>
          <cell r="B521" t="str">
            <v>13 Salário Operacional</v>
          </cell>
          <cell r="C521">
            <v>153662.82999999999</v>
          </cell>
        </row>
        <row r="522">
          <cell r="A522">
            <v>3012801</v>
          </cell>
          <cell r="B522" t="str">
            <v>Ticket Alimentação Operacional</v>
          </cell>
          <cell r="C522">
            <v>257814.95</v>
          </cell>
        </row>
        <row r="523">
          <cell r="A523">
            <v>3012802</v>
          </cell>
          <cell r="B523" t="str">
            <v>Vale Transporte Operacional</v>
          </cell>
          <cell r="C523">
            <v>125186.65</v>
          </cell>
        </row>
        <row r="524">
          <cell r="A524">
            <v>3012803</v>
          </cell>
          <cell r="B524" t="str">
            <v>Ass.Méd.-UNI./PLANS.Operac.</v>
          </cell>
          <cell r="C524">
            <v>110975.99</v>
          </cell>
        </row>
        <row r="525">
          <cell r="A525">
            <v>3012804</v>
          </cell>
          <cell r="B525" t="str">
            <v>Seguro de Vida Operacional</v>
          </cell>
          <cell r="C525">
            <v>4884.9799999999996</v>
          </cell>
        </row>
        <row r="526">
          <cell r="A526">
            <v>3012805</v>
          </cell>
          <cell r="B526" t="str">
            <v>Brindes Operacional</v>
          </cell>
          <cell r="C526">
            <v>58.24</v>
          </cell>
        </row>
        <row r="527">
          <cell r="A527">
            <v>3012806</v>
          </cell>
          <cell r="B527" t="str">
            <v>Outros Operacional</v>
          </cell>
          <cell r="C527">
            <v>-993.05</v>
          </cell>
        </row>
        <row r="528">
          <cell r="A528">
            <v>3012901</v>
          </cell>
          <cell r="B528" t="str">
            <v>Contr./Transf.Operacional</v>
          </cell>
          <cell r="C528">
            <v>5517.97</v>
          </cell>
        </row>
        <row r="529">
          <cell r="A529" t="str">
            <v>Maquinistas/Pátio e Colab. Operacional</v>
          </cell>
          <cell r="C529">
            <v>2655921.52</v>
          </cell>
        </row>
        <row r="530">
          <cell r="C530">
            <v>3722525.92</v>
          </cell>
        </row>
        <row r="531">
          <cell r="A531">
            <v>3031101</v>
          </cell>
          <cell r="B531" t="str">
            <v>Peças/Compon.p/Locomotivas</v>
          </cell>
          <cell r="C531">
            <v>0.3</v>
          </cell>
        </row>
        <row r="532">
          <cell r="A532" t="str">
            <v>Manutenção Mecânica</v>
          </cell>
          <cell r="C532">
            <v>0.3</v>
          </cell>
        </row>
        <row r="533">
          <cell r="A533">
            <v>3036101</v>
          </cell>
          <cell r="B533" t="str">
            <v>Ferram.Mat.Auxil.Manut.</v>
          </cell>
          <cell r="C533">
            <v>150441.71</v>
          </cell>
        </row>
        <row r="534">
          <cell r="A534">
            <v>3036102</v>
          </cell>
          <cell r="B534" t="str">
            <v>Frete Ferram.Mat.Auxil.</v>
          </cell>
          <cell r="C534">
            <v>158</v>
          </cell>
        </row>
        <row r="535">
          <cell r="A535" t="str">
            <v>Ferramentas</v>
          </cell>
          <cell r="C535">
            <v>150599.71</v>
          </cell>
        </row>
        <row r="536">
          <cell r="A536">
            <v>3031001</v>
          </cell>
          <cell r="B536" t="str">
            <v>Manut.Máquinas e equipamentos</v>
          </cell>
          <cell r="C536">
            <v>14495.14</v>
          </cell>
        </row>
        <row r="537">
          <cell r="A537">
            <v>3036103</v>
          </cell>
          <cell r="B537" t="str">
            <v>Serv.pç.p/Manut.Máquinas</v>
          </cell>
          <cell r="C537">
            <v>135</v>
          </cell>
        </row>
        <row r="538">
          <cell r="A538">
            <v>3037101</v>
          </cell>
          <cell r="B538" t="str">
            <v>Manutenção de veiculos rodoviários leve</v>
          </cell>
          <cell r="C538">
            <v>6018.46</v>
          </cell>
        </row>
        <row r="539">
          <cell r="A539">
            <v>3037106</v>
          </cell>
          <cell r="B539" t="str">
            <v>Serv. Manut. Road Raillers</v>
          </cell>
          <cell r="C539">
            <v>177713.22</v>
          </cell>
        </row>
        <row r="540">
          <cell r="A540">
            <v>3039101</v>
          </cell>
          <cell r="B540" t="str">
            <v>Manut.Equipam.Informática</v>
          </cell>
          <cell r="C540">
            <v>36784.519999999997</v>
          </cell>
        </row>
        <row r="541">
          <cell r="A541">
            <v>3039102</v>
          </cell>
          <cell r="B541" t="str">
            <v>Frete Man.Equip.Informática</v>
          </cell>
          <cell r="C541">
            <v>905.91</v>
          </cell>
        </row>
        <row r="542">
          <cell r="A542" t="str">
            <v>Manutenção de Maquinário</v>
          </cell>
          <cell r="C542">
            <v>236052.25</v>
          </cell>
        </row>
        <row r="543">
          <cell r="A543">
            <v>3031401</v>
          </cell>
          <cell r="B543" t="str">
            <v>Imagem - Gastos com Materias</v>
          </cell>
          <cell r="C543">
            <v>167679.54999999999</v>
          </cell>
        </row>
        <row r="544">
          <cell r="A544">
            <v>3031402</v>
          </cell>
          <cell r="B544" t="str">
            <v>Imagem - Gastos c/ Serviços</v>
          </cell>
          <cell r="C544">
            <v>75382.12</v>
          </cell>
        </row>
        <row r="545">
          <cell r="A545" t="str">
            <v>Imagem</v>
          </cell>
          <cell r="C545">
            <v>243061.67</v>
          </cell>
        </row>
        <row r="546">
          <cell r="A546">
            <v>3035101</v>
          </cell>
          <cell r="B546" t="str">
            <v>Obras Civis</v>
          </cell>
          <cell r="C546">
            <v>39221</v>
          </cell>
        </row>
        <row r="547">
          <cell r="A547">
            <v>3035102</v>
          </cell>
          <cell r="B547" t="str">
            <v>Pequenas Instalações</v>
          </cell>
          <cell r="C547">
            <v>4021.6</v>
          </cell>
        </row>
        <row r="548">
          <cell r="A548">
            <v>3035103</v>
          </cell>
          <cell r="B548" t="str">
            <v>Manutenção Instalações</v>
          </cell>
          <cell r="C548">
            <v>60638.31</v>
          </cell>
        </row>
        <row r="549">
          <cell r="A549">
            <v>3081105</v>
          </cell>
          <cell r="B549" t="str">
            <v>Limpeza</v>
          </cell>
          <cell r="C549">
            <v>60145.32</v>
          </cell>
        </row>
        <row r="550">
          <cell r="A550" t="str">
            <v>Manutenção Instalações</v>
          </cell>
          <cell r="C550">
            <v>164026.23000000001</v>
          </cell>
        </row>
        <row r="551">
          <cell r="A551">
            <v>3034101</v>
          </cell>
          <cell r="B551" t="str">
            <v>Pç.Componentes p/Sistemas</v>
          </cell>
          <cell r="C551">
            <v>393</v>
          </cell>
        </row>
        <row r="552">
          <cell r="A552">
            <v>3034102</v>
          </cell>
          <cell r="B552" t="str">
            <v>Serv.Manut.p/Sistemas</v>
          </cell>
          <cell r="C552">
            <v>6532.82</v>
          </cell>
        </row>
        <row r="553">
          <cell r="A553">
            <v>3039103</v>
          </cell>
          <cell r="B553" t="str">
            <v>Manut. Sistemas Informática</v>
          </cell>
          <cell r="C553">
            <v>6414.55</v>
          </cell>
        </row>
        <row r="554">
          <cell r="A554" t="str">
            <v>Manutenção de Sistemas</v>
          </cell>
          <cell r="C554">
            <v>13340.37</v>
          </cell>
        </row>
        <row r="555">
          <cell r="A555">
            <v>3033101</v>
          </cell>
          <cell r="B555" t="str">
            <v>Peças e componentes de telecomunicações</v>
          </cell>
          <cell r="C555">
            <v>1097.94</v>
          </cell>
        </row>
        <row r="556">
          <cell r="A556">
            <v>3033102</v>
          </cell>
          <cell r="B556" t="str">
            <v>Serv.Manut.Telecom.</v>
          </cell>
          <cell r="C556">
            <v>4995.8900000000003</v>
          </cell>
        </row>
        <row r="557">
          <cell r="A557">
            <v>3034103</v>
          </cell>
          <cell r="B557" t="str">
            <v>Fretes Sistemas</v>
          </cell>
          <cell r="C557">
            <v>45</v>
          </cell>
        </row>
        <row r="558">
          <cell r="A558" t="str">
            <v>Manutenção Telecom</v>
          </cell>
          <cell r="C558">
            <v>6138.83</v>
          </cell>
        </row>
        <row r="559">
          <cell r="C559">
            <v>813219.36</v>
          </cell>
        </row>
        <row r="560">
          <cell r="A560">
            <v>3061102</v>
          </cell>
          <cell r="B560" t="str">
            <v>Alug.Equipam.Informática</v>
          </cell>
          <cell r="C560">
            <v>32631.75</v>
          </cell>
        </row>
        <row r="561">
          <cell r="A561">
            <v>3061103</v>
          </cell>
          <cell r="B561" t="str">
            <v>Aluguel Máquinas</v>
          </cell>
          <cell r="C561">
            <v>16781.79</v>
          </cell>
        </row>
        <row r="562">
          <cell r="A562">
            <v>3061104</v>
          </cell>
          <cell r="B562" t="str">
            <v>Aluguel Imóveis</v>
          </cell>
          <cell r="C562">
            <v>694268.54</v>
          </cell>
        </row>
        <row r="563">
          <cell r="A563">
            <v>3061110</v>
          </cell>
          <cell r="B563" t="str">
            <v>Locação de maquinas e equipamentos - Te</v>
          </cell>
          <cell r="C563">
            <v>601395.71</v>
          </cell>
        </row>
        <row r="564">
          <cell r="A564">
            <v>3061113</v>
          </cell>
          <cell r="B564" t="str">
            <v>Locação de Veiculos Leves</v>
          </cell>
          <cell r="C564">
            <v>345141.8</v>
          </cell>
        </row>
        <row r="565">
          <cell r="A565">
            <v>4061113</v>
          </cell>
          <cell r="B565" t="str">
            <v>Locação de veículos leves</v>
          </cell>
          <cell r="C565">
            <v>870.22</v>
          </cell>
        </row>
        <row r="566">
          <cell r="A566">
            <v>4071101</v>
          </cell>
          <cell r="B566" t="str">
            <v>Sistemas aplicativos</v>
          </cell>
          <cell r="C566">
            <v>40241.26</v>
          </cell>
        </row>
        <row r="567">
          <cell r="A567">
            <v>4071102</v>
          </cell>
          <cell r="B567" t="str">
            <v>Locação de equipamento informática</v>
          </cell>
          <cell r="C567">
            <v>1164.4000000000001</v>
          </cell>
        </row>
        <row r="568">
          <cell r="A568">
            <v>4071104</v>
          </cell>
          <cell r="B568" t="str">
            <v>Locação Imóveis</v>
          </cell>
          <cell r="C568">
            <v>977.86</v>
          </cell>
        </row>
        <row r="569">
          <cell r="A569" t="str">
            <v>Aluguéis e Leasing</v>
          </cell>
          <cell r="C569">
            <v>1733473.33</v>
          </cell>
        </row>
        <row r="570">
          <cell r="A570">
            <v>3081102</v>
          </cell>
          <cell r="B570" t="str">
            <v>Material de Expediente</v>
          </cell>
          <cell r="C570">
            <v>191978.47</v>
          </cell>
        </row>
        <row r="571">
          <cell r="A571">
            <v>3081103</v>
          </cell>
          <cell r="B571" t="str">
            <v>Consultoria</v>
          </cell>
          <cell r="C571">
            <v>89228.88</v>
          </cell>
        </row>
        <row r="572">
          <cell r="A572">
            <v>3081104</v>
          </cell>
          <cell r="B572" t="str">
            <v>Cursos/Congressos/Palestras</v>
          </cell>
          <cell r="C572">
            <v>2966.59</v>
          </cell>
        </row>
        <row r="573">
          <cell r="A573">
            <v>3081106</v>
          </cell>
          <cell r="B573" t="str">
            <v>Segurança Patrimonial</v>
          </cell>
          <cell r="C573">
            <v>174999.32</v>
          </cell>
        </row>
        <row r="574">
          <cell r="A574">
            <v>3081107</v>
          </cell>
          <cell r="B574" t="str">
            <v>Serviços com terceiros</v>
          </cell>
          <cell r="C574">
            <v>470228.03</v>
          </cell>
        </row>
        <row r="575">
          <cell r="A575">
            <v>3081108</v>
          </cell>
          <cell r="B575" t="str">
            <v>Periódicos/Livros/Inform.</v>
          </cell>
          <cell r="C575">
            <v>7222.94</v>
          </cell>
        </row>
        <row r="576">
          <cell r="A576">
            <v>3081111</v>
          </cell>
          <cell r="B576" t="str">
            <v>Bens de pequeno Valor</v>
          </cell>
          <cell r="C576">
            <v>10394.77</v>
          </cell>
        </row>
        <row r="577">
          <cell r="A577">
            <v>3081113</v>
          </cell>
          <cell r="B577" t="str">
            <v>Brindes</v>
          </cell>
          <cell r="C577">
            <v>1807.8</v>
          </cell>
        </row>
        <row r="578">
          <cell r="A578">
            <v>3081209</v>
          </cell>
          <cell r="B578" t="str">
            <v>Publicidade e divulgação</v>
          </cell>
          <cell r="C578">
            <v>10718.94</v>
          </cell>
        </row>
        <row r="579">
          <cell r="A579">
            <v>4021202</v>
          </cell>
          <cell r="B579" t="str">
            <v>Serv.Manut.Telecom.</v>
          </cell>
          <cell r="C579">
            <v>420</v>
          </cell>
        </row>
        <row r="580">
          <cell r="A580">
            <v>4041101</v>
          </cell>
          <cell r="B580" t="str">
            <v>Manut.Equip.Informática</v>
          </cell>
          <cell r="C580">
            <v>3271.03</v>
          </cell>
        </row>
        <row r="581">
          <cell r="A581">
            <v>4081101</v>
          </cell>
          <cell r="B581" t="str">
            <v>Unif./materiais segurança</v>
          </cell>
          <cell r="C581">
            <v>1512</v>
          </cell>
        </row>
        <row r="582">
          <cell r="A582">
            <v>4081102</v>
          </cell>
          <cell r="B582" t="str">
            <v>Material de expediente</v>
          </cell>
          <cell r="C582">
            <v>12209.41</v>
          </cell>
        </row>
        <row r="583">
          <cell r="A583">
            <v>4081103</v>
          </cell>
          <cell r="B583" t="str">
            <v>Consultoria</v>
          </cell>
          <cell r="C583">
            <v>254929.13</v>
          </cell>
        </row>
        <row r="584">
          <cell r="A584">
            <v>4081105</v>
          </cell>
          <cell r="B584" t="str">
            <v>Publicidade e divulgação</v>
          </cell>
          <cell r="C584">
            <v>6110.92</v>
          </cell>
        </row>
        <row r="585">
          <cell r="A585">
            <v>4081108</v>
          </cell>
          <cell r="B585" t="str">
            <v>Segurança Patrimonial</v>
          </cell>
          <cell r="C585">
            <v>3499.42</v>
          </cell>
        </row>
        <row r="586">
          <cell r="A586">
            <v>4081109</v>
          </cell>
          <cell r="B586" t="str">
            <v>Serviços com terceiros</v>
          </cell>
          <cell r="C586">
            <v>180782.42</v>
          </cell>
        </row>
        <row r="587">
          <cell r="A587">
            <v>4081111</v>
          </cell>
          <cell r="B587" t="str">
            <v>Periódicos/Livros/Informações</v>
          </cell>
          <cell r="C587">
            <v>6128.92</v>
          </cell>
        </row>
        <row r="588">
          <cell r="A588">
            <v>4081113</v>
          </cell>
          <cell r="B588" t="str">
            <v>Brindes</v>
          </cell>
          <cell r="C588">
            <v>4551.8</v>
          </cell>
        </row>
        <row r="589">
          <cell r="A589">
            <v>4081114</v>
          </cell>
          <cell r="B589" t="str">
            <v>Multas rodoviárias</v>
          </cell>
          <cell r="C589">
            <v>33223.370000000003</v>
          </cell>
        </row>
        <row r="590">
          <cell r="A590">
            <v>4081131</v>
          </cell>
          <cell r="B590" t="str">
            <v>Bens de Pequeno Valor</v>
          </cell>
          <cell r="C590">
            <v>831.8</v>
          </cell>
        </row>
        <row r="591">
          <cell r="A591" t="str">
            <v>Despesas Administrativas</v>
          </cell>
          <cell r="C591">
            <v>1467015.96</v>
          </cell>
        </row>
        <row r="592">
          <cell r="A592">
            <v>3101201</v>
          </cell>
          <cell r="B592" t="str">
            <v>Taxas</v>
          </cell>
          <cell r="C592">
            <v>40346.199999999997</v>
          </cell>
        </row>
        <row r="593">
          <cell r="A593">
            <v>3101208</v>
          </cell>
          <cell r="B593" t="str">
            <v>IPTU</v>
          </cell>
          <cell r="C593">
            <v>37945.1</v>
          </cell>
        </row>
        <row r="594">
          <cell r="A594">
            <v>3101226</v>
          </cell>
          <cell r="B594" t="str">
            <v>Àlvara de Licenciamento</v>
          </cell>
          <cell r="C594">
            <v>2423.14</v>
          </cell>
        </row>
        <row r="595">
          <cell r="A595">
            <v>3101229</v>
          </cell>
          <cell r="B595" t="str">
            <v>DEPVAT - Licenc. seg. Obrigatório - Cam</v>
          </cell>
          <cell r="C595">
            <v>60481.36</v>
          </cell>
        </row>
        <row r="596">
          <cell r="A596">
            <v>4101101</v>
          </cell>
          <cell r="B596" t="str">
            <v>Taxas</v>
          </cell>
          <cell r="C596">
            <v>21056</v>
          </cell>
        </row>
        <row r="597">
          <cell r="A597">
            <v>4101207</v>
          </cell>
          <cell r="B597" t="str">
            <v>ICMS não operacional</v>
          </cell>
          <cell r="C597">
            <v>496.4</v>
          </cell>
        </row>
        <row r="598">
          <cell r="A598">
            <v>4101224</v>
          </cell>
          <cell r="B598" t="str">
            <v>ICMS - Utilities</v>
          </cell>
          <cell r="C598">
            <v>79.819999999999993</v>
          </cell>
        </row>
        <row r="599">
          <cell r="A599" t="str">
            <v>Tributos</v>
          </cell>
          <cell r="C599">
            <v>162828.01999999999</v>
          </cell>
        </row>
        <row r="600">
          <cell r="A600">
            <v>4081104</v>
          </cell>
          <cell r="B600" t="str">
            <v>Advogados externos</v>
          </cell>
          <cell r="C600">
            <v>333662.59999999998</v>
          </cell>
        </row>
        <row r="601">
          <cell r="A601">
            <v>4081110</v>
          </cell>
          <cell r="B601" t="str">
            <v>Custas Judiciais</v>
          </cell>
          <cell r="C601">
            <v>19522.849999999999</v>
          </cell>
        </row>
        <row r="602">
          <cell r="A602">
            <v>4081120</v>
          </cell>
          <cell r="B602" t="str">
            <v>Desp. Processos Juridicos</v>
          </cell>
          <cell r="C602">
            <v>12126.25</v>
          </cell>
        </row>
        <row r="603">
          <cell r="A603" t="str">
            <v>Judiciais</v>
          </cell>
          <cell r="C603">
            <v>365311.7</v>
          </cell>
        </row>
        <row r="604">
          <cell r="A604">
            <v>3021202</v>
          </cell>
          <cell r="B604" t="str">
            <v>Combust.Equip.Operacionais</v>
          </cell>
          <cell r="C604">
            <v>922.59</v>
          </cell>
        </row>
        <row r="605">
          <cell r="A605">
            <v>3041101</v>
          </cell>
          <cell r="B605" t="str">
            <v>Viagens e Estadias</v>
          </cell>
          <cell r="C605">
            <v>510353.59</v>
          </cell>
        </row>
        <row r="606">
          <cell r="A606">
            <v>3041102</v>
          </cell>
          <cell r="B606" t="str">
            <v>Diárias Operacionais</v>
          </cell>
          <cell r="C606">
            <v>1611.4</v>
          </cell>
        </row>
        <row r="607">
          <cell r="A607">
            <v>3041103</v>
          </cell>
          <cell r="B607" t="str">
            <v>Condução Aluguéis Carros</v>
          </cell>
          <cell r="C607">
            <v>37360.879999999997</v>
          </cell>
        </row>
        <row r="608">
          <cell r="A608">
            <v>3041104</v>
          </cell>
          <cell r="B608" t="str">
            <v>Despesas de Representação</v>
          </cell>
          <cell r="C608">
            <v>5695.36</v>
          </cell>
        </row>
        <row r="609">
          <cell r="A609">
            <v>3041106</v>
          </cell>
          <cell r="B609" t="str">
            <v>Gastos com Alimentação</v>
          </cell>
          <cell r="C609">
            <v>38118.589999999997</v>
          </cell>
        </row>
        <row r="610">
          <cell r="A610">
            <v>3041107</v>
          </cell>
          <cell r="B610" t="str">
            <v>Estadias</v>
          </cell>
          <cell r="C610">
            <v>-118603.8</v>
          </cell>
        </row>
        <row r="611">
          <cell r="A611">
            <v>4051101</v>
          </cell>
          <cell r="B611" t="str">
            <v>Viagens e Estadias</v>
          </cell>
          <cell r="C611">
            <v>60935.01</v>
          </cell>
        </row>
        <row r="612">
          <cell r="A612">
            <v>4051102</v>
          </cell>
          <cell r="B612" t="str">
            <v>Diárias Executivas</v>
          </cell>
          <cell r="C612">
            <v>39.9</v>
          </cell>
        </row>
        <row r="613">
          <cell r="A613">
            <v>4051103</v>
          </cell>
          <cell r="B613" t="str">
            <v>Condução/Aluguéis carros</v>
          </cell>
          <cell r="C613">
            <v>15393.91</v>
          </cell>
        </row>
        <row r="614">
          <cell r="A614">
            <v>4051105</v>
          </cell>
          <cell r="B614" t="str">
            <v>Comb.p/veíc.rodoviários</v>
          </cell>
          <cell r="C614">
            <v>2303.83</v>
          </cell>
        </row>
        <row r="615">
          <cell r="A615">
            <v>4051106</v>
          </cell>
          <cell r="B615" t="str">
            <v>Gastos com alimentação</v>
          </cell>
          <cell r="C615">
            <v>14361.6</v>
          </cell>
        </row>
        <row r="616">
          <cell r="A616" t="str">
            <v>Locomoção e Estadias</v>
          </cell>
          <cell r="C616">
            <v>568492.86</v>
          </cell>
        </row>
        <row r="617">
          <cell r="A617">
            <v>3051101</v>
          </cell>
          <cell r="B617" t="str">
            <v>Água</v>
          </cell>
          <cell r="C617">
            <v>27289.13</v>
          </cell>
        </row>
        <row r="618">
          <cell r="A618">
            <v>3051102</v>
          </cell>
          <cell r="B618" t="str">
            <v>Energia Elétrica</v>
          </cell>
          <cell r="C618">
            <v>101187.58</v>
          </cell>
        </row>
        <row r="619">
          <cell r="A619">
            <v>3051103</v>
          </cell>
          <cell r="B619" t="str">
            <v>Gás</v>
          </cell>
          <cell r="C619">
            <v>1364.46</v>
          </cell>
        </row>
        <row r="620">
          <cell r="A620">
            <v>3051104</v>
          </cell>
          <cell r="B620" t="str">
            <v>Telefone Fixo</v>
          </cell>
          <cell r="C620">
            <v>572446.23</v>
          </cell>
        </row>
        <row r="621">
          <cell r="A621">
            <v>3051105</v>
          </cell>
          <cell r="B621" t="str">
            <v>Telefone Móvel</v>
          </cell>
          <cell r="C621">
            <v>65775.839999999997</v>
          </cell>
        </row>
        <row r="622">
          <cell r="A622">
            <v>3051107</v>
          </cell>
          <cell r="B622" t="str">
            <v>Correios / Courier</v>
          </cell>
          <cell r="C622">
            <v>42276.06</v>
          </cell>
        </row>
        <row r="623">
          <cell r="A623">
            <v>4061104</v>
          </cell>
          <cell r="B623" t="str">
            <v>Telefone fixo</v>
          </cell>
          <cell r="C623">
            <v>18168.16</v>
          </cell>
        </row>
        <row r="624">
          <cell r="A624">
            <v>4061105</v>
          </cell>
          <cell r="B624" t="str">
            <v>Telefone móvel</v>
          </cell>
          <cell r="C624">
            <v>14051.81</v>
          </cell>
        </row>
        <row r="625">
          <cell r="A625">
            <v>4061106</v>
          </cell>
          <cell r="B625" t="str">
            <v>Canais de voz e dados</v>
          </cell>
          <cell r="C625">
            <v>611065</v>
          </cell>
        </row>
        <row r="626">
          <cell r="A626">
            <v>4061107</v>
          </cell>
          <cell r="B626" t="str">
            <v>Correios/Courier</v>
          </cell>
          <cell r="C626">
            <v>52494.65</v>
          </cell>
        </row>
        <row r="627">
          <cell r="A627" t="str">
            <v>Utilities</v>
          </cell>
          <cell r="C627">
            <v>1506118.92</v>
          </cell>
        </row>
        <row r="628">
          <cell r="A628">
            <v>3051108</v>
          </cell>
          <cell r="B628" t="str">
            <v>Rastreamento de Caminhões</v>
          </cell>
          <cell r="C628">
            <v>337937.39</v>
          </cell>
        </row>
        <row r="629">
          <cell r="A629" t="str">
            <v>Rastreamento</v>
          </cell>
          <cell r="C629">
            <v>337937.39</v>
          </cell>
        </row>
        <row r="630">
          <cell r="A630">
            <v>3051106</v>
          </cell>
          <cell r="B630" t="str">
            <v>Canais de Voz e Dados</v>
          </cell>
          <cell r="C630">
            <v>14803.19</v>
          </cell>
        </row>
        <row r="631">
          <cell r="A631" t="str">
            <v>Canal de Voz e Dados</v>
          </cell>
          <cell r="C631">
            <v>14803.19</v>
          </cell>
        </row>
        <row r="632">
          <cell r="C632">
            <v>1858859.5</v>
          </cell>
        </row>
        <row r="633">
          <cell r="A633">
            <v>3091204</v>
          </cell>
          <cell r="B633" t="str">
            <v>Carga Prêmio AG</v>
          </cell>
          <cell r="C633">
            <v>673125.45</v>
          </cell>
        </row>
        <row r="634">
          <cell r="A634">
            <v>3091205</v>
          </cell>
          <cell r="B634" t="str">
            <v>Carga Prêmio FP</v>
          </cell>
          <cell r="C634">
            <v>261586.42</v>
          </cell>
        </row>
        <row r="635">
          <cell r="A635">
            <v>3121103</v>
          </cell>
          <cell r="B635" t="str">
            <v>Seguro Contra terceiros - Rodoviário</v>
          </cell>
          <cell r="C635">
            <v>1623.16</v>
          </cell>
        </row>
        <row r="636">
          <cell r="A636" t="str">
            <v>Seguro operacional</v>
          </cell>
          <cell r="C636">
            <v>936335.03</v>
          </cell>
        </row>
        <row r="637">
          <cell r="C637">
            <v>936335.03</v>
          </cell>
        </row>
        <row r="638">
          <cell r="A638">
            <v>3081101</v>
          </cell>
          <cell r="B638" t="str">
            <v>Uniformes Mat.Segurança</v>
          </cell>
          <cell r="C638">
            <v>9612.5400000000009</v>
          </cell>
        </row>
        <row r="639">
          <cell r="A639" t="str">
            <v>Uniformes de Segurança</v>
          </cell>
          <cell r="C639">
            <v>9612.5400000000009</v>
          </cell>
        </row>
        <row r="640">
          <cell r="A640">
            <v>3021201</v>
          </cell>
          <cell r="B640" t="str">
            <v>Combust.Veíc.Rodoviários Leves</v>
          </cell>
          <cell r="C640">
            <v>190778.52</v>
          </cell>
        </row>
        <row r="641">
          <cell r="A641">
            <v>3094102</v>
          </cell>
          <cell r="B641" t="str">
            <v>Multas Rodoviárias</v>
          </cell>
          <cell r="C641">
            <v>9696.81</v>
          </cell>
        </row>
        <row r="642">
          <cell r="A642">
            <v>3111102</v>
          </cell>
          <cell r="B642" t="str">
            <v>Ajustes de Inventário Outros</v>
          </cell>
          <cell r="C642">
            <v>364912.37</v>
          </cell>
        </row>
        <row r="643">
          <cell r="A643" t="str">
            <v>Outros</v>
          </cell>
          <cell r="C643">
            <v>565387.69999999995</v>
          </cell>
        </row>
        <row r="644">
          <cell r="A644" t="str">
            <v>Outros</v>
          </cell>
          <cell r="C644">
            <v>575000.24</v>
          </cell>
        </row>
        <row r="645">
          <cell r="A645">
            <v>3061101</v>
          </cell>
          <cell r="B645" t="str">
            <v>Alug.Sistemas Aplicativos</v>
          </cell>
          <cell r="C645">
            <v>2567.85</v>
          </cell>
        </row>
        <row r="646">
          <cell r="A646">
            <v>3121101</v>
          </cell>
          <cell r="B646" t="str">
            <v>Depreciação</v>
          </cell>
          <cell r="C646">
            <v>2054088.08</v>
          </cell>
        </row>
        <row r="647">
          <cell r="A647" t="str">
            <v>Depreciação/Amortização</v>
          </cell>
          <cell r="C647">
            <v>2056655.93</v>
          </cell>
        </row>
        <row r="648">
          <cell r="A648">
            <v>3071105</v>
          </cell>
          <cell r="B648" t="str">
            <v>Arrendamento Delara</v>
          </cell>
          <cell r="C648">
            <v>1457377.37</v>
          </cell>
        </row>
        <row r="649">
          <cell r="A649">
            <v>3071106</v>
          </cell>
          <cell r="B649" t="str">
            <v>Arrendamento/Operacional Delara</v>
          </cell>
          <cell r="C649">
            <v>529558.28</v>
          </cell>
        </row>
        <row r="650">
          <cell r="A650">
            <v>4071106</v>
          </cell>
          <cell r="B650" t="str">
            <v>Arrendamento Operacional Delara</v>
          </cell>
          <cell r="C650">
            <v>6432975.7699999996</v>
          </cell>
        </row>
        <row r="651">
          <cell r="A651" t="str">
            <v>Arrendamento/Concessão</v>
          </cell>
          <cell r="C651">
            <v>8419911.4199999999</v>
          </cell>
        </row>
        <row r="652">
          <cell r="A652" t="str">
            <v>Depreciação e amortização</v>
          </cell>
          <cell r="C652">
            <v>10476567.35</v>
          </cell>
        </row>
        <row r="653">
          <cell r="A653" t="str">
            <v>Custos dos Serviços Prestados Fixos</v>
          </cell>
          <cell r="C653">
            <v>22679629.27</v>
          </cell>
        </row>
        <row r="654">
          <cell r="A654" t="str">
            <v>Lucro Bruto</v>
          </cell>
          <cell r="C654">
            <v>-4840945.3600000003</v>
          </cell>
        </row>
        <row r="655">
          <cell r="A655" t="str">
            <v>Lucro/(prejuízo) Operacional</v>
          </cell>
          <cell r="C655">
            <v>-4840945.3600000003</v>
          </cell>
        </row>
        <row r="657">
          <cell r="A657">
            <v>4141101</v>
          </cell>
          <cell r="B657" t="str">
            <v>Depreciação</v>
          </cell>
          <cell r="C657">
            <v>124138.14</v>
          </cell>
        </row>
        <row r="658">
          <cell r="A658">
            <v>4141102</v>
          </cell>
          <cell r="B658" t="str">
            <v>Amortização</v>
          </cell>
          <cell r="C658">
            <v>37457.620000000003</v>
          </cell>
        </row>
        <row r="659">
          <cell r="A659" t="str">
            <v>Depreciação e Amortização-ADM</v>
          </cell>
          <cell r="C659">
            <v>161595.76</v>
          </cell>
        </row>
        <row r="661">
          <cell r="A661">
            <v>3101101</v>
          </cell>
          <cell r="B661" t="str">
            <v>Indenizações de Cargas</v>
          </cell>
          <cell r="C661">
            <v>1755533.99</v>
          </cell>
        </row>
        <row r="662">
          <cell r="A662">
            <v>3101102</v>
          </cell>
          <cell r="B662" t="str">
            <v>Fretes Complementares</v>
          </cell>
          <cell r="C662">
            <v>100</v>
          </cell>
        </row>
        <row r="663">
          <cell r="A663">
            <v>3101103</v>
          </cell>
          <cell r="B663" t="str">
            <v>Indenizações a Terceiros</v>
          </cell>
          <cell r="C663">
            <v>1710.02</v>
          </cell>
        </row>
        <row r="664">
          <cell r="A664">
            <v>3101104</v>
          </cell>
          <cell r="B664" t="str">
            <v>Gastos Inden.Perdas</v>
          </cell>
          <cell r="C664">
            <v>1024455.79</v>
          </cell>
        </row>
        <row r="665">
          <cell r="A665">
            <v>3101105</v>
          </cell>
          <cell r="B665" t="str">
            <v>Sinistros Avarias</v>
          </cell>
          <cell r="C665">
            <v>1369977.31</v>
          </cell>
        </row>
        <row r="666">
          <cell r="A666" t="str">
            <v>Proviões</v>
          </cell>
          <cell r="C666">
            <v>4151777.11</v>
          </cell>
        </row>
        <row r="668">
          <cell r="A668">
            <v>5211101</v>
          </cell>
          <cell r="B668" t="str">
            <v>Rec.Aplicação Financeira</v>
          </cell>
          <cell r="C668">
            <v>-44032.11</v>
          </cell>
        </row>
        <row r="669">
          <cell r="A669">
            <v>5211102</v>
          </cell>
          <cell r="B669" t="str">
            <v>Juros de Clientes</v>
          </cell>
          <cell r="C669">
            <v>-52924.94</v>
          </cell>
        </row>
        <row r="670">
          <cell r="A670">
            <v>5211106</v>
          </cell>
          <cell r="B670" t="str">
            <v>Tributos</v>
          </cell>
          <cell r="C670">
            <v>-688699.59</v>
          </cell>
        </row>
        <row r="671">
          <cell r="A671">
            <v>5213101</v>
          </cell>
          <cell r="B671" t="str">
            <v>Variação Cambial Ativa</v>
          </cell>
          <cell r="C671">
            <v>-4316.25</v>
          </cell>
        </row>
        <row r="672">
          <cell r="A672">
            <v>5214101</v>
          </cell>
          <cell r="B672" t="str">
            <v>Abatimento e Descontos</v>
          </cell>
          <cell r="C672">
            <v>-926.55</v>
          </cell>
        </row>
        <row r="673">
          <cell r="A673" t="str">
            <v>Receita Financeira</v>
          </cell>
          <cell r="C673">
            <v>-790899.44</v>
          </cell>
        </row>
        <row r="674">
          <cell r="A674">
            <v>4091101</v>
          </cell>
          <cell r="B674" t="str">
            <v>Juros Financ.moeda nac.</v>
          </cell>
          <cell r="C674">
            <v>36.33</v>
          </cell>
        </row>
        <row r="675">
          <cell r="A675">
            <v>4091102</v>
          </cell>
          <cell r="B675" t="str">
            <v>Juros Financ.moeda estr.</v>
          </cell>
          <cell r="C675">
            <v>68.819999999999993</v>
          </cell>
        </row>
        <row r="676">
          <cell r="A676">
            <v>4091103</v>
          </cell>
          <cell r="B676" t="str">
            <v>Juros Fornecedores</v>
          </cell>
          <cell r="C676">
            <v>424121.32</v>
          </cell>
        </row>
        <row r="677">
          <cell r="A677">
            <v>4091106</v>
          </cell>
          <cell r="B677" t="str">
            <v>Juros Overseas</v>
          </cell>
          <cell r="C677">
            <v>55.98</v>
          </cell>
        </row>
        <row r="678">
          <cell r="A678">
            <v>4091108</v>
          </cell>
          <cell r="B678" t="str">
            <v>Juros BNDES</v>
          </cell>
          <cell r="C678">
            <v>2070824.91</v>
          </cell>
        </row>
        <row r="679">
          <cell r="A679">
            <v>4091116</v>
          </cell>
          <cell r="B679" t="str">
            <v>Juros s/ tributos</v>
          </cell>
          <cell r="C679">
            <v>44724</v>
          </cell>
        </row>
        <row r="680">
          <cell r="A680">
            <v>4091120</v>
          </cell>
          <cell r="B680" t="str">
            <v>Juros Arrendamento delara</v>
          </cell>
          <cell r="C680">
            <v>4018804.18</v>
          </cell>
        </row>
        <row r="681">
          <cell r="A681">
            <v>4092104</v>
          </cell>
          <cell r="B681" t="str">
            <v>Var.Cambial Fornecedores</v>
          </cell>
          <cell r="C681">
            <v>-35297.370000000003</v>
          </cell>
        </row>
        <row r="682">
          <cell r="A682">
            <v>4092108</v>
          </cell>
          <cell r="B682" t="str">
            <v>Var.Cambial Clientes</v>
          </cell>
          <cell r="C682">
            <v>53609.11</v>
          </cell>
        </row>
        <row r="683">
          <cell r="A683">
            <v>4093101</v>
          </cell>
          <cell r="B683" t="str">
            <v>Taxas bancárias</v>
          </cell>
          <cell r="C683">
            <v>206879.65</v>
          </cell>
        </row>
        <row r="684">
          <cell r="A684">
            <v>4093102</v>
          </cell>
          <cell r="B684" t="str">
            <v>CPMF e IOF</v>
          </cell>
          <cell r="C684">
            <v>676686.13</v>
          </cell>
        </row>
        <row r="685">
          <cell r="A685">
            <v>4093103</v>
          </cell>
          <cell r="B685" t="str">
            <v>Juros bancários</v>
          </cell>
          <cell r="C685">
            <v>4170.6899999999996</v>
          </cell>
        </row>
        <row r="686">
          <cell r="A686">
            <v>4093104</v>
          </cell>
          <cell r="B686" t="str">
            <v>IOF</v>
          </cell>
          <cell r="C686">
            <v>77411.399999999994</v>
          </cell>
        </row>
        <row r="687">
          <cell r="A687">
            <v>4094101</v>
          </cell>
          <cell r="B687" t="str">
            <v>Multas</v>
          </cell>
          <cell r="C687">
            <v>193443.32</v>
          </cell>
        </row>
        <row r="688">
          <cell r="A688">
            <v>4097103</v>
          </cell>
          <cell r="B688" t="str">
            <v>Descon.Financ.Obtidos</v>
          </cell>
          <cell r="C688">
            <v>-1584.28</v>
          </cell>
        </row>
        <row r="689">
          <cell r="A689">
            <v>4101209</v>
          </cell>
          <cell r="B689" t="str">
            <v>PIS s/receitas financeiras</v>
          </cell>
          <cell r="C689">
            <v>20404.72</v>
          </cell>
        </row>
        <row r="690">
          <cell r="A690">
            <v>4101210</v>
          </cell>
          <cell r="B690" t="str">
            <v>COFINS s/rec.financeiras</v>
          </cell>
          <cell r="C690">
            <v>37099.51</v>
          </cell>
        </row>
        <row r="691">
          <cell r="A691">
            <v>4101233</v>
          </cell>
          <cell r="B691" t="str">
            <v>Crédito PIS - Financeiro</v>
          </cell>
          <cell r="C691">
            <v>-74906.02</v>
          </cell>
        </row>
        <row r="692">
          <cell r="A692" t="str">
            <v>Despesa Financeira</v>
          </cell>
          <cell r="C692">
            <v>7716552.4000000004</v>
          </cell>
        </row>
        <row r="693">
          <cell r="A693" t="str">
            <v>Resultado Financeiro</v>
          </cell>
          <cell r="C693">
            <v>6925652.96</v>
          </cell>
        </row>
        <row r="695">
          <cell r="A695">
            <v>4142101</v>
          </cell>
          <cell r="B695" t="str">
            <v>Equivalência patrimonial</v>
          </cell>
          <cell r="C695">
            <v>75001.33</v>
          </cell>
        </row>
        <row r="696">
          <cell r="A696">
            <v>5311101</v>
          </cell>
          <cell r="B696" t="str">
            <v>Venda Imobil. -Veículos</v>
          </cell>
          <cell r="C696">
            <v>-5981501.2300000004</v>
          </cell>
        </row>
        <row r="697">
          <cell r="A697" t="str">
            <v>Resultado não Operacional</v>
          </cell>
          <cell r="C697">
            <v>-5906499.9000000004</v>
          </cell>
        </row>
        <row r="699">
          <cell r="A699" t="str">
            <v>Lucro/(prejuízo) antes de IR e CSL</v>
          </cell>
          <cell r="C699">
            <v>491580.57</v>
          </cell>
        </row>
        <row r="701">
          <cell r="A701">
            <v>4101301</v>
          </cell>
          <cell r="B701" t="str">
            <v>IRPJ - Diferido</v>
          </cell>
          <cell r="C701">
            <v>-1774700</v>
          </cell>
        </row>
        <row r="702">
          <cell r="A702">
            <v>4101302</v>
          </cell>
          <cell r="B702" t="str">
            <v>CSL - DIFERIDA</v>
          </cell>
          <cell r="C702">
            <v>-639732</v>
          </cell>
        </row>
        <row r="703">
          <cell r="A703" t="str">
            <v>Imposto de Renda e Contribuição Social</v>
          </cell>
          <cell r="C703">
            <v>-2414432</v>
          </cell>
        </row>
        <row r="705">
          <cell r="A705" t="str">
            <v>Lucro/(prejuízo) Líquido</v>
          </cell>
          <cell r="C705">
            <v>-1922851.43</v>
          </cell>
        </row>
        <row r="714">
          <cell r="A714" t="str">
            <v>Texto.............................................</v>
          </cell>
        </row>
        <row r="715">
          <cell r="A715" t="str">
            <v>..................................................</v>
          </cell>
        </row>
        <row r="717">
          <cell r="C717">
            <v>1922851.43</v>
          </cell>
        </row>
        <row r="724">
          <cell r="A724" t="str">
            <v>Texto.............................................</v>
          </cell>
        </row>
        <row r="725">
          <cell r="A725" t="str">
            <v>..................................................</v>
          </cell>
        </row>
        <row r="727">
          <cell r="A727">
            <v>1110689</v>
          </cell>
          <cell r="B727" t="str">
            <v>Unibanco - c.c.133.043-3 Transitória</v>
          </cell>
          <cell r="C727">
            <v>-25973.81</v>
          </cell>
        </row>
        <row r="728">
          <cell r="A728">
            <v>1110693</v>
          </cell>
          <cell r="B728" t="str">
            <v>Bradesco - c.c.210546-2 Ag 0049 Transit</v>
          </cell>
          <cell r="C728">
            <v>21113</v>
          </cell>
        </row>
        <row r="729">
          <cell r="A729">
            <v>2261207</v>
          </cell>
          <cell r="B729" t="str">
            <v>Impostos a Pagar-LP</v>
          </cell>
          <cell r="C729">
            <v>-1933507.39</v>
          </cell>
        </row>
        <row r="730">
          <cell r="A730">
            <v>3021115</v>
          </cell>
          <cell r="B730" t="str">
            <v>Consumo Intermodal</v>
          </cell>
          <cell r="C730">
            <v>268885.77</v>
          </cell>
        </row>
        <row r="731">
          <cell r="A731">
            <v>3021119</v>
          </cell>
          <cell r="B731" t="str">
            <v>Crédito Pis - Diesel Rodoviário</v>
          </cell>
          <cell r="C731">
            <v>-170740.56</v>
          </cell>
        </row>
        <row r="732">
          <cell r="A732">
            <v>3021401</v>
          </cell>
          <cell r="B732" t="str">
            <v>Combustiveis e equipamentos para termin</v>
          </cell>
          <cell r="C732">
            <v>31512.93</v>
          </cell>
        </row>
        <row r="733">
          <cell r="A733">
            <v>3036114</v>
          </cell>
          <cell r="B733" t="str">
            <v>Peças manut. maq. terminais - Rodo</v>
          </cell>
          <cell r="C733">
            <v>14412.78</v>
          </cell>
        </row>
        <row r="734">
          <cell r="A734">
            <v>3051109</v>
          </cell>
          <cell r="B734" t="str">
            <v>Rastreamento de Caminhões - Agregedos</v>
          </cell>
          <cell r="C734">
            <v>112266.35</v>
          </cell>
        </row>
        <row r="735">
          <cell r="A735">
            <v>3061114</v>
          </cell>
          <cell r="B735" t="str">
            <v>Locação de Maq.Equip. Terminais - Rodo</v>
          </cell>
          <cell r="C735">
            <v>48724.71</v>
          </cell>
        </row>
        <row r="736">
          <cell r="A736">
            <v>3061115</v>
          </cell>
          <cell r="B736" t="str">
            <v>Locação de Armazens - Rodo</v>
          </cell>
          <cell r="C736">
            <v>86116.88</v>
          </cell>
        </row>
        <row r="737">
          <cell r="A737">
            <v>3081116</v>
          </cell>
          <cell r="B737" t="str">
            <v>Crédito PIS - Outros Administrativo</v>
          </cell>
          <cell r="C737">
            <v>-485798.53</v>
          </cell>
        </row>
        <row r="738">
          <cell r="A738">
            <v>3081117</v>
          </cell>
          <cell r="B738" t="str">
            <v>INSS sobre Terceiros - CF</v>
          </cell>
          <cell r="C738">
            <v>9731.7199999999993</v>
          </cell>
        </row>
        <row r="739">
          <cell r="A739">
            <v>3131115</v>
          </cell>
          <cell r="B739" t="str">
            <v>Coleta e entrega agregados</v>
          </cell>
          <cell r="C739">
            <v>223233.22</v>
          </cell>
        </row>
        <row r="740">
          <cell r="A740">
            <v>3131116</v>
          </cell>
          <cell r="B740" t="str">
            <v>Coleta e entrega frota própria</v>
          </cell>
          <cell r="C740">
            <v>18808.509999999998</v>
          </cell>
        </row>
        <row r="741">
          <cell r="A741">
            <v>3131151</v>
          </cell>
          <cell r="B741" t="str">
            <v>Serviço de Desembaraço - Rodo</v>
          </cell>
          <cell r="C741">
            <v>93101.26</v>
          </cell>
        </row>
        <row r="742">
          <cell r="A742">
            <v>4034102</v>
          </cell>
          <cell r="B742" t="str">
            <v>Serv.Manut.p/Sistemas</v>
          </cell>
          <cell r="C742">
            <v>2998.32</v>
          </cell>
        </row>
        <row r="743">
          <cell r="A743">
            <v>4131133</v>
          </cell>
          <cell r="B743" t="str">
            <v>Lavagem de Caminhões</v>
          </cell>
          <cell r="C743">
            <v>2000</v>
          </cell>
        </row>
        <row r="744">
          <cell r="A744">
            <v>5111108</v>
          </cell>
          <cell r="B744" t="str">
            <v>Receita Intermodal - Definitiva</v>
          </cell>
          <cell r="C744">
            <v>-1025540.42</v>
          </cell>
        </row>
        <row r="745">
          <cell r="A745">
            <v>5111109</v>
          </cell>
          <cell r="B745" t="str">
            <v>Receita Intermodal Repasse</v>
          </cell>
          <cell r="C745">
            <v>-337781.19</v>
          </cell>
        </row>
        <row r="746">
          <cell r="A746">
            <v>5118123</v>
          </cell>
          <cell r="B746" t="str">
            <v>Custo ALL Intermodal Agregado (receita</v>
          </cell>
          <cell r="C746">
            <v>342.06</v>
          </cell>
        </row>
        <row r="747">
          <cell r="A747">
            <v>5411184</v>
          </cell>
          <cell r="B747" t="str">
            <v>ISS Movim./Armaz.Rodo</v>
          </cell>
          <cell r="C747">
            <v>22842.89</v>
          </cell>
        </row>
        <row r="748">
          <cell r="A748">
            <v>5411185</v>
          </cell>
          <cell r="B748" t="str">
            <v>PIS Movim./Armaz.Rodo</v>
          </cell>
          <cell r="C748">
            <v>-1589.36</v>
          </cell>
        </row>
        <row r="749">
          <cell r="A749">
            <v>5411186</v>
          </cell>
          <cell r="B749" t="str">
            <v>COFINS- Movim./Armaz.Rodo</v>
          </cell>
          <cell r="C749">
            <v>-258.27</v>
          </cell>
        </row>
        <row r="750">
          <cell r="A750">
            <v>5411187</v>
          </cell>
          <cell r="B750" t="str">
            <v>ICMS Receita Intermodal - Definitiva</v>
          </cell>
          <cell r="C750">
            <v>113019.5</v>
          </cell>
        </row>
        <row r="751">
          <cell r="A751">
            <v>5411188</v>
          </cell>
          <cell r="B751" t="str">
            <v>PIS Receita Intermodal</v>
          </cell>
          <cell r="C751">
            <v>15404.56</v>
          </cell>
        </row>
        <row r="752">
          <cell r="A752">
            <v>5411189</v>
          </cell>
          <cell r="B752" t="str">
            <v>COFINS Receita Intermodal</v>
          </cell>
          <cell r="C752">
            <v>28009.02</v>
          </cell>
        </row>
        <row r="753">
          <cell r="A753">
            <v>5411191</v>
          </cell>
          <cell r="B753" t="str">
            <v>PIS Receita Intermodal Repasse</v>
          </cell>
          <cell r="C753">
            <v>-5098.6400000000003</v>
          </cell>
        </row>
        <row r="754">
          <cell r="A754">
            <v>5411192</v>
          </cell>
          <cell r="B754" t="str">
            <v>COFINS Receita Intermodal Repasse</v>
          </cell>
          <cell r="C754">
            <v>-9272.7000000000007</v>
          </cell>
        </row>
        <row r="755">
          <cell r="A755">
            <v>5411195</v>
          </cell>
          <cell r="B755" t="str">
            <v>ICMS Receita Intermodal - Transitória</v>
          </cell>
          <cell r="C755">
            <v>-37786.959999999999</v>
          </cell>
        </row>
        <row r="756">
          <cell r="A756">
            <v>5411199</v>
          </cell>
          <cell r="B756" t="str">
            <v>PIS/Cofins Recuperado</v>
          </cell>
          <cell r="C756">
            <v>-403907.75</v>
          </cell>
        </row>
        <row r="757">
          <cell r="C757">
            <v>-3324732.1</v>
          </cell>
        </row>
      </sheetData>
      <sheetData sheetId="24" refreshError="1"/>
      <sheetData sheetId="25" refreshError="1">
        <row r="2">
          <cell r="A2">
            <v>1110101</v>
          </cell>
          <cell r="B2" t="str">
            <v>Caixa</v>
          </cell>
          <cell r="C2">
            <v>1</v>
          </cell>
        </row>
        <row r="3">
          <cell r="A3">
            <v>1110202</v>
          </cell>
          <cell r="B3" t="str">
            <v>B.Real Conta Cobrança</v>
          </cell>
          <cell r="C3">
            <v>379416.83</v>
          </cell>
        </row>
        <row r="4">
          <cell r="A4">
            <v>1110211</v>
          </cell>
          <cell r="B4" t="str">
            <v>Unibanco Ag.0616 CC 820272-6</v>
          </cell>
          <cell r="C4">
            <v>120833.56</v>
          </cell>
        </row>
        <row r="5">
          <cell r="A5">
            <v>1110602</v>
          </cell>
          <cell r="B5" t="str">
            <v>B.Real Transit.C.Cobrança 1710120-2</v>
          </cell>
          <cell r="C5">
            <v>-11825.79</v>
          </cell>
        </row>
        <row r="6">
          <cell r="A6">
            <v>1110611</v>
          </cell>
          <cell r="B6" t="str">
            <v>Unibanco Transitória  Ag.0525 CC 100361</v>
          </cell>
          <cell r="C6">
            <v>0</v>
          </cell>
        </row>
        <row r="7">
          <cell r="A7" t="str">
            <v>DISPONIBILIDADES</v>
          </cell>
          <cell r="C7">
            <v>488425.6</v>
          </cell>
        </row>
        <row r="9">
          <cell r="A9">
            <v>1120101</v>
          </cell>
          <cell r="B9" t="str">
            <v>C.Receber-Cliente Nacional</v>
          </cell>
          <cell r="C9">
            <v>574074.99</v>
          </cell>
        </row>
        <row r="10">
          <cell r="A10">
            <v>1120301</v>
          </cell>
          <cell r="B10" t="str">
            <v>Clientes Nac. Serviços</v>
          </cell>
          <cell r="C10">
            <v>250666</v>
          </cell>
        </row>
        <row r="11">
          <cell r="A11">
            <v>1120501</v>
          </cell>
          <cell r="B11" t="str">
            <v>Estadias Armaz.a Receber</v>
          </cell>
          <cell r="C11">
            <v>51736.06</v>
          </cell>
        </row>
        <row r="12">
          <cell r="A12" t="str">
            <v>Clientes</v>
          </cell>
          <cell r="C12">
            <v>876477.05</v>
          </cell>
        </row>
        <row r="14">
          <cell r="A14">
            <v>1160101</v>
          </cell>
          <cell r="B14" t="str">
            <v>Imposto de Renda a Recuperar</v>
          </cell>
          <cell r="C14">
            <v>7177</v>
          </cell>
        </row>
        <row r="15">
          <cell r="A15">
            <v>1160102</v>
          </cell>
          <cell r="B15" t="str">
            <v>Contrib.Social a Recup.</v>
          </cell>
          <cell r="C15">
            <v>4306.2</v>
          </cell>
        </row>
        <row r="16">
          <cell r="A16" t="str">
            <v>Tributos a recuperar</v>
          </cell>
          <cell r="C16">
            <v>11483.2</v>
          </cell>
        </row>
        <row r="18">
          <cell r="A18" t="str">
            <v>Circulante</v>
          </cell>
          <cell r="C18">
            <v>1376385.85</v>
          </cell>
        </row>
        <row r="20">
          <cell r="A20" t="str">
            <v>ATIVO</v>
          </cell>
          <cell r="C20">
            <v>1376385.85</v>
          </cell>
        </row>
        <row r="29">
          <cell r="A29" t="str">
            <v>Texto.............................................</v>
          </cell>
        </row>
        <row r="30">
          <cell r="A30" t="str">
            <v>..................................................</v>
          </cell>
        </row>
        <row r="32">
          <cell r="A32">
            <v>2111103</v>
          </cell>
          <cell r="B32" t="str">
            <v>Fornecedor Serviços Nac.</v>
          </cell>
          <cell r="C32">
            <v>-81649.320000000007</v>
          </cell>
        </row>
        <row r="33">
          <cell r="A33">
            <v>2111191</v>
          </cell>
          <cell r="B33" t="str">
            <v>Carga Forn.Serviço</v>
          </cell>
          <cell r="C33">
            <v>-353145.66</v>
          </cell>
        </row>
        <row r="34">
          <cell r="A34">
            <v>2111193</v>
          </cell>
          <cell r="B34" t="str">
            <v>Outros valores a pagar</v>
          </cell>
          <cell r="C34">
            <v>-27351.119999999999</v>
          </cell>
        </row>
        <row r="35">
          <cell r="A35" t="str">
            <v>Fornecedores</v>
          </cell>
          <cell r="C35">
            <v>-462146.1</v>
          </cell>
        </row>
        <row r="37">
          <cell r="A37">
            <v>2171102</v>
          </cell>
          <cell r="B37" t="str">
            <v>IRRF - Terceiros</v>
          </cell>
          <cell r="C37">
            <v>0</v>
          </cell>
        </row>
        <row r="38">
          <cell r="A38">
            <v>2171201</v>
          </cell>
          <cell r="B38" t="str">
            <v>PIS-Prog.Int.Social</v>
          </cell>
          <cell r="C38">
            <v>-5655.34</v>
          </cell>
        </row>
        <row r="39">
          <cell r="A39">
            <v>2171202</v>
          </cell>
          <cell r="B39" t="str">
            <v>Cofins</v>
          </cell>
          <cell r="C39">
            <v>-8441.0400000000009</v>
          </cell>
        </row>
        <row r="40">
          <cell r="A40">
            <v>2171203</v>
          </cell>
          <cell r="B40" t="str">
            <v>Imposto S/Serviço</v>
          </cell>
          <cell r="C40">
            <v>-21305.14</v>
          </cell>
        </row>
        <row r="41">
          <cell r="A41">
            <v>2171401</v>
          </cell>
          <cell r="B41" t="str">
            <v>IR Pessoa Juridica</v>
          </cell>
          <cell r="C41">
            <v>244.51</v>
          </cell>
        </row>
        <row r="42">
          <cell r="A42">
            <v>2171402</v>
          </cell>
          <cell r="B42" t="str">
            <v>Contribuição Social s/ Lucro</v>
          </cell>
          <cell r="C42">
            <v>146.71</v>
          </cell>
        </row>
        <row r="43">
          <cell r="A43">
            <v>2171505</v>
          </cell>
          <cell r="B43" t="str">
            <v>INSS</v>
          </cell>
          <cell r="C43">
            <v>-9783.3799999999992</v>
          </cell>
        </row>
        <row r="44">
          <cell r="A44" t="str">
            <v>Impostos</v>
          </cell>
          <cell r="C44">
            <v>-44793.68</v>
          </cell>
        </row>
        <row r="46">
          <cell r="A46">
            <v>2140203</v>
          </cell>
          <cell r="B46" t="str">
            <v>Mútuo ALL Intermodal Ltda</v>
          </cell>
          <cell r="C46">
            <v>-14902.75</v>
          </cell>
        </row>
        <row r="47">
          <cell r="A47" t="str">
            <v>Outros</v>
          </cell>
          <cell r="C47">
            <v>-14902.75</v>
          </cell>
        </row>
        <row r="49">
          <cell r="A49" t="str">
            <v>Circulante</v>
          </cell>
          <cell r="C49">
            <v>-521842.53</v>
          </cell>
        </row>
        <row r="51">
          <cell r="A51">
            <v>2221605</v>
          </cell>
          <cell r="B51" t="str">
            <v>AFAC LP</v>
          </cell>
          <cell r="C51">
            <v>-688451.93</v>
          </cell>
        </row>
        <row r="52">
          <cell r="A52" t="str">
            <v>Outros valores a pagar</v>
          </cell>
          <cell r="C52">
            <v>-688451.93</v>
          </cell>
        </row>
        <row r="54">
          <cell r="A54" t="str">
            <v>Exigível a longo prazo</v>
          </cell>
          <cell r="C54">
            <v>-688451.93</v>
          </cell>
        </row>
        <row r="56">
          <cell r="A56">
            <v>2411101</v>
          </cell>
          <cell r="B56" t="str">
            <v>Capital Social Subscrito</v>
          </cell>
          <cell r="C56">
            <v>-120000</v>
          </cell>
        </row>
        <row r="57">
          <cell r="A57" t="str">
            <v>Capital social</v>
          </cell>
          <cell r="C57">
            <v>-120000</v>
          </cell>
        </row>
        <row r="59">
          <cell r="A59">
            <v>2431101</v>
          </cell>
          <cell r="B59" t="str">
            <v>Lucro/Prej.Exerc.Anteriores</v>
          </cell>
          <cell r="C59">
            <v>100887.9</v>
          </cell>
        </row>
        <row r="60">
          <cell r="A60" t="str">
            <v>Prejuízo acumulado</v>
          </cell>
          <cell r="C60">
            <v>100887.9</v>
          </cell>
        </row>
        <row r="62">
          <cell r="A62" t="str">
            <v>Patrimônio líquido</v>
          </cell>
          <cell r="C62">
            <v>-19112.099999999999</v>
          </cell>
        </row>
        <row r="64">
          <cell r="A64" t="str">
            <v>Passivo</v>
          </cell>
          <cell r="C64">
            <v>-1229406.56</v>
          </cell>
        </row>
        <row r="73">
          <cell r="A73" t="str">
            <v>Texto.............................................</v>
          </cell>
        </row>
        <row r="74">
          <cell r="A74" t="str">
            <v>..................................................</v>
          </cell>
        </row>
        <row r="76">
          <cell r="C76">
            <v>-146979.29</v>
          </cell>
        </row>
        <row r="83">
          <cell r="A83" t="str">
            <v>Texto.............................................</v>
          </cell>
        </row>
        <row r="84">
          <cell r="A84" t="str">
            <v>..................................................</v>
          </cell>
        </row>
        <row r="86">
          <cell r="A86">
            <v>5114101</v>
          </cell>
          <cell r="B86" t="str">
            <v>Desconto de Frete</v>
          </cell>
          <cell r="C86">
            <v>32438.63</v>
          </cell>
        </row>
        <row r="87">
          <cell r="A87" t="str">
            <v>Receita Ferroviária</v>
          </cell>
          <cell r="C87">
            <v>32438.63</v>
          </cell>
        </row>
        <row r="88">
          <cell r="A88">
            <v>5117102</v>
          </cell>
          <cell r="B88" t="str">
            <v>Armazenagens</v>
          </cell>
          <cell r="C88">
            <v>52540.07</v>
          </cell>
        </row>
        <row r="89">
          <cell r="A89">
            <v>5117103</v>
          </cell>
          <cell r="B89" t="str">
            <v>Limpeza de Vagões</v>
          </cell>
          <cell r="C89">
            <v>-1003.6</v>
          </cell>
        </row>
        <row r="90">
          <cell r="A90">
            <v>5117125</v>
          </cell>
          <cell r="B90" t="str">
            <v>Operação terminais UNIT - Diretor Pesta</v>
          </cell>
          <cell r="C90">
            <v>-397980</v>
          </cell>
        </row>
        <row r="91">
          <cell r="A91">
            <v>5117126</v>
          </cell>
          <cell r="B91" t="str">
            <v>Operação terminais UNIT - Tatuí</v>
          </cell>
          <cell r="C91">
            <v>-1150313.8</v>
          </cell>
        </row>
        <row r="92">
          <cell r="A92">
            <v>5117129</v>
          </cell>
          <cell r="B92" t="str">
            <v>Rec. Log. Terminal Araucárias</v>
          </cell>
          <cell r="C92">
            <v>-296054.17</v>
          </cell>
        </row>
        <row r="93">
          <cell r="A93" t="str">
            <v>Receita de Logística</v>
          </cell>
          <cell r="C93">
            <v>-1792811.5</v>
          </cell>
        </row>
        <row r="94">
          <cell r="A94">
            <v>5114201</v>
          </cell>
          <cell r="B94" t="str">
            <v>Deduções Outras Receitas</v>
          </cell>
          <cell r="C94">
            <v>74021.36</v>
          </cell>
        </row>
        <row r="95">
          <cell r="A95" t="str">
            <v>Outras Receitas</v>
          </cell>
          <cell r="C95">
            <v>74021.36</v>
          </cell>
        </row>
        <row r="96">
          <cell r="A96" t="str">
            <v>Receita Bruta Total</v>
          </cell>
          <cell r="C96">
            <v>-1686351.51</v>
          </cell>
        </row>
        <row r="97">
          <cell r="A97">
            <v>5411102</v>
          </cell>
          <cell r="B97" t="str">
            <v>PIS</v>
          </cell>
          <cell r="C97">
            <v>22414.05</v>
          </cell>
        </row>
        <row r="98">
          <cell r="A98">
            <v>5411103</v>
          </cell>
          <cell r="B98" t="str">
            <v>COFINS</v>
          </cell>
          <cell r="C98">
            <v>49534.83</v>
          </cell>
        </row>
        <row r="99">
          <cell r="A99">
            <v>5411104</v>
          </cell>
          <cell r="B99" t="str">
            <v>Imposto s/ serviço</v>
          </cell>
          <cell r="C99">
            <v>88609.46</v>
          </cell>
        </row>
        <row r="100">
          <cell r="A100" t="str">
            <v>PIS/COFINS/ISS/INSS</v>
          </cell>
          <cell r="C100">
            <v>160558.34</v>
          </cell>
        </row>
        <row r="101">
          <cell r="A101" t="str">
            <v>Impostos s/ Vendas</v>
          </cell>
          <cell r="C101">
            <v>160558.34</v>
          </cell>
        </row>
        <row r="102">
          <cell r="A102" t="str">
            <v>Receita operacional líquida</v>
          </cell>
          <cell r="C102">
            <v>-1525793.17</v>
          </cell>
        </row>
        <row r="103">
          <cell r="A103">
            <v>3021108</v>
          </cell>
          <cell r="B103" t="str">
            <v>Diesel Caminhão</v>
          </cell>
          <cell r="C103">
            <v>95512.5</v>
          </cell>
        </row>
        <row r="104">
          <cell r="A104" t="str">
            <v>Combustível e Lubrificantes</v>
          </cell>
          <cell r="C104">
            <v>95512.5</v>
          </cell>
        </row>
        <row r="105">
          <cell r="A105">
            <v>3131130</v>
          </cell>
          <cell r="B105" t="str">
            <v>Carga e descarga</v>
          </cell>
          <cell r="C105">
            <v>63378.15</v>
          </cell>
        </row>
        <row r="106">
          <cell r="A106" t="str">
            <v>Enlonamento de Caminhão</v>
          </cell>
          <cell r="C106">
            <v>63378.15</v>
          </cell>
        </row>
        <row r="107">
          <cell r="A107">
            <v>3131114</v>
          </cell>
          <cell r="B107" t="str">
            <v>Armazenagem</v>
          </cell>
          <cell r="C107">
            <v>24806.7</v>
          </cell>
        </row>
        <row r="108">
          <cell r="A108" t="str">
            <v>Estadia de Caminhões</v>
          </cell>
          <cell r="C108">
            <v>24806.7</v>
          </cell>
        </row>
        <row r="109">
          <cell r="A109">
            <v>3131104</v>
          </cell>
          <cell r="B109" t="str">
            <v>Transbordo ferroviário</v>
          </cell>
          <cell r="C109">
            <v>1150605.6000000001</v>
          </cell>
        </row>
        <row r="110">
          <cell r="A110" t="str">
            <v>Transbordo</v>
          </cell>
          <cell r="C110">
            <v>1150605.6000000001</v>
          </cell>
        </row>
        <row r="111">
          <cell r="A111">
            <v>3036105</v>
          </cell>
          <cell r="B111" t="str">
            <v>Serv. Manut. Maquinas e Terminais Logís</v>
          </cell>
          <cell r="C111">
            <v>11675.63</v>
          </cell>
        </row>
        <row r="112">
          <cell r="A112" t="str">
            <v>Manutenção Máquinas</v>
          </cell>
          <cell r="C112">
            <v>11675.63</v>
          </cell>
        </row>
        <row r="113">
          <cell r="A113" t="str">
            <v>Custos de Logística Variáveis</v>
          </cell>
          <cell r="C113">
            <v>1162281.23</v>
          </cell>
        </row>
        <row r="114">
          <cell r="A114" t="str">
            <v>outros</v>
          </cell>
          <cell r="C114">
            <v>1250466.08</v>
          </cell>
        </row>
        <row r="115">
          <cell r="A115" t="str">
            <v>Custos Rodoviários Variáveis</v>
          </cell>
          <cell r="C115">
            <v>1345978.58</v>
          </cell>
        </row>
        <row r="116">
          <cell r="A116" t="str">
            <v>Custos dos Serviços Prestados Variáveis</v>
          </cell>
          <cell r="C116">
            <v>1345978.58</v>
          </cell>
        </row>
        <row r="117">
          <cell r="A117" t="str">
            <v>Margem de Contribuição</v>
          </cell>
          <cell r="C117">
            <v>-179814.59</v>
          </cell>
        </row>
        <row r="118">
          <cell r="A118">
            <v>3081102</v>
          </cell>
          <cell r="B118" t="str">
            <v>Material de Expediente</v>
          </cell>
          <cell r="C118">
            <v>1450</v>
          </cell>
        </row>
        <row r="119">
          <cell r="A119">
            <v>3081107</v>
          </cell>
          <cell r="B119" t="str">
            <v>Serviços com terceiros</v>
          </cell>
          <cell r="C119">
            <v>-2078</v>
          </cell>
        </row>
        <row r="120">
          <cell r="A120">
            <v>4081103</v>
          </cell>
          <cell r="B120" t="str">
            <v>Consultoria</v>
          </cell>
          <cell r="C120">
            <v>15023</v>
          </cell>
        </row>
        <row r="121">
          <cell r="A121" t="str">
            <v>Despesas Administrativas</v>
          </cell>
          <cell r="C121">
            <v>14395</v>
          </cell>
        </row>
        <row r="122">
          <cell r="A122">
            <v>3101201</v>
          </cell>
          <cell r="B122" t="str">
            <v>Taxas</v>
          </cell>
          <cell r="C122">
            <v>9318.15</v>
          </cell>
        </row>
        <row r="123">
          <cell r="A123">
            <v>4101101</v>
          </cell>
          <cell r="B123" t="str">
            <v>Taxas</v>
          </cell>
          <cell r="C123">
            <v>715</v>
          </cell>
        </row>
        <row r="124">
          <cell r="A124" t="str">
            <v>Tributos</v>
          </cell>
          <cell r="C124">
            <v>10033.15</v>
          </cell>
        </row>
        <row r="125">
          <cell r="A125">
            <v>4081110</v>
          </cell>
          <cell r="B125" t="str">
            <v>Custas Judiciais</v>
          </cell>
          <cell r="C125">
            <v>1542</v>
          </cell>
        </row>
        <row r="126">
          <cell r="A126" t="str">
            <v>Judiciais</v>
          </cell>
          <cell r="C126">
            <v>1542</v>
          </cell>
        </row>
        <row r="127">
          <cell r="A127">
            <v>3051101</v>
          </cell>
          <cell r="B127" t="str">
            <v>Água</v>
          </cell>
          <cell r="C127">
            <v>88.46</v>
          </cell>
        </row>
        <row r="128">
          <cell r="A128">
            <v>3051104</v>
          </cell>
          <cell r="B128" t="str">
            <v>Telefone Fixo</v>
          </cell>
          <cell r="C128">
            <v>6848.03</v>
          </cell>
        </row>
        <row r="129">
          <cell r="A129" t="str">
            <v>Utilities</v>
          </cell>
          <cell r="C129">
            <v>6936.49</v>
          </cell>
        </row>
        <row r="130">
          <cell r="C130">
            <v>6936.49</v>
          </cell>
        </row>
        <row r="131">
          <cell r="A131" t="str">
            <v>Custos dos Serviços Prestados Fixos</v>
          </cell>
          <cell r="C131">
            <v>32906.639999999999</v>
          </cell>
        </row>
        <row r="132">
          <cell r="A132" t="str">
            <v>Lucro Bruto</v>
          </cell>
          <cell r="C132">
            <v>-146907.95000000001</v>
          </cell>
        </row>
        <row r="133">
          <cell r="A133" t="str">
            <v>Lucro/(prejuízo) Operacional</v>
          </cell>
          <cell r="C133">
            <v>-146907.95000000001</v>
          </cell>
        </row>
        <row r="135">
          <cell r="A135">
            <v>4091103</v>
          </cell>
          <cell r="B135" t="str">
            <v>Juros Fornecedores</v>
          </cell>
          <cell r="C135">
            <v>0.1</v>
          </cell>
        </row>
        <row r="136">
          <cell r="A136">
            <v>4091116</v>
          </cell>
          <cell r="B136" t="str">
            <v>Juros s/ tributos</v>
          </cell>
          <cell r="C136">
            <v>51.01</v>
          </cell>
        </row>
        <row r="137">
          <cell r="A137">
            <v>4093101</v>
          </cell>
          <cell r="B137" t="str">
            <v>Taxas bancárias</v>
          </cell>
          <cell r="C137">
            <v>675.11</v>
          </cell>
        </row>
        <row r="138">
          <cell r="A138">
            <v>4093102</v>
          </cell>
          <cell r="B138" t="str">
            <v>CPMF e IOF</v>
          </cell>
          <cell r="C138">
            <v>4897.1400000000003</v>
          </cell>
        </row>
        <row r="139">
          <cell r="A139">
            <v>4093103</v>
          </cell>
          <cell r="B139" t="str">
            <v>Juros bancários</v>
          </cell>
          <cell r="C139">
            <v>35.33</v>
          </cell>
        </row>
        <row r="140">
          <cell r="A140">
            <v>4094101</v>
          </cell>
          <cell r="B140" t="str">
            <v>Multas</v>
          </cell>
          <cell r="C140">
            <v>616.07000000000005</v>
          </cell>
        </row>
        <row r="141">
          <cell r="A141" t="str">
            <v>Despesa Financeira</v>
          </cell>
          <cell r="C141">
            <v>6274.76</v>
          </cell>
        </row>
        <row r="142">
          <cell r="A142" t="str">
            <v>Resultado Financeiro</v>
          </cell>
          <cell r="C142">
            <v>6274.76</v>
          </cell>
        </row>
        <row r="144">
          <cell r="A144">
            <v>4170101</v>
          </cell>
          <cell r="B144" t="str">
            <v>Perda/Ganho Mútuo</v>
          </cell>
          <cell r="C144">
            <v>-858.4</v>
          </cell>
        </row>
        <row r="145">
          <cell r="A145" t="str">
            <v>Resultado não Operacional</v>
          </cell>
          <cell r="C145">
            <v>-858.4</v>
          </cell>
        </row>
        <row r="147">
          <cell r="A147" t="str">
            <v>Lucro/(prejuízo) antes de IR e CSL</v>
          </cell>
          <cell r="C147">
            <v>-141491.59</v>
          </cell>
        </row>
        <row r="149">
          <cell r="A149" t="str">
            <v>Lucro/(prejuízo) Líquido</v>
          </cell>
          <cell r="C149">
            <v>-141491.59</v>
          </cell>
        </row>
        <row r="158">
          <cell r="A158" t="str">
            <v>Texto.............................................</v>
          </cell>
        </row>
        <row r="159">
          <cell r="A159" t="str">
            <v>..................................................</v>
          </cell>
        </row>
        <row r="161">
          <cell r="C161">
            <v>0</v>
          </cell>
        </row>
        <row r="168">
          <cell r="A168" t="str">
            <v>Texto.............................................</v>
          </cell>
        </row>
        <row r="169">
          <cell r="A169" t="str">
            <v>..................................................</v>
          </cell>
        </row>
        <row r="171">
          <cell r="C171">
            <v>141491.59</v>
          </cell>
        </row>
        <row r="178">
          <cell r="A178" t="str">
            <v>Texto.............................................</v>
          </cell>
        </row>
        <row r="179">
          <cell r="A179" t="str">
            <v>..................................................</v>
          </cell>
        </row>
        <row r="181">
          <cell r="A181">
            <v>3081116</v>
          </cell>
          <cell r="B181" t="str">
            <v>Crédito PIS - Outros Administrativo</v>
          </cell>
          <cell r="C181">
            <v>-5487.7</v>
          </cell>
        </row>
        <row r="182">
          <cell r="C182">
            <v>-5487.7</v>
          </cell>
        </row>
      </sheetData>
      <sheetData sheetId="26" refreshError="1">
        <row r="1">
          <cell r="A1" t="str">
            <v>Nº Conta</v>
          </cell>
        </row>
        <row r="2">
          <cell r="A2">
            <v>1110101</v>
          </cell>
          <cell r="B2" t="str">
            <v>Caixa</v>
          </cell>
          <cell r="C2">
            <v>1</v>
          </cell>
        </row>
        <row r="3">
          <cell r="A3">
            <v>1110202</v>
          </cell>
          <cell r="B3" t="str">
            <v>B.Real Conta Cobrança</v>
          </cell>
          <cell r="C3">
            <v>673429.45</v>
          </cell>
        </row>
        <row r="4">
          <cell r="A4">
            <v>1110211</v>
          </cell>
          <cell r="B4" t="str">
            <v>Unibanco Ag.0616 CC 820272-6</v>
          </cell>
          <cell r="C4">
            <v>99207.48</v>
          </cell>
        </row>
        <row r="5">
          <cell r="A5">
            <v>1110602</v>
          </cell>
          <cell r="B5" t="str">
            <v>B.Real Transit.C.Cobrança 1710120-2</v>
          </cell>
          <cell r="C5">
            <v>-9265.24</v>
          </cell>
        </row>
        <row r="6">
          <cell r="A6" t="str">
            <v>DISPONIBILIDADES</v>
          </cell>
          <cell r="B6" t="str">
            <v>Bradesco Ag049-3 CC184845-3</v>
          </cell>
          <cell r="C6">
            <v>763372.69</v>
          </cell>
        </row>
        <row r="7">
          <cell r="A7">
            <v>1110211</v>
          </cell>
          <cell r="B7" t="str">
            <v>Unibanco Ag.0616 CC 820272-6</v>
          </cell>
          <cell r="C7">
            <v>-3748.07</v>
          </cell>
        </row>
        <row r="8">
          <cell r="A8">
            <v>1120101</v>
          </cell>
          <cell r="B8" t="str">
            <v>C.Receber-Cliente Nacional</v>
          </cell>
          <cell r="C8">
            <v>486838.88</v>
          </cell>
        </row>
        <row r="9">
          <cell r="A9">
            <v>1120301</v>
          </cell>
          <cell r="B9" t="str">
            <v>Clientes Nac. Serviços</v>
          </cell>
          <cell r="C9">
            <v>0</v>
          </cell>
        </row>
        <row r="10">
          <cell r="A10">
            <v>1120501</v>
          </cell>
          <cell r="B10" t="str">
            <v>Estadias Armaz.a Receber</v>
          </cell>
          <cell r="C10">
            <v>63569.61</v>
          </cell>
        </row>
        <row r="11">
          <cell r="A11" t="str">
            <v>Clientes</v>
          </cell>
          <cell r="B11" t="str">
            <v>Banco Real - C/C 2.000.979-8 - PDV RJ</v>
          </cell>
          <cell r="C11">
            <v>550408.49</v>
          </cell>
        </row>
        <row r="12">
          <cell r="A12">
            <v>1110260</v>
          </cell>
          <cell r="B12" t="str">
            <v>Banco Real - C/C 1.000.997-2 - São Borj</v>
          </cell>
          <cell r="C12">
            <v>-9420</v>
          </cell>
        </row>
        <row r="13">
          <cell r="A13">
            <v>1160101</v>
          </cell>
          <cell r="B13" t="str">
            <v>Imposto de Renda a Recuperar</v>
          </cell>
          <cell r="C13">
            <v>7177</v>
          </cell>
        </row>
        <row r="14">
          <cell r="A14">
            <v>1160102</v>
          </cell>
          <cell r="B14" t="str">
            <v>Contrib.Social a Recup.</v>
          </cell>
          <cell r="C14">
            <v>4306.2</v>
          </cell>
        </row>
        <row r="15">
          <cell r="A15" t="str">
            <v>Tributos a recuperar</v>
          </cell>
          <cell r="B15" t="str">
            <v>BANCO DO BRASIL - MOVIMENTO</v>
          </cell>
          <cell r="C15">
            <v>11483.2</v>
          </cell>
        </row>
        <row r="16">
          <cell r="A16">
            <v>1110276</v>
          </cell>
          <cell r="B16" t="str">
            <v>UNIBANCO - MOVIMENTO</v>
          </cell>
          <cell r="C16">
            <v>199373.06</v>
          </cell>
        </row>
        <row r="17">
          <cell r="A17" t="str">
            <v>Circulante</v>
          </cell>
          <cell r="B17" t="str">
            <v>Banco Bilbao Vizcaia S.A.</v>
          </cell>
          <cell r="C17">
            <v>1325264.3799999999</v>
          </cell>
        </row>
        <row r="18">
          <cell r="A18">
            <v>1110289</v>
          </cell>
          <cell r="B18" t="str">
            <v>Unibanco - c.c.133.043-3</v>
          </cell>
          <cell r="C18">
            <v>215622</v>
          </cell>
        </row>
        <row r="19">
          <cell r="A19" t="str">
            <v>ATIVO</v>
          </cell>
          <cell r="B19" t="str">
            <v>Bradesco - c.c.210546-2 AG. 0049</v>
          </cell>
          <cell r="C19">
            <v>1325264.3799999999</v>
          </cell>
        </row>
        <row r="20">
          <cell r="A20">
            <v>1110312</v>
          </cell>
          <cell r="B20" t="str">
            <v>Bradesco Ag.049-3/184845-3 Apl.Fin.</v>
          </cell>
          <cell r="C20">
            <v>0</v>
          </cell>
        </row>
        <row r="21">
          <cell r="A21">
            <v>1110402</v>
          </cell>
          <cell r="B21" t="str">
            <v>Numerario em Transito</v>
          </cell>
          <cell r="C21">
            <v>0</v>
          </cell>
        </row>
        <row r="22">
          <cell r="A22">
            <v>1110602</v>
          </cell>
          <cell r="B22" t="str">
            <v>B.Real Transit.C.Cobrança 1710120-2</v>
          </cell>
          <cell r="C22">
            <v>-659924.21</v>
          </cell>
        </row>
        <row r="23">
          <cell r="A23">
            <v>1110603</v>
          </cell>
          <cell r="B23" t="str">
            <v>B.Brasil Transitória Ag.12440 CC 230006</v>
          </cell>
          <cell r="C23">
            <v>0</v>
          </cell>
        </row>
        <row r="24">
          <cell r="A24">
            <v>1110607</v>
          </cell>
          <cell r="B24" t="str">
            <v>Bradesco Trans.Ag.0493 CC 184845-30</v>
          </cell>
          <cell r="C24">
            <v>-60886.09</v>
          </cell>
        </row>
        <row r="25">
          <cell r="A25">
            <v>1110611</v>
          </cell>
          <cell r="B25" t="str">
            <v>Unibanco Transitória  Ag.0525 CC 100361</v>
          </cell>
          <cell r="C25">
            <v>-11080.13</v>
          </cell>
        </row>
        <row r="26">
          <cell r="A26">
            <v>1110617</v>
          </cell>
          <cell r="B26" t="str">
            <v>B.Safra Transitória CC 0009-8/118349-9/</v>
          </cell>
          <cell r="C26">
            <v>3033.17</v>
          </cell>
        </row>
        <row r="27">
          <cell r="A27">
            <v>1110649</v>
          </cell>
          <cell r="B27" t="str">
            <v>Banco Real - C/C Genérico</v>
          </cell>
          <cell r="C27">
            <v>147147.76999999999</v>
          </cell>
        </row>
        <row r="28">
          <cell r="A28" t="str">
            <v>Texto.............................................</v>
          </cell>
          <cell r="B28" t="str">
            <v>Banco Triângulo - C/C 01-9/6733-4</v>
          </cell>
          <cell r="C28">
            <v>164039.48000000001</v>
          </cell>
        </row>
        <row r="29">
          <cell r="A29" t="str">
            <v>..................................................</v>
          </cell>
          <cell r="B29" t="str">
            <v>Banco Real - C/C 3.000.990-1 - Viana</v>
          </cell>
          <cell r="C29">
            <v>1506.28</v>
          </cell>
        </row>
        <row r="30">
          <cell r="A30">
            <v>1110653</v>
          </cell>
          <cell r="B30" t="str">
            <v>Banco Real - C/C 1.000.988-6 - Contagem</v>
          </cell>
          <cell r="C30">
            <v>1609.86</v>
          </cell>
        </row>
        <row r="31">
          <cell r="A31">
            <v>2111103</v>
          </cell>
          <cell r="B31" t="str">
            <v>Fornecedor Serviços Nac.</v>
          </cell>
          <cell r="C31">
            <v>-8535.25</v>
          </cell>
        </row>
        <row r="32">
          <cell r="A32">
            <v>2111191</v>
          </cell>
          <cell r="B32" t="str">
            <v>Carga Forn.Serviço</v>
          </cell>
          <cell r="C32">
            <v>-353145.66</v>
          </cell>
        </row>
        <row r="33">
          <cell r="A33">
            <v>2111193</v>
          </cell>
          <cell r="B33" t="str">
            <v>Outros valores a pagar</v>
          </cell>
          <cell r="C33">
            <v>-27351.119999999999</v>
          </cell>
        </row>
        <row r="34">
          <cell r="A34" t="str">
            <v>Fornecedores</v>
          </cell>
          <cell r="B34" t="str">
            <v>Banco Real - C/C 1.000.997-2 - São Borj</v>
          </cell>
          <cell r="C34">
            <v>-389032.03</v>
          </cell>
        </row>
        <row r="35">
          <cell r="A35">
            <v>1110661</v>
          </cell>
          <cell r="B35" t="str">
            <v>Banco Real - C/C 6.000.994-7 - Mogi Gua</v>
          </cell>
          <cell r="C35">
            <v>0</v>
          </cell>
        </row>
        <row r="36">
          <cell r="A36">
            <v>2171201</v>
          </cell>
          <cell r="B36" t="str">
            <v>PIS-Prog.Int.Social</v>
          </cell>
          <cell r="C36">
            <v>-3787.56</v>
          </cell>
        </row>
        <row r="37">
          <cell r="A37">
            <v>2171202</v>
          </cell>
          <cell r="B37" t="str">
            <v>Cofins</v>
          </cell>
          <cell r="C37">
            <v>-7877.17</v>
          </cell>
        </row>
        <row r="38">
          <cell r="A38">
            <v>2171203</v>
          </cell>
          <cell r="B38" t="str">
            <v>Imposto S/Serviço</v>
          </cell>
          <cell r="C38">
            <v>-9414.92</v>
          </cell>
        </row>
        <row r="39">
          <cell r="A39">
            <v>2171401</v>
          </cell>
          <cell r="B39" t="str">
            <v>IR Pessoa Juridica</v>
          </cell>
          <cell r="C39">
            <v>244.51</v>
          </cell>
        </row>
        <row r="40">
          <cell r="A40">
            <v>2171402</v>
          </cell>
          <cell r="B40" t="str">
            <v>Contribuição Social s/ Lucro</v>
          </cell>
          <cell r="C40">
            <v>146.71</v>
          </cell>
        </row>
        <row r="41">
          <cell r="A41">
            <v>2171505</v>
          </cell>
          <cell r="B41" t="str">
            <v>INSS</v>
          </cell>
          <cell r="C41">
            <v>0</v>
          </cell>
        </row>
        <row r="42">
          <cell r="A42" t="str">
            <v>Impostos</v>
          </cell>
          <cell r="C42">
            <v>-20688.43</v>
          </cell>
        </row>
        <row r="44">
          <cell r="A44">
            <v>2140203</v>
          </cell>
          <cell r="B44" t="str">
            <v>Mútuo ALL Intermodal Ltda</v>
          </cell>
          <cell r="C44">
            <v>-30202.21</v>
          </cell>
        </row>
        <row r="45">
          <cell r="A45" t="str">
            <v>Outros</v>
          </cell>
          <cell r="B45" t="str">
            <v>C.Receber-Cliente Exterior</v>
          </cell>
          <cell r="C45">
            <v>-30202.21</v>
          </cell>
        </row>
        <row r="46">
          <cell r="A46">
            <v>1120107</v>
          </cell>
          <cell r="B46" t="str">
            <v>Antecipação de Faturamento</v>
          </cell>
          <cell r="C46">
            <v>5698083.0999999996</v>
          </cell>
        </row>
        <row r="47">
          <cell r="A47" t="str">
            <v>Circulante</v>
          </cell>
          <cell r="B47" t="str">
            <v>Provisão de Faturamento</v>
          </cell>
          <cell r="C47">
            <v>-439922.67</v>
          </cell>
        </row>
        <row r="48">
          <cell r="A48">
            <v>1120211</v>
          </cell>
          <cell r="B48" t="str">
            <v>Cta.Rec.Mesopotâmico/BAP</v>
          </cell>
          <cell r="C48">
            <v>10066082.199999999</v>
          </cell>
        </row>
        <row r="49">
          <cell r="A49">
            <v>2221605</v>
          </cell>
          <cell r="B49" t="str">
            <v>AFAC LP</v>
          </cell>
          <cell r="C49">
            <v>-688451.93</v>
          </cell>
        </row>
        <row r="50">
          <cell r="A50" t="str">
            <v>Outros valores a pagar</v>
          </cell>
          <cell r="B50" t="str">
            <v>Creditos Atwood</v>
          </cell>
          <cell r="C50">
            <v>-688451.93</v>
          </cell>
        </row>
        <row r="51">
          <cell r="A51">
            <v>1120601</v>
          </cell>
          <cell r="B51" t="str">
            <v>Recebimentos (D+1)</v>
          </cell>
          <cell r="C51">
            <v>0</v>
          </cell>
        </row>
        <row r="52">
          <cell r="A52" t="str">
            <v>Exigível a longo prazo</v>
          </cell>
          <cell r="C52">
            <v>-688451.93</v>
          </cell>
        </row>
        <row r="54">
          <cell r="A54">
            <v>2411101</v>
          </cell>
          <cell r="B54" t="str">
            <v>Capital Social Subscrito</v>
          </cell>
          <cell r="C54">
            <v>-120000</v>
          </cell>
        </row>
        <row r="55">
          <cell r="A55" t="str">
            <v>Capital social</v>
          </cell>
          <cell r="B55" t="str">
            <v>Carga Adto.Fornec.</v>
          </cell>
          <cell r="C55">
            <v>-120000</v>
          </cell>
        </row>
        <row r="56">
          <cell r="A56">
            <v>1150197</v>
          </cell>
          <cell r="B56" t="str">
            <v>Carga Estoque Delara</v>
          </cell>
          <cell r="C56">
            <v>48665.08</v>
          </cell>
        </row>
        <row r="57">
          <cell r="A57">
            <v>2431101</v>
          </cell>
          <cell r="B57" t="str">
            <v>Lucro/Prej.Exerc.Anteriores</v>
          </cell>
          <cell r="C57">
            <v>100887.9</v>
          </cell>
        </row>
        <row r="58">
          <cell r="A58" t="str">
            <v>Prejuízo acumulado</v>
          </cell>
          <cell r="C58">
            <v>100887.9</v>
          </cell>
        </row>
        <row r="60">
          <cell r="A60" t="str">
            <v>Patrimônio líquido</v>
          </cell>
          <cell r="B60" t="str">
            <v>Imposto de Renda a Recuperar</v>
          </cell>
          <cell r="C60">
            <v>-19112.099999999999</v>
          </cell>
        </row>
        <row r="61">
          <cell r="A61">
            <v>1160106</v>
          </cell>
          <cell r="B61" t="str">
            <v>INSS - RETENÇÃO SOBRE FATURAMENTO</v>
          </cell>
          <cell r="C61">
            <v>1601271.57</v>
          </cell>
        </row>
        <row r="62">
          <cell r="A62" t="str">
            <v>Passivo</v>
          </cell>
          <cell r="B62" t="str">
            <v>FGTS antecipado s/13º salário</v>
          </cell>
          <cell r="C62">
            <v>-1147486.7</v>
          </cell>
        </row>
        <row r="63">
          <cell r="A63">
            <v>1160109</v>
          </cell>
          <cell r="B63" t="str">
            <v>Imposto de Renda antecipado</v>
          </cell>
          <cell r="C63">
            <v>36.22</v>
          </cell>
        </row>
        <row r="64">
          <cell r="A64">
            <v>1160112</v>
          </cell>
          <cell r="B64" t="str">
            <v>Imposto de Renda diferido</v>
          </cell>
          <cell r="C64">
            <v>1781300</v>
          </cell>
        </row>
        <row r="65">
          <cell r="A65">
            <v>1160113</v>
          </cell>
          <cell r="B65" t="str">
            <v>Contr. Social Diferida</v>
          </cell>
          <cell r="C65">
            <v>641268</v>
          </cell>
        </row>
        <row r="66">
          <cell r="A66">
            <v>1160207</v>
          </cell>
          <cell r="B66" t="str">
            <v>ICMS a Recuperar - Geral</v>
          </cell>
          <cell r="C66">
            <v>3880320.31</v>
          </cell>
        </row>
        <row r="67">
          <cell r="A67">
            <v>1160208</v>
          </cell>
          <cell r="B67" t="str">
            <v>ICMS a Recuperar-Ativo Imobilizado PR</v>
          </cell>
          <cell r="C67">
            <v>454168.75</v>
          </cell>
        </row>
        <row r="68">
          <cell r="A68">
            <v>1160253</v>
          </cell>
          <cell r="B68" t="str">
            <v>IPI a Compensar</v>
          </cell>
          <cell r="C68">
            <v>1322467.78</v>
          </cell>
        </row>
        <row r="69">
          <cell r="A69" t="str">
            <v>Tributos a recuperar</v>
          </cell>
          <cell r="C69">
            <v>9684271.9600000009</v>
          </cell>
        </row>
        <row r="71">
          <cell r="A71" t="str">
            <v>Texto.............................................</v>
          </cell>
          <cell r="B71" t="str">
            <v>Adiantamento a maquinistas</v>
          </cell>
          <cell r="C71">
            <v>-281524.78999999998</v>
          </cell>
        </row>
        <row r="72">
          <cell r="A72" t="str">
            <v>..................................................</v>
          </cell>
          <cell r="B72" t="str">
            <v>Adiantamento de Férias</v>
          </cell>
          <cell r="C72">
            <v>-43400.13</v>
          </cell>
        </row>
        <row r="73">
          <cell r="A73">
            <v>1140103</v>
          </cell>
          <cell r="B73" t="str">
            <v>Adiantamento De 13º Salário</v>
          </cell>
          <cell r="C73">
            <v>11547.45</v>
          </cell>
        </row>
        <row r="74">
          <cell r="A74">
            <v>1140104</v>
          </cell>
          <cell r="B74" t="str">
            <v>Empréstimo A Funcionários</v>
          </cell>
          <cell r="C74">
            <v>-177777.68</v>
          </cell>
        </row>
        <row r="75">
          <cell r="A75">
            <v>1140105</v>
          </cell>
          <cell r="B75" t="str">
            <v>Adiantamento de Salários</v>
          </cell>
          <cell r="C75">
            <v>339322.01</v>
          </cell>
        </row>
        <row r="76">
          <cell r="A76">
            <v>1140106</v>
          </cell>
          <cell r="B76" t="str">
            <v>Insuficiência De Saldos</v>
          </cell>
          <cell r="C76">
            <v>252893.71</v>
          </cell>
        </row>
        <row r="77">
          <cell r="A77">
            <v>1140108</v>
          </cell>
          <cell r="B77" t="str">
            <v>Fornecimento De Camisas</v>
          </cell>
          <cell r="C77">
            <v>-4957.28</v>
          </cell>
        </row>
        <row r="78">
          <cell r="A78">
            <v>1140109</v>
          </cell>
          <cell r="B78" t="str">
            <v>Adto a Motoristas</v>
          </cell>
          <cell r="C78">
            <v>55528.55</v>
          </cell>
        </row>
        <row r="79">
          <cell r="A79">
            <v>1140201</v>
          </cell>
          <cell r="B79" t="str">
            <v>Adto.de Viagens Nacionais</v>
          </cell>
          <cell r="C79">
            <v>719.42</v>
          </cell>
        </row>
        <row r="80">
          <cell r="A80">
            <v>1140203</v>
          </cell>
          <cell r="B80" t="str">
            <v>Adiant. de Viagem</v>
          </cell>
          <cell r="C80">
            <v>29237.07</v>
          </cell>
        </row>
        <row r="81">
          <cell r="A81" t="str">
            <v>Texto.............................................</v>
          </cell>
          <cell r="B81" t="str">
            <v>Adiant. a Fornecedores</v>
          </cell>
          <cell r="C81">
            <v>5990877.9000000004</v>
          </cell>
        </row>
        <row r="82">
          <cell r="A82" t="str">
            <v>..................................................</v>
          </cell>
          <cell r="C82">
            <v>6346776.3700000001</v>
          </cell>
        </row>
        <row r="84">
          <cell r="A84">
            <v>5114101</v>
          </cell>
          <cell r="B84" t="str">
            <v>Desconto de Frete</v>
          </cell>
          <cell r="C84">
            <v>53134.720000000001</v>
          </cell>
        </row>
        <row r="85">
          <cell r="A85">
            <v>5114104</v>
          </cell>
          <cell r="B85" t="str">
            <v>Adt.Frete Fut.Malha Paul.</v>
          </cell>
          <cell r="C85">
            <v>170.79</v>
          </cell>
        </row>
        <row r="86">
          <cell r="A86" t="str">
            <v>Receita Ferroviária</v>
          </cell>
          <cell r="B86" t="str">
            <v>Despesas antecipadas IPTU</v>
          </cell>
          <cell r="C86">
            <v>53305.51</v>
          </cell>
        </row>
        <row r="87">
          <cell r="A87">
            <v>5117102</v>
          </cell>
          <cell r="B87" t="str">
            <v>Armazenagens</v>
          </cell>
          <cell r="C87">
            <v>52540.07</v>
          </cell>
        </row>
        <row r="88">
          <cell r="A88">
            <v>5117103</v>
          </cell>
          <cell r="B88" t="str">
            <v>Limpeza de Vagões</v>
          </cell>
          <cell r="C88">
            <v>-1003.6</v>
          </cell>
        </row>
        <row r="89">
          <cell r="A89">
            <v>5117125</v>
          </cell>
          <cell r="B89" t="str">
            <v>Operação terminais UNIT - Diretor Pesta</v>
          </cell>
          <cell r="C89">
            <v>-456970</v>
          </cell>
        </row>
        <row r="90">
          <cell r="A90">
            <v>5117126</v>
          </cell>
          <cell r="B90" t="str">
            <v>Operação terminais UNIT - Tatuí</v>
          </cell>
          <cell r="C90">
            <v>-1143251.17</v>
          </cell>
        </row>
        <row r="91">
          <cell r="A91">
            <v>5117129</v>
          </cell>
          <cell r="B91" t="str">
            <v>Rec. Log. Terminal Araucárias</v>
          </cell>
          <cell r="C91">
            <v>-355433.24</v>
          </cell>
        </row>
        <row r="92">
          <cell r="A92" t="str">
            <v>Receita de Logística</v>
          </cell>
          <cell r="B92" t="str">
            <v>Desp antecip farmácia</v>
          </cell>
          <cell r="C92">
            <v>-1904117.94</v>
          </cell>
        </row>
        <row r="93">
          <cell r="A93">
            <v>5114201</v>
          </cell>
          <cell r="B93" t="str">
            <v>Deduções Outras Receitas</v>
          </cell>
          <cell r="C93">
            <v>74021.36</v>
          </cell>
        </row>
        <row r="94">
          <cell r="A94" t="str">
            <v>Outras Receitas</v>
          </cell>
          <cell r="C94">
            <v>74021.36</v>
          </cell>
        </row>
        <row r="95">
          <cell r="A95" t="str">
            <v>Receita Bruta Total</v>
          </cell>
          <cell r="B95" t="str">
            <v>Contas a receber - Delara Brasil Ltda</v>
          </cell>
          <cell r="C95">
            <v>-1776791.07</v>
          </cell>
        </row>
        <row r="96">
          <cell r="A96">
            <v>5411102</v>
          </cell>
          <cell r="B96" t="str">
            <v>PIS</v>
          </cell>
          <cell r="C96">
            <v>26746.5</v>
          </cell>
        </row>
        <row r="97">
          <cell r="A97">
            <v>5411103</v>
          </cell>
          <cell r="B97" t="str">
            <v>COFINS</v>
          </cell>
          <cell r="C97">
            <v>57412</v>
          </cell>
        </row>
        <row r="98">
          <cell r="A98">
            <v>5411104</v>
          </cell>
          <cell r="B98" t="str">
            <v>Imposto s/ serviço</v>
          </cell>
          <cell r="C98">
            <v>98024.38</v>
          </cell>
        </row>
        <row r="99">
          <cell r="A99" t="str">
            <v>PIS/COFINS/ISS/INSS</v>
          </cell>
          <cell r="C99">
            <v>182182.88</v>
          </cell>
        </row>
        <row r="100">
          <cell r="A100" t="str">
            <v>Impostos s/ Vendas</v>
          </cell>
          <cell r="C100">
            <v>182182.88</v>
          </cell>
        </row>
        <row r="101">
          <cell r="A101" t="str">
            <v>Receita operacional líquida</v>
          </cell>
          <cell r="C101">
            <v>-1594608.19</v>
          </cell>
        </row>
        <row r="102">
          <cell r="A102">
            <v>3021108</v>
          </cell>
          <cell r="B102" t="str">
            <v>Diesel Caminhão</v>
          </cell>
          <cell r="C102">
            <v>95512.5</v>
          </cell>
        </row>
        <row r="103">
          <cell r="A103" t="str">
            <v>Combustível e Lubrificantes</v>
          </cell>
          <cell r="C103">
            <v>95512.5</v>
          </cell>
        </row>
        <row r="104">
          <cell r="A104">
            <v>3131130</v>
          </cell>
          <cell r="B104" t="str">
            <v>Carga e descarga</v>
          </cell>
          <cell r="C104">
            <v>63378.15</v>
          </cell>
        </row>
        <row r="105">
          <cell r="A105" t="str">
            <v>Enlonamento de Caminhão</v>
          </cell>
          <cell r="B105" t="str">
            <v>Mutúo ALL Armazéns Gerais Ltda</v>
          </cell>
          <cell r="C105">
            <v>63378.15</v>
          </cell>
        </row>
        <row r="106">
          <cell r="A106">
            <v>3131114</v>
          </cell>
          <cell r="B106" t="str">
            <v>Armazenagem</v>
          </cell>
          <cell r="C106">
            <v>24806.7</v>
          </cell>
        </row>
        <row r="107">
          <cell r="A107" t="str">
            <v>Estadia de Caminhões</v>
          </cell>
          <cell r="C107">
            <v>24806.7</v>
          </cell>
        </row>
        <row r="108">
          <cell r="A108">
            <v>3131104</v>
          </cell>
          <cell r="B108" t="str">
            <v>Transbordo ferroviário</v>
          </cell>
          <cell r="C108">
            <v>1183629.07</v>
          </cell>
        </row>
        <row r="109">
          <cell r="A109" t="str">
            <v>Transbordo</v>
          </cell>
          <cell r="C109">
            <v>1183629.07</v>
          </cell>
        </row>
        <row r="110">
          <cell r="A110">
            <v>3036105</v>
          </cell>
          <cell r="B110" t="str">
            <v>Serv. Manut. Maquinas e Terminais Logís</v>
          </cell>
          <cell r="C110">
            <v>11675.63</v>
          </cell>
        </row>
        <row r="111">
          <cell r="A111" t="str">
            <v>Manutenção Máquinas</v>
          </cell>
          <cell r="B111" t="str">
            <v>Dep.Judic.Ações Trabal.LP</v>
          </cell>
          <cell r="C111">
            <v>11675.63</v>
          </cell>
        </row>
        <row r="112">
          <cell r="A112" t="str">
            <v>Custos de Logística Variáveis</v>
          </cell>
          <cell r="B112" t="str">
            <v>Penhora Judicial</v>
          </cell>
          <cell r="C112">
            <v>1195304.7</v>
          </cell>
        </row>
        <row r="113">
          <cell r="A113" t="str">
            <v>outros</v>
          </cell>
          <cell r="C113">
            <v>1283489.55</v>
          </cell>
        </row>
        <row r="114">
          <cell r="A114" t="str">
            <v>Custos Rodoviários Variáveis</v>
          </cell>
          <cell r="C114">
            <v>1379002.05</v>
          </cell>
        </row>
        <row r="115">
          <cell r="A115" t="str">
            <v>Custos dos Serviços Prestados Variáveis</v>
          </cell>
          <cell r="B115" t="str">
            <v>Valores a Receber-Ressarcimento</v>
          </cell>
          <cell r="C115">
            <v>1379002.05</v>
          </cell>
        </row>
        <row r="116">
          <cell r="A116" t="str">
            <v>Margem de Contribuição</v>
          </cell>
          <cell r="C116">
            <v>-215606.14</v>
          </cell>
        </row>
        <row r="117">
          <cell r="A117">
            <v>3081102</v>
          </cell>
          <cell r="B117" t="str">
            <v>Material de Expediente</v>
          </cell>
          <cell r="C117">
            <v>1450</v>
          </cell>
        </row>
        <row r="118">
          <cell r="A118">
            <v>3081107</v>
          </cell>
          <cell r="B118" t="str">
            <v>Serviços com terceiros</v>
          </cell>
          <cell r="C118">
            <v>-1812</v>
          </cell>
        </row>
        <row r="119">
          <cell r="A119">
            <v>4081103</v>
          </cell>
          <cell r="B119" t="str">
            <v>Consultoria</v>
          </cell>
          <cell r="C119">
            <v>16986</v>
          </cell>
        </row>
        <row r="120">
          <cell r="A120" t="str">
            <v>Despesas Administrativas</v>
          </cell>
          <cell r="B120" t="str">
            <v>Part.Coligada Terlogs Terminais Marítim</v>
          </cell>
          <cell r="C120">
            <v>16624</v>
          </cell>
        </row>
        <row r="121">
          <cell r="A121">
            <v>3101201</v>
          </cell>
          <cell r="B121" t="str">
            <v>Taxas</v>
          </cell>
          <cell r="C121">
            <v>10918.15</v>
          </cell>
        </row>
        <row r="122">
          <cell r="A122">
            <v>4101101</v>
          </cell>
          <cell r="B122" t="str">
            <v>Taxas</v>
          </cell>
          <cell r="C122">
            <v>715</v>
          </cell>
        </row>
        <row r="123">
          <cell r="A123" t="str">
            <v>Tributos</v>
          </cell>
          <cell r="C123">
            <v>11633.15</v>
          </cell>
        </row>
        <row r="124">
          <cell r="A124">
            <v>4081110</v>
          </cell>
          <cell r="B124" t="str">
            <v>Custas Judiciais</v>
          </cell>
          <cell r="C124">
            <v>1542</v>
          </cell>
        </row>
        <row r="125">
          <cell r="A125" t="str">
            <v>Judiciais</v>
          </cell>
          <cell r="B125" t="str">
            <v>Juros Imobilizado - CVM</v>
          </cell>
          <cell r="C125">
            <v>1542</v>
          </cell>
        </row>
        <row r="126">
          <cell r="A126">
            <v>3051101</v>
          </cell>
          <cell r="B126" t="str">
            <v>Água</v>
          </cell>
          <cell r="C126">
            <v>308.97000000000003</v>
          </cell>
        </row>
        <row r="127">
          <cell r="A127">
            <v>3051104</v>
          </cell>
          <cell r="B127" t="str">
            <v>Telefone Fixo</v>
          </cell>
          <cell r="C127">
            <v>7535.15</v>
          </cell>
        </row>
        <row r="128">
          <cell r="A128" t="str">
            <v>Utilities</v>
          </cell>
          <cell r="B128" t="str">
            <v>Móveis e Utensílios</v>
          </cell>
          <cell r="C128">
            <v>7844.12</v>
          </cell>
        </row>
        <row r="129">
          <cell r="A129">
            <v>1325104</v>
          </cell>
          <cell r="B129" t="str">
            <v>Veículos Rodoviários</v>
          </cell>
          <cell r="C129">
            <v>7844.12</v>
          </cell>
        </row>
        <row r="130">
          <cell r="A130" t="str">
            <v>Custos dos Serviços Prestados Fixos</v>
          </cell>
          <cell r="B130" t="str">
            <v>Deprec.Móveis e Utensílios</v>
          </cell>
          <cell r="C130">
            <v>37643.269999999997</v>
          </cell>
        </row>
        <row r="131">
          <cell r="A131" t="str">
            <v>Lucro Bruto</v>
          </cell>
          <cell r="B131" t="str">
            <v>Deprec.Veíc.Rodoviários</v>
          </cell>
          <cell r="C131">
            <v>-177962.87</v>
          </cell>
        </row>
        <row r="132">
          <cell r="A132" t="str">
            <v>Lucro/(prejuízo) Operacional</v>
          </cell>
          <cell r="B132" t="str">
            <v>Sistemas Aplicat.-Software</v>
          </cell>
          <cell r="C132">
            <v>-177962.87</v>
          </cell>
        </row>
        <row r="133">
          <cell r="A133">
            <v>1326212</v>
          </cell>
          <cell r="B133" t="str">
            <v>Amort.Sistemas Aplicativos</v>
          </cell>
          <cell r="C133">
            <v>-57814.35</v>
          </cell>
        </row>
        <row r="134">
          <cell r="A134">
            <v>4091103</v>
          </cell>
          <cell r="B134" t="str">
            <v>Juros Fornecedores</v>
          </cell>
          <cell r="C134">
            <v>0.1</v>
          </cell>
        </row>
        <row r="135">
          <cell r="A135">
            <v>4091116</v>
          </cell>
          <cell r="B135" t="str">
            <v>Juros s/ tributos</v>
          </cell>
          <cell r="C135">
            <v>51.01</v>
          </cell>
        </row>
        <row r="136">
          <cell r="A136">
            <v>4093101</v>
          </cell>
          <cell r="B136" t="str">
            <v>Taxas bancárias</v>
          </cell>
          <cell r="C136">
            <v>803.94</v>
          </cell>
        </row>
        <row r="137">
          <cell r="A137">
            <v>4093102</v>
          </cell>
          <cell r="B137" t="str">
            <v>CPMF e IOF</v>
          </cell>
          <cell r="C137">
            <v>5569.73</v>
          </cell>
        </row>
        <row r="138">
          <cell r="A138">
            <v>4093103</v>
          </cell>
          <cell r="B138" t="str">
            <v>Juros bancários</v>
          </cell>
          <cell r="C138">
            <v>35.33</v>
          </cell>
        </row>
        <row r="139">
          <cell r="A139">
            <v>4094101</v>
          </cell>
          <cell r="B139" t="str">
            <v>Multas</v>
          </cell>
          <cell r="C139">
            <v>616.07000000000005</v>
          </cell>
        </row>
        <row r="140">
          <cell r="A140" t="str">
            <v>Despesa Financeira</v>
          </cell>
          <cell r="C140">
            <v>7076.18</v>
          </cell>
        </row>
        <row r="141">
          <cell r="A141" t="str">
            <v>Resultado Financeiro</v>
          </cell>
          <cell r="C141">
            <v>7076.18</v>
          </cell>
        </row>
        <row r="143">
          <cell r="A143">
            <v>4170101</v>
          </cell>
          <cell r="B143" t="str">
            <v>Perda/Ganho Mútuo</v>
          </cell>
          <cell r="C143">
            <v>-858.4</v>
          </cell>
        </row>
        <row r="144">
          <cell r="A144" t="str">
            <v>Resultado não Operacional</v>
          </cell>
          <cell r="C144">
            <v>-858.4</v>
          </cell>
        </row>
        <row r="146">
          <cell r="A146" t="str">
            <v>Lucro/(prejuízo) antes de IR e CSL</v>
          </cell>
          <cell r="C146">
            <v>-171745.09</v>
          </cell>
        </row>
        <row r="148">
          <cell r="A148" t="str">
            <v>Lucro/(prejuízo) Líquido</v>
          </cell>
          <cell r="C148">
            <v>-171745.09</v>
          </cell>
        </row>
        <row r="149">
          <cell r="A149" t="str">
            <v>Texto.............................................</v>
          </cell>
        </row>
        <row r="150">
          <cell r="A150" t="str">
            <v>..................................................</v>
          </cell>
        </row>
        <row r="152">
          <cell r="A152">
            <v>2111101</v>
          </cell>
          <cell r="B152" t="str">
            <v>Fornecedor Materiais Nac.</v>
          </cell>
          <cell r="C152">
            <v>-1300281.8600000001</v>
          </cell>
        </row>
        <row r="153">
          <cell r="A153">
            <v>2111103</v>
          </cell>
          <cell r="B153" t="str">
            <v>Fornecedor Serviços Nac.</v>
          </cell>
          <cell r="C153">
            <v>-9145318.5899999999</v>
          </cell>
        </row>
        <row r="154">
          <cell r="A154">
            <v>2111105</v>
          </cell>
          <cell r="B154" t="str">
            <v>Provisão de N.F. Serviço</v>
          </cell>
          <cell r="C154">
            <v>-1031499.65</v>
          </cell>
        </row>
        <row r="155">
          <cell r="A155">
            <v>2111106</v>
          </cell>
          <cell r="B155" t="str">
            <v>Funcionários</v>
          </cell>
          <cell r="C155">
            <v>-87353.65</v>
          </cell>
        </row>
        <row r="156">
          <cell r="A156">
            <v>2111108</v>
          </cell>
          <cell r="B156" t="str">
            <v>Fornecedor Utilities</v>
          </cell>
          <cell r="C156">
            <v>-17552.86</v>
          </cell>
        </row>
        <row r="157">
          <cell r="A157" t="str">
            <v>Texto.............................................</v>
          </cell>
          <cell r="B157" t="str">
            <v>Fornecedor de Combustíveis</v>
          </cell>
          <cell r="C157">
            <v>-1476910.23</v>
          </cell>
        </row>
        <row r="158">
          <cell r="A158" t="str">
            <v>..................................................</v>
          </cell>
          <cell r="B158" t="str">
            <v>Fornecedor Impostos</v>
          </cell>
          <cell r="C158">
            <v>-715</v>
          </cell>
        </row>
        <row r="159">
          <cell r="A159">
            <v>2111111</v>
          </cell>
          <cell r="B159" t="str">
            <v>Bancos</v>
          </cell>
          <cell r="C159">
            <v>-5025.2700000000004</v>
          </cell>
        </row>
        <row r="160">
          <cell r="A160">
            <v>2111113</v>
          </cell>
          <cell r="B160" t="str">
            <v>Tit. Caixa. Peq. UPs</v>
          </cell>
          <cell r="C160">
            <v>171745.09</v>
          </cell>
        </row>
        <row r="161">
          <cell r="A161">
            <v>2111114</v>
          </cell>
          <cell r="B161" t="str">
            <v>Forn.Ressarc.Avarias</v>
          </cell>
          <cell r="C161">
            <v>-60869.279999999999</v>
          </cell>
        </row>
        <row r="162">
          <cell r="A162">
            <v>2111116</v>
          </cell>
          <cell r="B162" t="str">
            <v>Fornecedores Caminhoneiros</v>
          </cell>
          <cell r="C162">
            <v>-1909939.21</v>
          </cell>
        </row>
        <row r="163">
          <cell r="A163">
            <v>2111189</v>
          </cell>
          <cell r="B163" t="str">
            <v>Transitoria Agregado</v>
          </cell>
          <cell r="C163">
            <v>-43.5</v>
          </cell>
        </row>
        <row r="164">
          <cell r="A164">
            <v>2111190</v>
          </cell>
          <cell r="B164" t="str">
            <v>Carga Forn.Mat.</v>
          </cell>
          <cell r="C164">
            <v>2232470.7999999998</v>
          </cell>
        </row>
        <row r="165">
          <cell r="A165">
            <v>2111191</v>
          </cell>
          <cell r="B165" t="str">
            <v>Carga Forn.Serviço</v>
          </cell>
          <cell r="C165">
            <v>-475457.25</v>
          </cell>
        </row>
        <row r="166">
          <cell r="A166">
            <v>2111193</v>
          </cell>
          <cell r="B166" t="str">
            <v>Outros valores a pagar</v>
          </cell>
          <cell r="C166">
            <v>621552.69999999995</v>
          </cell>
        </row>
        <row r="167">
          <cell r="A167" t="str">
            <v>Texto.............................................</v>
          </cell>
          <cell r="B167" t="str">
            <v>Fornecedor Serviços Ext.</v>
          </cell>
          <cell r="C167">
            <v>-1923421.44</v>
          </cell>
        </row>
        <row r="168">
          <cell r="A168" t="str">
            <v>..................................................</v>
          </cell>
          <cell r="C168">
            <v>-14636474.689999999</v>
          </cell>
        </row>
        <row r="170">
          <cell r="A170">
            <v>3081116</v>
          </cell>
          <cell r="B170" t="str">
            <v>Crédito PIS - Outros Administrativo</v>
          </cell>
          <cell r="C170">
            <v>-6032.59</v>
          </cell>
        </row>
        <row r="171">
          <cell r="A171" t="str">
            <v>BNDES</v>
          </cell>
          <cell r="C171">
            <v>-6032.59</v>
          </cell>
        </row>
        <row r="173">
          <cell r="A173">
            <v>2131106</v>
          </cell>
          <cell r="B173" t="str">
            <v>Arrendamento Delara</v>
          </cell>
          <cell r="C173">
            <v>-24324870.859999999</v>
          </cell>
        </row>
        <row r="174">
          <cell r="A174" t="str">
            <v>Arrendamento a pagar</v>
          </cell>
          <cell r="C174">
            <v>-24324870.859999999</v>
          </cell>
        </row>
        <row r="176">
          <cell r="A176">
            <v>2161101</v>
          </cell>
          <cell r="B176" t="str">
            <v>Salários a Pagar</v>
          </cell>
          <cell r="C176">
            <v>145609.37</v>
          </cell>
        </row>
        <row r="177">
          <cell r="A177">
            <v>2161102</v>
          </cell>
          <cell r="B177" t="str">
            <v>Banco de horas a pagar</v>
          </cell>
          <cell r="C177">
            <v>-24395.84</v>
          </cell>
        </row>
        <row r="178">
          <cell r="A178">
            <v>2162101</v>
          </cell>
          <cell r="B178" t="str">
            <v>INSS</v>
          </cell>
          <cell r="C178">
            <v>-800109.03</v>
          </cell>
        </row>
        <row r="179">
          <cell r="A179">
            <v>2162103</v>
          </cell>
          <cell r="B179" t="str">
            <v>Salario Educação</v>
          </cell>
          <cell r="C179">
            <v>-36777.199999999997</v>
          </cell>
        </row>
        <row r="180">
          <cell r="A180">
            <v>2162104</v>
          </cell>
          <cell r="B180" t="str">
            <v>FGTS a Recolher</v>
          </cell>
          <cell r="C180">
            <v>-141178.26</v>
          </cell>
        </row>
        <row r="181">
          <cell r="A181">
            <v>2163101</v>
          </cell>
          <cell r="B181" t="str">
            <v>Cta.Pg. Plansfer</v>
          </cell>
          <cell r="C181">
            <v>80</v>
          </cell>
        </row>
        <row r="182">
          <cell r="A182">
            <v>2163102</v>
          </cell>
          <cell r="B182" t="str">
            <v>Contrib. Sindical</v>
          </cell>
          <cell r="C182">
            <v>-22164.79</v>
          </cell>
        </row>
        <row r="183">
          <cell r="A183">
            <v>2163104</v>
          </cell>
          <cell r="B183" t="str">
            <v>Pensão Alimentícia</v>
          </cell>
          <cell r="C183">
            <v>4805.5200000000004</v>
          </cell>
        </row>
        <row r="184">
          <cell r="A184">
            <v>2163105</v>
          </cell>
          <cell r="B184" t="str">
            <v>Sindifer</v>
          </cell>
          <cell r="C184">
            <v>-252.06</v>
          </cell>
        </row>
        <row r="185">
          <cell r="A185">
            <v>2163106</v>
          </cell>
          <cell r="B185" t="str">
            <v>Assistência Odontológica</v>
          </cell>
          <cell r="C185">
            <v>-15441.27</v>
          </cell>
        </row>
        <row r="186">
          <cell r="A186" t="str">
            <v>Salários e encargos sociais</v>
          </cell>
          <cell r="C186">
            <v>-889823.56</v>
          </cell>
        </row>
        <row r="188">
          <cell r="A188">
            <v>2171101</v>
          </cell>
          <cell r="B188" t="str">
            <v>IRRF - Empregados</v>
          </cell>
          <cell r="C188">
            <v>-46651.25</v>
          </cell>
        </row>
        <row r="189">
          <cell r="A189">
            <v>2171102</v>
          </cell>
          <cell r="B189" t="str">
            <v>IRRF - Terceiros</v>
          </cell>
          <cell r="C189">
            <v>-3497.26</v>
          </cell>
        </row>
        <row r="190">
          <cell r="A190">
            <v>2171201</v>
          </cell>
          <cell r="B190" t="str">
            <v>PIS-Prog.Int.Social</v>
          </cell>
          <cell r="C190">
            <v>-193768.4</v>
          </cell>
        </row>
        <row r="191">
          <cell r="A191">
            <v>2171202</v>
          </cell>
          <cell r="B191" t="str">
            <v>Cofins</v>
          </cell>
          <cell r="C191">
            <v>-299708.78000000003</v>
          </cell>
        </row>
        <row r="192">
          <cell r="A192">
            <v>2171203</v>
          </cell>
          <cell r="B192" t="str">
            <v>Imposto S/Serviço</v>
          </cell>
          <cell r="C192">
            <v>501.02</v>
          </cell>
        </row>
        <row r="193">
          <cell r="A193">
            <v>2171210</v>
          </cell>
          <cell r="B193" t="str">
            <v>Ganhos c/ tributos a realizar</v>
          </cell>
          <cell r="C193">
            <v>-485519.87</v>
          </cell>
        </row>
        <row r="194">
          <cell r="A194">
            <v>2171211</v>
          </cell>
          <cell r="B194" t="str">
            <v>Juros c/ Tributos a realizar</v>
          </cell>
          <cell r="C194">
            <v>27304.13</v>
          </cell>
        </row>
        <row r="195">
          <cell r="A195">
            <v>2171301</v>
          </cell>
          <cell r="B195" t="str">
            <v>ICMS - Parana</v>
          </cell>
          <cell r="C195">
            <v>-3204107.2</v>
          </cell>
        </row>
        <row r="196">
          <cell r="A196">
            <v>2171309</v>
          </cell>
          <cell r="B196" t="str">
            <v>ICMS a pagar - Geral</v>
          </cell>
          <cell r="C196">
            <v>15882.98</v>
          </cell>
        </row>
        <row r="197">
          <cell r="A197">
            <v>2171501</v>
          </cell>
          <cell r="B197" t="str">
            <v>IPTU</v>
          </cell>
          <cell r="C197">
            <v>2972.07</v>
          </cell>
        </row>
        <row r="198">
          <cell r="A198">
            <v>2171504</v>
          </cell>
          <cell r="B198" t="str">
            <v>ISS - RETENÇAÕ TERCEIROS</v>
          </cell>
          <cell r="C198">
            <v>-186.39</v>
          </cell>
        </row>
        <row r="199">
          <cell r="A199">
            <v>2171505</v>
          </cell>
          <cell r="B199" t="str">
            <v>INSS</v>
          </cell>
          <cell r="C199">
            <v>-170720.48</v>
          </cell>
        </row>
        <row r="200">
          <cell r="A200">
            <v>2171507</v>
          </cell>
          <cell r="B200" t="str">
            <v>INSS - retenção s/ cooperativas</v>
          </cell>
          <cell r="C200">
            <v>-79574.2</v>
          </cell>
        </row>
        <row r="201">
          <cell r="A201">
            <v>2171508</v>
          </cell>
          <cell r="B201" t="str">
            <v>SEST/SENAT - Retido caminhoneiros</v>
          </cell>
          <cell r="C201">
            <v>-17037.95</v>
          </cell>
        </row>
        <row r="202">
          <cell r="A202" t="str">
            <v>Impostos</v>
          </cell>
          <cell r="C202">
            <v>-4454111.58</v>
          </cell>
        </row>
        <row r="204">
          <cell r="A204">
            <v>2164101</v>
          </cell>
          <cell r="B204" t="str">
            <v>13 Salario</v>
          </cell>
          <cell r="C204">
            <v>-272139.61</v>
          </cell>
        </row>
        <row r="205">
          <cell r="A205">
            <v>2164102</v>
          </cell>
          <cell r="B205" t="str">
            <v>Ferias</v>
          </cell>
          <cell r="C205">
            <v>-1423885.28</v>
          </cell>
        </row>
        <row r="206">
          <cell r="A206" t="str">
            <v>Provisões de férias e 13º salário</v>
          </cell>
          <cell r="C206">
            <v>-1696024.89</v>
          </cell>
        </row>
        <row r="208">
          <cell r="A208">
            <v>2183602</v>
          </cell>
          <cell r="B208" t="str">
            <v>Prov.p/Remun. Variavel</v>
          </cell>
          <cell r="C208">
            <v>153489.17000000001</v>
          </cell>
        </row>
        <row r="209">
          <cell r="A209" t="str">
            <v>Provisão para remuneração variável</v>
          </cell>
          <cell r="C209">
            <v>153489.17000000001</v>
          </cell>
        </row>
        <row r="211">
          <cell r="A211">
            <v>2140202</v>
          </cell>
          <cell r="B211" t="str">
            <v>Mútuo ALL S.A. - HOLDING</v>
          </cell>
          <cell r="C211">
            <v>0</v>
          </cell>
        </row>
        <row r="212">
          <cell r="A212">
            <v>2140204</v>
          </cell>
          <cell r="B212" t="str">
            <v>Mútuo ALL Armazéns Gerais Ltda</v>
          </cell>
          <cell r="C212">
            <v>0</v>
          </cell>
        </row>
        <row r="213">
          <cell r="A213">
            <v>2151109</v>
          </cell>
          <cell r="B213" t="str">
            <v>Part.Pg.Mesopotâmico/BAP</v>
          </cell>
          <cell r="C213">
            <v>-2801144.48</v>
          </cell>
        </row>
        <row r="214">
          <cell r="A214">
            <v>2181150</v>
          </cell>
          <cell r="B214" t="str">
            <v>Adiantamento de Clientes - Recon</v>
          </cell>
          <cell r="C214">
            <v>-67699.649999999994</v>
          </cell>
        </row>
        <row r="215">
          <cell r="A215">
            <v>2182101</v>
          </cell>
          <cell r="B215" t="str">
            <v>Seguros a pagar</v>
          </cell>
          <cell r="C215">
            <v>-104318.99</v>
          </cell>
        </row>
        <row r="216">
          <cell r="A216">
            <v>2182102</v>
          </cell>
          <cell r="B216" t="str">
            <v>Bonif.vagões clientes a Pg</v>
          </cell>
          <cell r="C216">
            <v>44.93</v>
          </cell>
        </row>
        <row r="217">
          <cell r="A217">
            <v>2182103</v>
          </cell>
          <cell r="B217" t="str">
            <v>Reemb Impostos Delara</v>
          </cell>
          <cell r="C217">
            <v>148701.17000000001</v>
          </cell>
        </row>
        <row r="218">
          <cell r="A218" t="str">
            <v>Outros</v>
          </cell>
          <cell r="C218">
            <v>-2824417.02</v>
          </cell>
        </row>
        <row r="220">
          <cell r="A220" t="str">
            <v>Circulante</v>
          </cell>
          <cell r="C220">
            <v>-54788031.509999998</v>
          </cell>
        </row>
        <row r="222">
          <cell r="A222">
            <v>2211103</v>
          </cell>
          <cell r="B222" t="str">
            <v>Fornec. Serviços Nac.LP</v>
          </cell>
          <cell r="C222">
            <v>0</v>
          </cell>
        </row>
        <row r="223">
          <cell r="A223">
            <v>2211202</v>
          </cell>
          <cell r="B223" t="str">
            <v>Fornec.Serviços Ext. LP</v>
          </cell>
          <cell r="C223">
            <v>16000.02</v>
          </cell>
        </row>
        <row r="224">
          <cell r="A224" t="str">
            <v>Fornecedores</v>
          </cell>
          <cell r="C224">
            <v>16000.02</v>
          </cell>
        </row>
        <row r="226">
          <cell r="A226">
            <v>2221301</v>
          </cell>
          <cell r="B226" t="str">
            <v>Emprést.BNDES  LP</v>
          </cell>
          <cell r="C226">
            <v>-11517084.859999999</v>
          </cell>
        </row>
        <row r="227">
          <cell r="A227" t="str">
            <v>BNDES</v>
          </cell>
          <cell r="C227">
            <v>-11517084.859999999</v>
          </cell>
        </row>
        <row r="229">
          <cell r="A229">
            <v>2251101</v>
          </cell>
          <cell r="B229" t="str">
            <v>Provisões Ações Trabal.LP</v>
          </cell>
          <cell r="C229">
            <v>-1773380.26</v>
          </cell>
        </row>
        <row r="230">
          <cell r="A230" t="str">
            <v>Provisão para contingencias trabalhistas</v>
          </cell>
          <cell r="C230">
            <v>-1773380.26</v>
          </cell>
        </row>
        <row r="232">
          <cell r="A232">
            <v>2221606</v>
          </cell>
          <cell r="B232" t="str">
            <v>Mutúo ALL do Brasil S.A. LP</v>
          </cell>
          <cell r="C232">
            <v>-14667508.27</v>
          </cell>
        </row>
        <row r="233">
          <cell r="A233">
            <v>2281102</v>
          </cell>
          <cell r="B233" t="str">
            <v>Reembolso impostos Delara</v>
          </cell>
          <cell r="C233">
            <v>-1960079.05</v>
          </cell>
        </row>
        <row r="234">
          <cell r="A234" t="str">
            <v>Outros valores a pagar</v>
          </cell>
          <cell r="C234">
            <v>-16627587.32</v>
          </cell>
        </row>
        <row r="236">
          <cell r="A236" t="str">
            <v>Exigível a longo prazo</v>
          </cell>
          <cell r="C236">
            <v>-29902052.420000002</v>
          </cell>
        </row>
        <row r="238">
          <cell r="A238">
            <v>2311104</v>
          </cell>
          <cell r="B238" t="str">
            <v>Cessão Diretio de Uso</v>
          </cell>
          <cell r="C238">
            <v>-9119423.0500000007</v>
          </cell>
        </row>
        <row r="239">
          <cell r="C239">
            <v>-9119423.0500000007</v>
          </cell>
        </row>
        <row r="240">
          <cell r="A240">
            <v>2411101</v>
          </cell>
          <cell r="B240" t="str">
            <v>Capital Social Subscrito</v>
          </cell>
          <cell r="C240">
            <v>-46929261.920000002</v>
          </cell>
        </row>
        <row r="241">
          <cell r="A241">
            <v>2421102</v>
          </cell>
          <cell r="B241" t="str">
            <v>Adto.p/Futuro Aum.Capital</v>
          </cell>
          <cell r="C241">
            <v>-1372971.04</v>
          </cell>
        </row>
        <row r="242">
          <cell r="A242" t="str">
            <v>Capital social</v>
          </cell>
          <cell r="C242">
            <v>-48302232.960000001</v>
          </cell>
        </row>
        <row r="244">
          <cell r="A244">
            <v>2431101</v>
          </cell>
          <cell r="B244" t="str">
            <v>Lucro/Prej.Exerc.Anteriores</v>
          </cell>
          <cell r="C244">
            <v>14684138.859999999</v>
          </cell>
        </row>
        <row r="245">
          <cell r="A245" t="str">
            <v>Prejuízo acumulado</v>
          </cell>
          <cell r="C245">
            <v>14684138.859999999</v>
          </cell>
        </row>
        <row r="247">
          <cell r="A247" t="str">
            <v>Patrimônio líquido</v>
          </cell>
          <cell r="C247">
            <v>-33618094.100000001</v>
          </cell>
        </row>
        <row r="249">
          <cell r="A249" t="str">
            <v>Passivo</v>
          </cell>
          <cell r="C249">
            <v>-127427601.08</v>
          </cell>
        </row>
        <row r="258">
          <cell r="A258" t="str">
            <v>Texto.............................................</v>
          </cell>
        </row>
        <row r="259">
          <cell r="A259" t="str">
            <v>..................................................</v>
          </cell>
        </row>
        <row r="261">
          <cell r="A261">
            <v>5111101</v>
          </cell>
          <cell r="B261" t="str">
            <v>Receita Transporte Ferrov.</v>
          </cell>
          <cell r="C261">
            <v>-8000</v>
          </cell>
        </row>
        <row r="262">
          <cell r="A262" t="str">
            <v>Receita Ferroviária</v>
          </cell>
          <cell r="C262">
            <v>-8000</v>
          </cell>
        </row>
        <row r="263">
          <cell r="A263">
            <v>5114301</v>
          </cell>
          <cell r="B263" t="str">
            <v>Desconto de Frete - Agregados</v>
          </cell>
          <cell r="C263">
            <v>18717.3</v>
          </cell>
        </row>
        <row r="264">
          <cell r="A264">
            <v>5114304</v>
          </cell>
          <cell r="B264" t="str">
            <v>Desconto de Frete - Terceiros</v>
          </cell>
          <cell r="C264">
            <v>317446.3</v>
          </cell>
        </row>
        <row r="265">
          <cell r="A265">
            <v>5114305</v>
          </cell>
          <cell r="B265" t="str">
            <v>Cancelamento de Frete - Terceiros</v>
          </cell>
          <cell r="C265">
            <v>9</v>
          </cell>
        </row>
        <row r="266">
          <cell r="A266">
            <v>5114307</v>
          </cell>
          <cell r="B266" t="str">
            <v>Desconto de Frete - Frota</v>
          </cell>
          <cell r="C266">
            <v>62041.86</v>
          </cell>
        </row>
        <row r="267">
          <cell r="A267">
            <v>5118101</v>
          </cell>
          <cell r="B267" t="str">
            <v>Transporte Rodoviário - Terceiros</v>
          </cell>
          <cell r="C267">
            <v>-19686775.73</v>
          </cell>
        </row>
        <row r="268">
          <cell r="A268">
            <v>5118102</v>
          </cell>
          <cell r="B268" t="str">
            <v>Transport. Rod. Frota</v>
          </cell>
          <cell r="C268">
            <v>-17891526.59</v>
          </cell>
        </row>
        <row r="269">
          <cell r="A269">
            <v>5118103</v>
          </cell>
          <cell r="B269" t="str">
            <v>Transp. Rod. Agregados</v>
          </cell>
          <cell r="C269">
            <v>-5699734.1200000001</v>
          </cell>
        </row>
        <row r="270">
          <cell r="A270">
            <v>5118105</v>
          </cell>
          <cell r="B270" t="str">
            <v>Rec.Movim./Armaz.Rodo</v>
          </cell>
          <cell r="C270">
            <v>-125388.38</v>
          </cell>
        </row>
        <row r="271">
          <cell r="A271" t="str">
            <v>Receita Rodoviária</v>
          </cell>
          <cell r="C271">
            <v>-43005210.359999999</v>
          </cell>
        </row>
        <row r="272">
          <cell r="A272">
            <v>5117105</v>
          </cell>
          <cell r="B272" t="str">
            <v>Transbordo</v>
          </cell>
          <cell r="C272">
            <v>-39734</v>
          </cell>
        </row>
        <row r="273">
          <cell r="A273">
            <v>5117109</v>
          </cell>
          <cell r="B273" t="str">
            <v>Custo adm.+marg Intermodal</v>
          </cell>
          <cell r="C273">
            <v>182515.04</v>
          </cell>
        </row>
        <row r="274">
          <cell r="A274">
            <v>5124112</v>
          </cell>
          <cell r="B274" t="str">
            <v>Comissão Seguros Rodoviário - Agregados</v>
          </cell>
          <cell r="C274">
            <v>-232530.94</v>
          </cell>
        </row>
        <row r="275">
          <cell r="A275">
            <v>5124113</v>
          </cell>
          <cell r="B275" t="str">
            <v>Comissão Seguros Rodoviário - Terceiros</v>
          </cell>
          <cell r="C275">
            <v>-453782.78</v>
          </cell>
        </row>
        <row r="276">
          <cell r="A276">
            <v>5124120</v>
          </cell>
          <cell r="B276" t="str">
            <v>Comissão Seguros Rodoviário - Frota</v>
          </cell>
          <cell r="C276">
            <v>-281573.01</v>
          </cell>
        </row>
        <row r="277">
          <cell r="A277" t="str">
            <v>Receita de Logística</v>
          </cell>
          <cell r="C277">
            <v>-825105.69</v>
          </cell>
        </row>
        <row r="278">
          <cell r="A278">
            <v>4145102</v>
          </cell>
          <cell r="B278" t="str">
            <v>Custo Imobilizado Baixado</v>
          </cell>
          <cell r="C278">
            <v>3331856.8</v>
          </cell>
        </row>
        <row r="279">
          <cell r="A279">
            <v>5117130</v>
          </cell>
          <cell r="B279" t="str">
            <v>Receita Realizada TERLOGS</v>
          </cell>
          <cell r="C279">
            <v>-92115.39</v>
          </cell>
        </row>
        <row r="280">
          <cell r="A280">
            <v>5121101</v>
          </cell>
          <cell r="B280" t="str">
            <v>Rec.Patrim.Linhas Férreas</v>
          </cell>
          <cell r="C280">
            <v>0</v>
          </cell>
        </row>
        <row r="281">
          <cell r="A281">
            <v>5124104</v>
          </cell>
          <cell r="B281" t="str">
            <v>Receitas a Classificar</v>
          </cell>
          <cell r="C281">
            <v>22701.72</v>
          </cell>
        </row>
        <row r="282">
          <cell r="A282" t="str">
            <v>Outras Receitas</v>
          </cell>
          <cell r="C282">
            <v>3262443.13</v>
          </cell>
        </row>
        <row r="283">
          <cell r="A283" t="str">
            <v>Receita Bruta Total</v>
          </cell>
          <cell r="C283">
            <v>-40575872.920000002</v>
          </cell>
        </row>
        <row r="284">
          <cell r="A284">
            <v>5411102</v>
          </cell>
          <cell r="B284" t="str">
            <v>PIS</v>
          </cell>
          <cell r="C284">
            <v>64.900000000000006</v>
          </cell>
        </row>
        <row r="285">
          <cell r="A285">
            <v>5411103</v>
          </cell>
          <cell r="B285" t="str">
            <v>COFINS</v>
          </cell>
          <cell r="C285">
            <v>117.99</v>
          </cell>
        </row>
        <row r="286">
          <cell r="A286">
            <v>5411104</v>
          </cell>
          <cell r="B286" t="str">
            <v>Imposto s/ serviço</v>
          </cell>
          <cell r="C286">
            <v>196.66</v>
          </cell>
        </row>
        <row r="287">
          <cell r="A287">
            <v>5411145</v>
          </cell>
          <cell r="B287" t="str">
            <v>PIS Rodoviário - Agregados</v>
          </cell>
          <cell r="C287">
            <v>90815.34</v>
          </cell>
        </row>
        <row r="288">
          <cell r="A288">
            <v>5411146</v>
          </cell>
          <cell r="B288" t="str">
            <v>PIS Rodoviário - Terceiros</v>
          </cell>
          <cell r="C288">
            <v>301623.75</v>
          </cell>
        </row>
        <row r="289">
          <cell r="A289">
            <v>5411147</v>
          </cell>
          <cell r="B289" t="str">
            <v>PIS Rodoviário - Frota</v>
          </cell>
          <cell r="C289">
            <v>241605.08</v>
          </cell>
        </row>
        <row r="290">
          <cell r="A290">
            <v>5411148</v>
          </cell>
          <cell r="B290" t="str">
            <v>Cofins Rodoviário - Agregados</v>
          </cell>
          <cell r="C290">
            <v>165260.29999999999</v>
          </cell>
        </row>
        <row r="291">
          <cell r="A291">
            <v>5411149</v>
          </cell>
          <cell r="B291" t="str">
            <v>Cofins Rodoviário - Terceiros</v>
          </cell>
          <cell r="C291">
            <v>537431.4</v>
          </cell>
        </row>
        <row r="292">
          <cell r="A292">
            <v>5411150</v>
          </cell>
          <cell r="B292" t="str">
            <v>Cofins Rodoviário - Frota</v>
          </cell>
          <cell r="C292">
            <v>442935.96</v>
          </cell>
        </row>
        <row r="293">
          <cell r="A293">
            <v>5411151</v>
          </cell>
          <cell r="B293" t="str">
            <v>ISS Rodoviário - Agregados</v>
          </cell>
          <cell r="C293">
            <v>11660.94</v>
          </cell>
        </row>
        <row r="294">
          <cell r="A294">
            <v>5411152</v>
          </cell>
          <cell r="B294" t="str">
            <v>ISS Rodoviário - Terceiros</v>
          </cell>
          <cell r="C294">
            <v>22134.35</v>
          </cell>
        </row>
        <row r="295">
          <cell r="A295">
            <v>5411153</v>
          </cell>
          <cell r="B295" t="str">
            <v>ISS Rodoviário - Frota</v>
          </cell>
          <cell r="C295">
            <v>1638.94</v>
          </cell>
        </row>
        <row r="296">
          <cell r="A296">
            <v>5411160</v>
          </cell>
          <cell r="B296" t="str">
            <v>ISS s/ Seguros</v>
          </cell>
          <cell r="C296">
            <v>1817.62</v>
          </cell>
        </row>
        <row r="297">
          <cell r="A297" t="str">
            <v>PIS/COFINS/ISS/INSS</v>
          </cell>
          <cell r="C297">
            <v>1817303.23</v>
          </cell>
        </row>
        <row r="298">
          <cell r="A298">
            <v>5411142</v>
          </cell>
          <cell r="B298" t="str">
            <v>ICMS Rodoviário - Agregados</v>
          </cell>
          <cell r="C298">
            <v>1999480.49</v>
          </cell>
        </row>
        <row r="299">
          <cell r="A299">
            <v>5411143</v>
          </cell>
          <cell r="B299" t="str">
            <v>ICMS Rodoviário - Terceiros</v>
          </cell>
          <cell r="C299">
            <v>1426858.88</v>
          </cell>
        </row>
        <row r="300">
          <cell r="A300">
            <v>5411144</v>
          </cell>
          <cell r="B300" t="str">
            <v>ICMS Rodoviário - Frota</v>
          </cell>
          <cell r="C300">
            <v>1219952.3700000001</v>
          </cell>
        </row>
        <row r="301">
          <cell r="A301">
            <v>5411156</v>
          </cell>
          <cell r="B301" t="str">
            <v>ICMS Seg rod - Agregados</v>
          </cell>
          <cell r="C301">
            <v>14956.65</v>
          </cell>
        </row>
        <row r="302">
          <cell r="A302">
            <v>5411157</v>
          </cell>
          <cell r="B302" t="str">
            <v>ICMS Seg rod - Terceiros</v>
          </cell>
          <cell r="C302">
            <v>28403.97</v>
          </cell>
        </row>
        <row r="303">
          <cell r="A303">
            <v>5411158</v>
          </cell>
          <cell r="B303" t="str">
            <v>ICMS Seg rod - Frota</v>
          </cell>
          <cell r="C303">
            <v>11566.5</v>
          </cell>
        </row>
        <row r="304">
          <cell r="A304" t="str">
            <v>ICMS</v>
          </cell>
          <cell r="C304">
            <v>4701218.8600000003</v>
          </cell>
        </row>
        <row r="305">
          <cell r="A305" t="str">
            <v>Impostos s/ Vendas</v>
          </cell>
          <cell r="C305">
            <v>6518522.0899999999</v>
          </cell>
        </row>
        <row r="306">
          <cell r="A306" t="str">
            <v>Receita operacional líquida</v>
          </cell>
          <cell r="C306">
            <v>-34057350.829999998</v>
          </cell>
        </row>
        <row r="307">
          <cell r="A307">
            <v>4131130</v>
          </cell>
          <cell r="B307" t="str">
            <v>Carga e descarga</v>
          </cell>
          <cell r="C307">
            <v>2740.09</v>
          </cell>
        </row>
        <row r="308">
          <cell r="A308" t="str">
            <v>Enlonamento/Pesagem</v>
          </cell>
          <cell r="C308">
            <v>2740.09</v>
          </cell>
        </row>
        <row r="309">
          <cell r="A309">
            <v>3061108</v>
          </cell>
          <cell r="B309" t="str">
            <v>Aluguel Container</v>
          </cell>
          <cell r="C309">
            <v>399</v>
          </cell>
        </row>
        <row r="310">
          <cell r="A310" t="str">
            <v>Aluguel de Material Rodante</v>
          </cell>
          <cell r="C310">
            <v>399</v>
          </cell>
        </row>
        <row r="311">
          <cell r="A311">
            <v>4180101</v>
          </cell>
          <cell r="B311" t="str">
            <v>Crédito Pis - Custo</v>
          </cell>
          <cell r="C311">
            <v>-103750.45</v>
          </cell>
        </row>
        <row r="312">
          <cell r="A312" t="str">
            <v>Crédito PIS</v>
          </cell>
          <cell r="C312">
            <v>-103750.45</v>
          </cell>
        </row>
        <row r="313">
          <cell r="A313" t="str">
            <v>Custos Ferroviários variáveis</v>
          </cell>
          <cell r="C313">
            <v>-100611.36</v>
          </cell>
        </row>
        <row r="314">
          <cell r="A314">
            <v>3015101</v>
          </cell>
          <cell r="B314" t="str">
            <v>Salários - Motoristas/Ajudantes</v>
          </cell>
          <cell r="C314">
            <v>1076214.92</v>
          </cell>
        </row>
        <row r="315">
          <cell r="A315">
            <v>3015201</v>
          </cell>
          <cell r="B315" t="str">
            <v>Adic. Sal. Mot. Ajudantes</v>
          </cell>
          <cell r="C315">
            <v>681331.09</v>
          </cell>
        </row>
        <row r="316">
          <cell r="A316">
            <v>3015204</v>
          </cell>
          <cell r="B316" t="str">
            <v>Produtividade Motoristas</v>
          </cell>
          <cell r="C316">
            <v>0</v>
          </cell>
        </row>
        <row r="317">
          <cell r="A317">
            <v>3015301</v>
          </cell>
          <cell r="B317" t="str">
            <v>INSS Mot/Ajudantes</v>
          </cell>
          <cell r="C317">
            <v>564165.77</v>
          </cell>
        </row>
        <row r="318">
          <cell r="A318">
            <v>3015302</v>
          </cell>
          <cell r="B318" t="str">
            <v>FGTS Motoristas/Ajud</v>
          </cell>
          <cell r="C318">
            <v>162955.54999999999</v>
          </cell>
        </row>
        <row r="319">
          <cell r="A319">
            <v>3015305</v>
          </cell>
          <cell r="B319" t="str">
            <v>Cont. Patronal Motoristas/Ajudantes</v>
          </cell>
          <cell r="C319">
            <v>870</v>
          </cell>
        </row>
        <row r="320">
          <cell r="A320">
            <v>3015401</v>
          </cell>
          <cell r="B320" t="str">
            <v>HE Motoristas/Ajudanres</v>
          </cell>
          <cell r="C320">
            <v>300954.38</v>
          </cell>
        </row>
        <row r="321">
          <cell r="A321">
            <v>3015402</v>
          </cell>
          <cell r="B321" t="str">
            <v>Adicional Noturno - Motoristas</v>
          </cell>
          <cell r="C321">
            <v>12712.07</v>
          </cell>
        </row>
        <row r="322">
          <cell r="A322">
            <v>3015501</v>
          </cell>
          <cell r="B322" t="str">
            <v>Aviso Previo Recisão CTR Motoristas</v>
          </cell>
          <cell r="C322">
            <v>105832.91</v>
          </cell>
        </row>
        <row r="323">
          <cell r="A323">
            <v>3015701</v>
          </cell>
          <cell r="B323" t="str">
            <v>Férias Motoristas/Ajudantes</v>
          </cell>
          <cell r="C323">
            <v>300027.5</v>
          </cell>
        </row>
        <row r="324">
          <cell r="A324">
            <v>3015702</v>
          </cell>
          <cell r="B324" t="str">
            <v>13º Salário Motoristas/Ajudantes</v>
          </cell>
          <cell r="C324">
            <v>246534.05</v>
          </cell>
        </row>
        <row r="325">
          <cell r="A325">
            <v>3015801</v>
          </cell>
          <cell r="B325" t="str">
            <v>Ticket Alim. Motoristas/Ajudantes</v>
          </cell>
          <cell r="C325">
            <v>376258.02</v>
          </cell>
        </row>
        <row r="326">
          <cell r="A326">
            <v>3015802</v>
          </cell>
          <cell r="B326" t="str">
            <v>Vale Transp. Motoristas/Ajudantes</v>
          </cell>
          <cell r="C326">
            <v>130233.51</v>
          </cell>
        </row>
        <row r="327">
          <cell r="A327">
            <v>3015803</v>
          </cell>
          <cell r="B327" t="str">
            <v>Ass. Médica Motoristas/Ajudantes</v>
          </cell>
          <cell r="C327">
            <v>286996.38</v>
          </cell>
        </row>
        <row r="328">
          <cell r="A328">
            <v>3015804</v>
          </cell>
          <cell r="B328" t="str">
            <v>Seguro de Vida Motoristas/Ajudantes</v>
          </cell>
          <cell r="C328">
            <v>3150.98</v>
          </cell>
        </row>
        <row r="329">
          <cell r="A329">
            <v>3015805</v>
          </cell>
          <cell r="B329" t="str">
            <v>Brindes Motoristas/Ajudantes</v>
          </cell>
          <cell r="C329">
            <v>2246</v>
          </cell>
        </row>
        <row r="330">
          <cell r="A330">
            <v>3015806</v>
          </cell>
          <cell r="B330" t="str">
            <v>Outros Motoristas/Ajudantes</v>
          </cell>
          <cell r="C330">
            <v>427.61</v>
          </cell>
        </row>
        <row r="331">
          <cell r="A331">
            <v>3015901</v>
          </cell>
          <cell r="B331" t="str">
            <v>Contrato Motoristas/Ajudantes</v>
          </cell>
          <cell r="C331">
            <v>12489.13</v>
          </cell>
        </row>
        <row r="332">
          <cell r="A332" t="str">
            <v>Motoristas e Ajudantes</v>
          </cell>
          <cell r="C332">
            <v>4263399.87</v>
          </cell>
        </row>
        <row r="333">
          <cell r="A333">
            <v>3021108</v>
          </cell>
          <cell r="B333" t="str">
            <v>Diesel Caminhão</v>
          </cell>
          <cell r="C333">
            <v>5297593.21</v>
          </cell>
        </row>
        <row r="334">
          <cell r="A334">
            <v>3021110</v>
          </cell>
          <cell r="B334" t="str">
            <v>Lubrificantes Caminhão</v>
          </cell>
          <cell r="C334">
            <v>27132.95</v>
          </cell>
        </row>
        <row r="335">
          <cell r="A335">
            <v>3021112</v>
          </cell>
          <cell r="B335" t="str">
            <v>Combustível p/ Agregados</v>
          </cell>
          <cell r="C335">
            <v>640697.39</v>
          </cell>
        </row>
        <row r="336">
          <cell r="A336">
            <v>3021113</v>
          </cell>
          <cell r="B336" t="str">
            <v>Combustível para terceiros</v>
          </cell>
          <cell r="C336">
            <v>6374.24</v>
          </cell>
        </row>
        <row r="337">
          <cell r="A337" t="str">
            <v>Combustível e Lubrificantes</v>
          </cell>
          <cell r="C337">
            <v>5971797.79</v>
          </cell>
        </row>
        <row r="338">
          <cell r="A338">
            <v>3014307</v>
          </cell>
          <cell r="B338" t="str">
            <v>INSS Serviços de Agregados -Intermodal</v>
          </cell>
          <cell r="C338">
            <v>128289.69</v>
          </cell>
        </row>
        <row r="339">
          <cell r="A339">
            <v>3131136</v>
          </cell>
          <cell r="B339" t="str">
            <v>Fretes agregados</v>
          </cell>
          <cell r="C339">
            <v>3382195.52</v>
          </cell>
        </row>
        <row r="340">
          <cell r="A340">
            <v>3131145</v>
          </cell>
          <cell r="B340" t="str">
            <v>Pedágio agregados</v>
          </cell>
          <cell r="C340">
            <v>316937.43</v>
          </cell>
        </row>
        <row r="341">
          <cell r="A341">
            <v>3131146</v>
          </cell>
          <cell r="B341" t="str">
            <v>Pedágio Reembolso agregados</v>
          </cell>
          <cell r="C341">
            <v>-188615.88</v>
          </cell>
        </row>
        <row r="342">
          <cell r="A342">
            <v>3131148</v>
          </cell>
          <cell r="B342" t="str">
            <v>Carga e descarga rodo agregados</v>
          </cell>
          <cell r="C342">
            <v>25117.62</v>
          </cell>
        </row>
        <row r="343">
          <cell r="A343" t="str">
            <v>Agregados</v>
          </cell>
          <cell r="C343">
            <v>3663924.38</v>
          </cell>
        </row>
        <row r="344">
          <cell r="A344">
            <v>3014306</v>
          </cell>
          <cell r="B344" t="str">
            <v>INSS Serviços de terceiros - Intermodal</v>
          </cell>
          <cell r="C344">
            <v>307084.40999999997</v>
          </cell>
        </row>
        <row r="345">
          <cell r="A345">
            <v>3131102</v>
          </cell>
          <cell r="B345" t="str">
            <v>Fretes com Terceiros</v>
          </cell>
          <cell r="C345">
            <v>13434602.949999999</v>
          </cell>
        </row>
        <row r="346">
          <cell r="A346">
            <v>3131107</v>
          </cell>
          <cell r="B346" t="str">
            <v>Fretes com Terceiros - Redespacho</v>
          </cell>
          <cell r="C346">
            <v>157457.79</v>
          </cell>
        </row>
        <row r="347">
          <cell r="A347">
            <v>3131121</v>
          </cell>
          <cell r="B347" t="str">
            <v>Frete Ponta Rodoviaria</v>
          </cell>
          <cell r="C347">
            <v>21983.09</v>
          </cell>
        </row>
        <row r="348">
          <cell r="A348">
            <v>3131142</v>
          </cell>
          <cell r="B348" t="str">
            <v>Transbordo Rodoviario</v>
          </cell>
          <cell r="C348">
            <v>-455.36</v>
          </cell>
        </row>
        <row r="349">
          <cell r="A349">
            <v>4131102</v>
          </cell>
          <cell r="B349" t="str">
            <v>Frete com terceiros</v>
          </cell>
          <cell r="C349">
            <v>135.78</v>
          </cell>
        </row>
        <row r="350">
          <cell r="A350" t="str">
            <v>Terceiros</v>
          </cell>
          <cell r="C350">
            <v>13920808.66</v>
          </cell>
        </row>
        <row r="351">
          <cell r="A351">
            <v>3031301</v>
          </cell>
          <cell r="B351" t="str">
            <v>Peças Manut. Ctr Cavalo mecânico</v>
          </cell>
          <cell r="C351">
            <v>501694.47</v>
          </cell>
        </row>
        <row r="352">
          <cell r="A352">
            <v>3031302</v>
          </cell>
          <cell r="B352" t="str">
            <v>Serv. Manut. Cavalo Mecânico</v>
          </cell>
          <cell r="C352">
            <v>363062.63</v>
          </cell>
        </row>
        <row r="353">
          <cell r="A353">
            <v>3031303</v>
          </cell>
          <cell r="B353" t="str">
            <v>Peças Manut. Ctr Semi reboque</v>
          </cell>
          <cell r="C353">
            <v>20671.7</v>
          </cell>
        </row>
        <row r="354">
          <cell r="A354">
            <v>3031304</v>
          </cell>
          <cell r="B354" t="str">
            <v>Serv. Manut. Semi reboque</v>
          </cell>
          <cell r="C354">
            <v>24442.15</v>
          </cell>
        </row>
        <row r="355">
          <cell r="A355">
            <v>3031305</v>
          </cell>
          <cell r="B355" t="str">
            <v>Pç. Manut. Ctr. Caminhões Leves</v>
          </cell>
          <cell r="C355">
            <v>34662.879999999997</v>
          </cell>
        </row>
        <row r="356">
          <cell r="A356">
            <v>3031306</v>
          </cell>
          <cell r="B356" t="str">
            <v>Serv. Manut. Ctr. Caminhões Leves</v>
          </cell>
          <cell r="C356">
            <v>66333.5</v>
          </cell>
        </row>
        <row r="357">
          <cell r="A357" t="str">
            <v>Manutenção Sob-Contrato</v>
          </cell>
          <cell r="C357">
            <v>1010867.33</v>
          </cell>
        </row>
        <row r="358">
          <cell r="A358">
            <v>3031307</v>
          </cell>
          <cell r="B358" t="str">
            <v>Pc. Manut. Ex. Contrato Cavalo Mecânico</v>
          </cell>
          <cell r="C358">
            <v>275041.44</v>
          </cell>
        </row>
        <row r="359">
          <cell r="A359">
            <v>3031308</v>
          </cell>
          <cell r="B359" t="str">
            <v>Serv. Manut. Ctr. Cavalo mecânico</v>
          </cell>
          <cell r="C359">
            <v>75916.73</v>
          </cell>
        </row>
        <row r="360">
          <cell r="A360">
            <v>3031309</v>
          </cell>
          <cell r="B360" t="str">
            <v>Pç Manut. Ex Contrato Semi reboque</v>
          </cell>
          <cell r="C360">
            <v>262055.55</v>
          </cell>
        </row>
        <row r="361">
          <cell r="A361">
            <v>3031310</v>
          </cell>
          <cell r="B361" t="str">
            <v>Serv. Manut. Ex Contrato Semi Reboque</v>
          </cell>
          <cell r="C361">
            <v>300189.05</v>
          </cell>
        </row>
        <row r="362">
          <cell r="A362">
            <v>3031311</v>
          </cell>
          <cell r="B362" t="str">
            <v>Pç Manut. Ex Contrato Caminhões Leves</v>
          </cell>
          <cell r="C362">
            <v>136627.19</v>
          </cell>
        </row>
        <row r="363">
          <cell r="A363">
            <v>3031312</v>
          </cell>
          <cell r="B363" t="str">
            <v>Serv. Manut. Ex Contrato Caminhões Leve</v>
          </cell>
          <cell r="C363">
            <v>126576.09</v>
          </cell>
        </row>
        <row r="364">
          <cell r="A364">
            <v>3031313</v>
          </cell>
          <cell r="B364" t="str">
            <v>Conserto de Pneus</v>
          </cell>
          <cell r="C364">
            <v>23631.77</v>
          </cell>
        </row>
        <row r="365">
          <cell r="A365">
            <v>3031314</v>
          </cell>
          <cell r="B365" t="str">
            <v>Peças Manut. Ctr Semi reboque - AGREGAD</v>
          </cell>
          <cell r="C365">
            <v>22876.47</v>
          </cell>
        </row>
        <row r="366">
          <cell r="A366" t="str">
            <v>Manutenção Ex-Contrato</v>
          </cell>
          <cell r="C366">
            <v>1222914.29</v>
          </cell>
        </row>
        <row r="367">
          <cell r="A367" t="str">
            <v>Manutenção</v>
          </cell>
          <cell r="C367">
            <v>2233781.62</v>
          </cell>
        </row>
        <row r="368">
          <cell r="A368">
            <v>3031316</v>
          </cell>
          <cell r="B368" t="str">
            <v>Manut. de Lonas Rodo</v>
          </cell>
          <cell r="C368">
            <v>679.1</v>
          </cell>
        </row>
        <row r="369">
          <cell r="A369">
            <v>3131105</v>
          </cell>
          <cell r="B369" t="str">
            <v>Enlonamento-Rodoviário</v>
          </cell>
          <cell r="C369">
            <v>138859.9</v>
          </cell>
        </row>
        <row r="370">
          <cell r="A370">
            <v>3131130</v>
          </cell>
          <cell r="B370" t="str">
            <v>Carga e descarga</v>
          </cell>
          <cell r="C370">
            <v>356724.58</v>
          </cell>
        </row>
        <row r="371">
          <cell r="A371">
            <v>3131133</v>
          </cell>
          <cell r="B371" t="str">
            <v>Lavagem de caminhões</v>
          </cell>
          <cell r="C371">
            <v>109664.15</v>
          </cell>
        </row>
        <row r="372">
          <cell r="A372">
            <v>3131149</v>
          </cell>
          <cell r="B372" t="str">
            <v>Enlonamento-Rodoviário frota</v>
          </cell>
          <cell r="C372">
            <v>25445.77</v>
          </cell>
        </row>
        <row r="373">
          <cell r="A373">
            <v>3131150</v>
          </cell>
          <cell r="B373" t="str">
            <v>Enlonamento-Rodoviário agregados</v>
          </cell>
          <cell r="C373">
            <v>6024.02</v>
          </cell>
        </row>
        <row r="374">
          <cell r="A374" t="str">
            <v>Enlonamento de Caminhão</v>
          </cell>
          <cell r="C374">
            <v>637397.52</v>
          </cell>
        </row>
        <row r="375">
          <cell r="A375">
            <v>3081109</v>
          </cell>
          <cell r="B375" t="str">
            <v>Uniformes Materiais de segurança - rodo</v>
          </cell>
          <cell r="C375">
            <v>35217.19</v>
          </cell>
        </row>
        <row r="376">
          <cell r="A376" t="str">
            <v>Uniformes para Motoristas</v>
          </cell>
          <cell r="C376">
            <v>35217.19</v>
          </cell>
        </row>
        <row r="377">
          <cell r="A377">
            <v>3041108</v>
          </cell>
          <cell r="B377" t="str">
            <v>Viagens e estadias Motoristas</v>
          </cell>
          <cell r="C377">
            <v>445310.64</v>
          </cell>
        </row>
        <row r="378">
          <cell r="A378">
            <v>3041109</v>
          </cell>
          <cell r="B378" t="str">
            <v>Diárias de Motoristas</v>
          </cell>
          <cell r="C378">
            <v>10520.31</v>
          </cell>
        </row>
        <row r="379">
          <cell r="A379" t="str">
            <v>Estadias de Motoristas</v>
          </cell>
          <cell r="C379">
            <v>455830.95</v>
          </cell>
        </row>
        <row r="380">
          <cell r="A380">
            <v>3081112</v>
          </cell>
          <cell r="B380" t="str">
            <v>Ser. Motoristas e Ajudantes</v>
          </cell>
          <cell r="C380">
            <v>373763.14</v>
          </cell>
        </row>
        <row r="381">
          <cell r="C381">
            <v>373763.14</v>
          </cell>
        </row>
        <row r="382">
          <cell r="A382">
            <v>3131122</v>
          </cell>
          <cell r="B382" t="str">
            <v>Pedágio Freteiros</v>
          </cell>
          <cell r="C382">
            <v>318859.39</v>
          </cell>
        </row>
        <row r="383">
          <cell r="A383">
            <v>3131126</v>
          </cell>
          <cell r="B383" t="str">
            <v>Pedágio Reembolso</v>
          </cell>
          <cell r="C383">
            <v>-293272.07</v>
          </cell>
        </row>
        <row r="384">
          <cell r="A384">
            <v>3131134</v>
          </cell>
          <cell r="B384" t="str">
            <v>Estacionamento</v>
          </cell>
          <cell r="C384">
            <v>6298.75</v>
          </cell>
        </row>
        <row r="385">
          <cell r="A385">
            <v>3131143</v>
          </cell>
          <cell r="B385" t="str">
            <v>Pedágio frota</v>
          </cell>
          <cell r="C385">
            <v>284072.75</v>
          </cell>
        </row>
        <row r="386">
          <cell r="A386">
            <v>3131144</v>
          </cell>
          <cell r="B386" t="str">
            <v>Pedágio Reembolso frota</v>
          </cell>
          <cell r="C386">
            <v>-264678.51</v>
          </cell>
        </row>
        <row r="387">
          <cell r="A387">
            <v>4131122</v>
          </cell>
          <cell r="B387" t="str">
            <v>Pedágio Freteiros</v>
          </cell>
          <cell r="C387">
            <v>-1263.8900000000001</v>
          </cell>
        </row>
        <row r="388">
          <cell r="A388" t="str">
            <v>Estacionamento/pedágio</v>
          </cell>
          <cell r="C388">
            <v>50016.42</v>
          </cell>
        </row>
        <row r="389">
          <cell r="A389">
            <v>3061107</v>
          </cell>
          <cell r="B389" t="str">
            <v>Aluguel Road Railer</v>
          </cell>
          <cell r="C389">
            <v>16.989999999999998</v>
          </cell>
        </row>
        <row r="390">
          <cell r="A390">
            <v>3061111</v>
          </cell>
          <cell r="B390" t="str">
            <v>Locação de Cavalos Mwc</v>
          </cell>
          <cell r="C390">
            <v>196194.75</v>
          </cell>
        </row>
        <row r="391">
          <cell r="A391" t="str">
            <v>Aluguel material rodante</v>
          </cell>
          <cell r="C391">
            <v>196211.74</v>
          </cell>
        </row>
        <row r="392">
          <cell r="A392">
            <v>3091401</v>
          </cell>
          <cell r="B392" t="str">
            <v>Gerenciamento de riscos</v>
          </cell>
          <cell r="C392">
            <v>622606.6</v>
          </cell>
        </row>
        <row r="393">
          <cell r="A393">
            <v>4131131</v>
          </cell>
          <cell r="B393" t="str">
            <v>Taxa Repon</v>
          </cell>
          <cell r="C393">
            <v>28006.94</v>
          </cell>
        </row>
        <row r="394">
          <cell r="A394" t="str">
            <v>Gerenciamento de riscos</v>
          </cell>
          <cell r="C394">
            <v>650613.54</v>
          </cell>
        </row>
        <row r="395">
          <cell r="A395">
            <v>3040101</v>
          </cell>
          <cell r="B395" t="str">
            <v>Desgate de Pneus</v>
          </cell>
          <cell r="C395">
            <v>663797.75</v>
          </cell>
        </row>
        <row r="396">
          <cell r="A396">
            <v>3040102</v>
          </cell>
          <cell r="B396" t="str">
            <v>Desgate de Pneus - Agregados</v>
          </cell>
          <cell r="C396">
            <v>141695.12</v>
          </cell>
        </row>
        <row r="397">
          <cell r="A397" t="str">
            <v>Desgaste de Pneus</v>
          </cell>
          <cell r="C397">
            <v>805492.87</v>
          </cell>
        </row>
        <row r="398">
          <cell r="A398">
            <v>3131113</v>
          </cell>
          <cell r="B398" t="str">
            <v>Estadia</v>
          </cell>
          <cell r="C398">
            <v>3606.24</v>
          </cell>
        </row>
        <row r="399">
          <cell r="A399">
            <v>3131114</v>
          </cell>
          <cell r="B399" t="str">
            <v>Armazenagem</v>
          </cell>
          <cell r="C399">
            <v>3747.4</v>
          </cell>
        </row>
        <row r="400">
          <cell r="A400" t="str">
            <v>Estadia de Caminhões</v>
          </cell>
          <cell r="C400">
            <v>7353.64</v>
          </cell>
        </row>
        <row r="401">
          <cell r="A401">
            <v>3101121</v>
          </cell>
          <cell r="B401" t="str">
            <v>Taxas Variáveis</v>
          </cell>
          <cell r="C401">
            <v>612.73</v>
          </cell>
        </row>
        <row r="402">
          <cell r="A402" t="str">
            <v>Taxa Adm. Arg.</v>
          </cell>
          <cell r="C402">
            <v>612.73</v>
          </cell>
        </row>
        <row r="403">
          <cell r="A403">
            <v>3091104</v>
          </cell>
          <cell r="B403" t="str">
            <v>RCF - Seguros com terceiros</v>
          </cell>
          <cell r="C403">
            <v>80916.58</v>
          </cell>
        </row>
        <row r="404">
          <cell r="A404">
            <v>3101231</v>
          </cell>
          <cell r="B404" t="str">
            <v>IPVA  - Caminhões</v>
          </cell>
          <cell r="C404">
            <v>106520.31</v>
          </cell>
        </row>
        <row r="405">
          <cell r="A405">
            <v>3101232</v>
          </cell>
          <cell r="B405" t="str">
            <v>IPVA Semi Reboques/Agregados</v>
          </cell>
          <cell r="C405">
            <v>3001.24</v>
          </cell>
        </row>
        <row r="406">
          <cell r="A406">
            <v>4101231</v>
          </cell>
          <cell r="B406" t="str">
            <v>IPVA Caminhões</v>
          </cell>
          <cell r="C406">
            <v>5930.73</v>
          </cell>
        </row>
        <row r="407">
          <cell r="A407" t="str">
            <v>IPVA Caminhões</v>
          </cell>
          <cell r="C407">
            <v>196368.86</v>
          </cell>
        </row>
        <row r="408">
          <cell r="A408">
            <v>3131127</v>
          </cell>
          <cell r="B408" t="str">
            <v>Serviço de desembaraço</v>
          </cell>
          <cell r="C408">
            <v>48459.19</v>
          </cell>
        </row>
        <row r="409">
          <cell r="A409" t="str">
            <v>Desembaraço de Mercadorias</v>
          </cell>
          <cell r="C409">
            <v>48459.19</v>
          </cell>
        </row>
        <row r="410">
          <cell r="A410">
            <v>3101106</v>
          </cell>
          <cell r="B410" t="str">
            <v>Refugo Vasilhames</v>
          </cell>
          <cell r="C410">
            <v>69320.86</v>
          </cell>
        </row>
        <row r="411">
          <cell r="A411">
            <v>3101198</v>
          </cell>
          <cell r="B411" t="str">
            <v>Recuperação Refugos/Avarias</v>
          </cell>
          <cell r="C411">
            <v>-1604.12</v>
          </cell>
        </row>
        <row r="412">
          <cell r="A412">
            <v>3111105</v>
          </cell>
          <cell r="B412" t="str">
            <v>Vendas de Salvados - PPO</v>
          </cell>
          <cell r="C412">
            <v>-20431.759999999998</v>
          </cell>
        </row>
        <row r="413">
          <cell r="A413">
            <v>3111201</v>
          </cell>
          <cell r="B413" t="str">
            <v>Vales Financeiros - Prest. Contas</v>
          </cell>
          <cell r="C413">
            <v>27544.23</v>
          </cell>
        </row>
        <row r="414">
          <cell r="A414">
            <v>3111202</v>
          </cell>
          <cell r="B414" t="str">
            <v>Devol. Vales Financeiros - Redutora</v>
          </cell>
          <cell r="C414">
            <v>-25755.02</v>
          </cell>
        </row>
        <row r="415">
          <cell r="C415">
            <v>49074.19</v>
          </cell>
        </row>
        <row r="416">
          <cell r="A416">
            <v>3091105</v>
          </cell>
          <cell r="B416" t="str">
            <v>RCF-Seguros com terceiros -agregados</v>
          </cell>
          <cell r="C416">
            <v>38434.400000000001</v>
          </cell>
        </row>
        <row r="417">
          <cell r="A417">
            <v>3091106</v>
          </cell>
          <cell r="B417" t="str">
            <v>RCF - Seguros com terceiros internacion</v>
          </cell>
          <cell r="C417">
            <v>55807.4</v>
          </cell>
        </row>
        <row r="418">
          <cell r="C418">
            <v>94241.8</v>
          </cell>
        </row>
        <row r="419">
          <cell r="A419">
            <v>3131117</v>
          </cell>
          <cell r="B419" t="str">
            <v>Agenciamento cargas/comissões - Frota</v>
          </cell>
          <cell r="C419">
            <v>60959</v>
          </cell>
        </row>
        <row r="420">
          <cell r="C420">
            <v>60959</v>
          </cell>
        </row>
        <row r="421">
          <cell r="A421">
            <v>3021301</v>
          </cell>
          <cell r="B421" t="str">
            <v>Combustiveis e equipamentos para termin</v>
          </cell>
          <cell r="C421">
            <v>20413.98</v>
          </cell>
        </row>
        <row r="422">
          <cell r="A422" t="str">
            <v>Combustíveis Terminais</v>
          </cell>
          <cell r="C422">
            <v>20413.98</v>
          </cell>
        </row>
        <row r="423">
          <cell r="A423">
            <v>3061109</v>
          </cell>
          <cell r="B423" t="str">
            <v>Locação de Armazéns</v>
          </cell>
          <cell r="C423">
            <v>42277.02</v>
          </cell>
        </row>
        <row r="424">
          <cell r="A424" t="str">
            <v>Armazenagem e Aluguéis</v>
          </cell>
          <cell r="C424">
            <v>42277.02</v>
          </cell>
        </row>
        <row r="425">
          <cell r="A425">
            <v>3091202</v>
          </cell>
          <cell r="B425" t="str">
            <v>Carga nacional</v>
          </cell>
          <cell r="C425">
            <v>341800.37</v>
          </cell>
        </row>
        <row r="426">
          <cell r="A426">
            <v>3091203</v>
          </cell>
          <cell r="B426" t="str">
            <v>Carga Internacional</v>
          </cell>
          <cell r="C426">
            <v>-0.4</v>
          </cell>
        </row>
        <row r="427">
          <cell r="A427" t="str">
            <v>Seguro de Carga</v>
          </cell>
          <cell r="C427">
            <v>341799.97</v>
          </cell>
        </row>
        <row r="428">
          <cell r="A428">
            <v>3131123</v>
          </cell>
          <cell r="B428" t="str">
            <v>ATA - Agente de transporte aduaneiro</v>
          </cell>
          <cell r="C428">
            <v>8378.2999999999993</v>
          </cell>
        </row>
        <row r="429">
          <cell r="A429" t="str">
            <v>Taxas Fundaf</v>
          </cell>
          <cell r="C429">
            <v>8378.2999999999993</v>
          </cell>
        </row>
        <row r="430">
          <cell r="A430">
            <v>3131104</v>
          </cell>
          <cell r="B430" t="str">
            <v>Transbordo ferroviário</v>
          </cell>
          <cell r="C430">
            <v>32673.38</v>
          </cell>
        </row>
        <row r="431">
          <cell r="A431">
            <v>4131112</v>
          </cell>
          <cell r="B431" t="str">
            <v>Agenciam.cargas comissões</v>
          </cell>
          <cell r="C431">
            <v>10.24</v>
          </cell>
        </row>
        <row r="432">
          <cell r="A432" t="str">
            <v>Transbordo</v>
          </cell>
          <cell r="C432">
            <v>32683.62</v>
          </cell>
        </row>
        <row r="433">
          <cell r="A433">
            <v>3036104</v>
          </cell>
          <cell r="B433" t="str">
            <v>Pç Manut. Maquinas e Terminais Logístic</v>
          </cell>
          <cell r="C433">
            <v>14506.14</v>
          </cell>
        </row>
        <row r="434">
          <cell r="A434">
            <v>3036105</v>
          </cell>
          <cell r="B434" t="str">
            <v>Serv. Manut. Maquinas e Terminais Logís</v>
          </cell>
          <cell r="C434">
            <v>2648.7</v>
          </cell>
        </row>
        <row r="435">
          <cell r="A435">
            <v>3036110</v>
          </cell>
          <cell r="B435" t="str">
            <v>Pç Manut. de Lonas</v>
          </cell>
          <cell r="C435">
            <v>910</v>
          </cell>
        </row>
        <row r="436">
          <cell r="A436">
            <v>3036111</v>
          </cell>
          <cell r="B436" t="str">
            <v>Serv. Manut. Lonas</v>
          </cell>
          <cell r="C436">
            <v>590</v>
          </cell>
        </row>
        <row r="437">
          <cell r="A437">
            <v>3037105</v>
          </cell>
          <cell r="B437" t="str">
            <v>Peças Manut. Road Railers</v>
          </cell>
          <cell r="C437">
            <v>1240</v>
          </cell>
        </row>
        <row r="438">
          <cell r="A438" t="str">
            <v>Manutenção Máquinas</v>
          </cell>
          <cell r="C438">
            <v>19894.84</v>
          </cell>
        </row>
        <row r="439">
          <cell r="A439">
            <v>3131112</v>
          </cell>
          <cell r="B439" t="str">
            <v>Agenciamento cargas/comissões</v>
          </cell>
          <cell r="C439">
            <v>57029.7</v>
          </cell>
        </row>
        <row r="440">
          <cell r="A440">
            <v>3131141</v>
          </cell>
          <cell r="B440" t="str">
            <v>Fretes agregados - ociosidade</v>
          </cell>
          <cell r="C440">
            <v>437474.76</v>
          </cell>
        </row>
        <row r="441">
          <cell r="A441" t="str">
            <v>Outros Modais</v>
          </cell>
          <cell r="C441">
            <v>494504.46</v>
          </cell>
        </row>
        <row r="442">
          <cell r="A442">
            <v>3131103</v>
          </cell>
          <cell r="B442" t="str">
            <v>Coleta e entrega</v>
          </cell>
          <cell r="C442">
            <v>77818.080000000002</v>
          </cell>
        </row>
        <row r="443">
          <cell r="A443">
            <v>3131147</v>
          </cell>
          <cell r="B443" t="str">
            <v>Carga e descarga rodo frota</v>
          </cell>
          <cell r="C443">
            <v>72931.570000000007</v>
          </cell>
        </row>
        <row r="444">
          <cell r="A444" t="str">
            <v>Coleta e Entrega</v>
          </cell>
          <cell r="C444">
            <v>150749.65</v>
          </cell>
        </row>
        <row r="445">
          <cell r="A445" t="str">
            <v>Custos de Logística Variáveis</v>
          </cell>
          <cell r="C445">
            <v>1110701.8400000001</v>
          </cell>
        </row>
        <row r="446">
          <cell r="A446" t="str">
            <v>outros</v>
          </cell>
          <cell r="C446">
            <v>4772314.62</v>
          </cell>
        </row>
        <row r="447">
          <cell r="A447" t="str">
            <v>Custos Rodoviários Variáveis</v>
          </cell>
          <cell r="C447">
            <v>34826026.939999998</v>
          </cell>
        </row>
        <row r="448">
          <cell r="A448" t="str">
            <v>Custos dos Serviços Prestados Variáveis</v>
          </cell>
          <cell r="C448">
            <v>34725415.579999998</v>
          </cell>
        </row>
        <row r="449">
          <cell r="A449" t="str">
            <v>Margem de Contribuição</v>
          </cell>
          <cell r="C449">
            <v>668064.75</v>
          </cell>
        </row>
        <row r="450">
          <cell r="A450">
            <v>3014101</v>
          </cell>
          <cell r="B450" t="str">
            <v>Salários Temp.</v>
          </cell>
          <cell r="C450">
            <v>4640.47</v>
          </cell>
        </row>
        <row r="451">
          <cell r="A451">
            <v>3014301</v>
          </cell>
          <cell r="B451" t="str">
            <v>INSS Temp.</v>
          </cell>
          <cell r="C451">
            <v>30331.24</v>
          </cell>
        </row>
        <row r="452">
          <cell r="A452">
            <v>3014802</v>
          </cell>
          <cell r="B452" t="str">
            <v>Vale Transporte Temp.</v>
          </cell>
          <cell r="C452">
            <v>272</v>
          </cell>
        </row>
        <row r="453">
          <cell r="A453">
            <v>3014806</v>
          </cell>
          <cell r="B453" t="str">
            <v>Outros Temp.</v>
          </cell>
          <cell r="C453">
            <v>7056.55</v>
          </cell>
        </row>
        <row r="454">
          <cell r="A454">
            <v>4011101</v>
          </cell>
          <cell r="B454" t="str">
            <v>Salários Vendas</v>
          </cell>
          <cell r="C454">
            <v>20155.509999999998</v>
          </cell>
        </row>
        <row r="455">
          <cell r="A455">
            <v>4011201</v>
          </cell>
          <cell r="B455" t="str">
            <v>Adic.de Salários Vendas</v>
          </cell>
          <cell r="C455">
            <v>73.47</v>
          </cell>
        </row>
        <row r="456">
          <cell r="A456">
            <v>4011301</v>
          </cell>
          <cell r="B456" t="str">
            <v>INSS Vendas</v>
          </cell>
          <cell r="C456">
            <v>5528.97</v>
          </cell>
        </row>
        <row r="457">
          <cell r="A457">
            <v>4011302</v>
          </cell>
          <cell r="B457" t="str">
            <v>FGTS Vendas</v>
          </cell>
          <cell r="C457">
            <v>1631.77</v>
          </cell>
        </row>
        <row r="458">
          <cell r="A458">
            <v>4011701</v>
          </cell>
          <cell r="B458" t="str">
            <v>Férias Vendas</v>
          </cell>
          <cell r="C458">
            <v>4014.32</v>
          </cell>
        </row>
        <row r="459">
          <cell r="A459">
            <v>4011702</v>
          </cell>
          <cell r="B459" t="str">
            <v>13º Salário Vendas</v>
          </cell>
          <cell r="C459">
            <v>2540.79</v>
          </cell>
        </row>
        <row r="460">
          <cell r="A460">
            <v>4011801</v>
          </cell>
          <cell r="B460" t="str">
            <v>Ticket Alimentação Vendas</v>
          </cell>
          <cell r="C460">
            <v>3505.53</v>
          </cell>
        </row>
        <row r="461">
          <cell r="A461">
            <v>4011802</v>
          </cell>
          <cell r="B461" t="str">
            <v>Vale Transporte Vendas</v>
          </cell>
          <cell r="C461">
            <v>1346.4</v>
          </cell>
        </row>
        <row r="462">
          <cell r="A462">
            <v>4011803</v>
          </cell>
          <cell r="B462" t="str">
            <v>Ass.Méd.-UNI./PLANS.Vendas</v>
          </cell>
          <cell r="C462">
            <v>1524.87</v>
          </cell>
        </row>
        <row r="463">
          <cell r="A463">
            <v>4011804</v>
          </cell>
          <cell r="B463" t="str">
            <v>Seguro de Vida Vendas</v>
          </cell>
          <cell r="C463">
            <v>89.36</v>
          </cell>
        </row>
        <row r="464">
          <cell r="A464">
            <v>4011901</v>
          </cell>
          <cell r="B464" t="str">
            <v>Contrat./Transf.Vendas</v>
          </cell>
          <cell r="C464">
            <v>-11300</v>
          </cell>
        </row>
        <row r="465">
          <cell r="A465">
            <v>4012301</v>
          </cell>
          <cell r="B465" t="str">
            <v>INSS Adm.</v>
          </cell>
          <cell r="C465">
            <v>30064.799999999999</v>
          </cell>
        </row>
        <row r="466">
          <cell r="A466">
            <v>4012302</v>
          </cell>
          <cell r="B466" t="str">
            <v>FGTS Adm.</v>
          </cell>
          <cell r="C466">
            <v>12777.54</v>
          </cell>
        </row>
        <row r="467">
          <cell r="A467">
            <v>4012305</v>
          </cell>
          <cell r="B467" t="str">
            <v>Contribuição Patronal Adm.</v>
          </cell>
          <cell r="C467">
            <v>3032.62</v>
          </cell>
        </row>
        <row r="468">
          <cell r="A468">
            <v>4012601</v>
          </cell>
          <cell r="B468" t="str">
            <v>Honorários Diretoria Adm.</v>
          </cell>
          <cell r="C468">
            <v>150324</v>
          </cell>
        </row>
        <row r="469">
          <cell r="A469">
            <v>4012801</v>
          </cell>
          <cell r="B469" t="str">
            <v>Ticket Alimentação Adm.</v>
          </cell>
          <cell r="C469">
            <v>20.69</v>
          </cell>
        </row>
        <row r="470">
          <cell r="A470">
            <v>4012802</v>
          </cell>
          <cell r="B470" t="str">
            <v>Vale Transporte Adm.</v>
          </cell>
          <cell r="C470">
            <v>1127.1099999999999</v>
          </cell>
        </row>
        <row r="471">
          <cell r="A471">
            <v>4012804</v>
          </cell>
          <cell r="B471" t="str">
            <v>Seguro de Vida Adm.</v>
          </cell>
          <cell r="C471">
            <v>3228.1</v>
          </cell>
        </row>
        <row r="472">
          <cell r="A472">
            <v>4013101</v>
          </cell>
          <cell r="B472" t="str">
            <v>Salários Terc.</v>
          </cell>
          <cell r="C472">
            <v>5423.59</v>
          </cell>
        </row>
        <row r="473">
          <cell r="A473" t="str">
            <v>Pessoal</v>
          </cell>
          <cell r="C473">
            <v>277409.7</v>
          </cell>
        </row>
        <row r="474">
          <cell r="A474">
            <v>3012101</v>
          </cell>
          <cell r="B474" t="str">
            <v>Salários Operacional</v>
          </cell>
          <cell r="C474">
            <v>353720.98</v>
          </cell>
        </row>
        <row r="475">
          <cell r="A475">
            <v>3012201</v>
          </cell>
          <cell r="B475" t="str">
            <v>Adic.Salários Operacional</v>
          </cell>
          <cell r="C475">
            <v>4688.1400000000003</v>
          </cell>
        </row>
        <row r="476">
          <cell r="A476">
            <v>3012204</v>
          </cell>
          <cell r="B476" t="str">
            <v>Adicional noturno - Operacional</v>
          </cell>
          <cell r="C476">
            <v>72</v>
          </cell>
        </row>
        <row r="477">
          <cell r="A477">
            <v>3012301</v>
          </cell>
          <cell r="B477" t="str">
            <v>INSS Operacional</v>
          </cell>
          <cell r="C477">
            <v>96087.57</v>
          </cell>
        </row>
        <row r="478">
          <cell r="A478">
            <v>3012302</v>
          </cell>
          <cell r="B478" t="str">
            <v>FGTS Operacional</v>
          </cell>
          <cell r="C478">
            <v>25235.07</v>
          </cell>
        </row>
        <row r="479">
          <cell r="A479">
            <v>3012304</v>
          </cell>
          <cell r="B479" t="str">
            <v>SENAI Operacional</v>
          </cell>
          <cell r="C479">
            <v>-155</v>
          </cell>
        </row>
        <row r="480">
          <cell r="A480">
            <v>3012401</v>
          </cell>
          <cell r="B480" t="str">
            <v>Horas Extras Operacional</v>
          </cell>
          <cell r="C480">
            <v>13598.89</v>
          </cell>
        </row>
        <row r="481">
          <cell r="A481">
            <v>3012501</v>
          </cell>
          <cell r="B481" t="str">
            <v>Av.Prev.Resc.Contr.Operac.</v>
          </cell>
          <cell r="C481">
            <v>36642.410000000003</v>
          </cell>
        </row>
        <row r="482">
          <cell r="A482">
            <v>3012701</v>
          </cell>
          <cell r="B482" t="str">
            <v>Férias Operacional</v>
          </cell>
          <cell r="C482">
            <v>47392.57</v>
          </cell>
        </row>
        <row r="483">
          <cell r="A483">
            <v>3012702</v>
          </cell>
          <cell r="B483" t="str">
            <v>13 Salário Operacional</v>
          </cell>
          <cell r="C483">
            <v>43966.48</v>
          </cell>
        </row>
        <row r="484">
          <cell r="A484">
            <v>3012801</v>
          </cell>
          <cell r="B484" t="str">
            <v>Ticket Alimentação Operacional</v>
          </cell>
          <cell r="C484">
            <v>79953.34</v>
          </cell>
        </row>
        <row r="485">
          <cell r="A485">
            <v>3012802</v>
          </cell>
          <cell r="B485" t="str">
            <v>Vale Transporte Operacional</v>
          </cell>
          <cell r="C485">
            <v>36392.42</v>
          </cell>
        </row>
        <row r="486">
          <cell r="A486">
            <v>3012803</v>
          </cell>
          <cell r="B486" t="str">
            <v>Ass.Méd.-UNI./PLANS.Operac.</v>
          </cell>
          <cell r="C486">
            <v>46769.1</v>
          </cell>
        </row>
        <row r="487">
          <cell r="A487">
            <v>3012804</v>
          </cell>
          <cell r="B487" t="str">
            <v>Seguro de Vida Operacional</v>
          </cell>
          <cell r="C487">
            <v>997.8</v>
          </cell>
        </row>
        <row r="488">
          <cell r="A488">
            <v>3012806</v>
          </cell>
          <cell r="B488" t="str">
            <v>Outros Operacional</v>
          </cell>
          <cell r="C488">
            <v>-382.99</v>
          </cell>
        </row>
        <row r="489">
          <cell r="A489">
            <v>3012901</v>
          </cell>
          <cell r="B489" t="str">
            <v>Contr./Transf.Operacional</v>
          </cell>
          <cell r="C489">
            <v>2947.63</v>
          </cell>
        </row>
        <row r="490">
          <cell r="A490" t="str">
            <v>Maquinistas/Pátio e Colab. Operacional</v>
          </cell>
          <cell r="C490">
            <v>787926.41</v>
          </cell>
        </row>
        <row r="491">
          <cell r="C491">
            <v>1065336.1100000001</v>
          </cell>
        </row>
        <row r="492">
          <cell r="A492">
            <v>3031101</v>
          </cell>
          <cell r="B492" t="str">
            <v>Peças/Compon.p/Locomotivas</v>
          </cell>
          <cell r="C492">
            <v>0.3</v>
          </cell>
        </row>
        <row r="493">
          <cell r="A493" t="str">
            <v>Manutenção Mecânica</v>
          </cell>
          <cell r="C493">
            <v>0.3</v>
          </cell>
        </row>
        <row r="494">
          <cell r="A494">
            <v>3036101</v>
          </cell>
          <cell r="B494" t="str">
            <v>Ferram.Mat.Auxil.Manut.</v>
          </cell>
          <cell r="C494">
            <v>39467.269999999997</v>
          </cell>
        </row>
        <row r="495">
          <cell r="A495">
            <v>3036102</v>
          </cell>
          <cell r="B495" t="str">
            <v>Frete Ferram.Mat.Auxil.</v>
          </cell>
          <cell r="C495">
            <v>158</v>
          </cell>
        </row>
        <row r="496">
          <cell r="A496" t="str">
            <v>Ferramentas</v>
          </cell>
          <cell r="C496">
            <v>39625.269999999997</v>
          </cell>
        </row>
        <row r="497">
          <cell r="A497">
            <v>3031001</v>
          </cell>
          <cell r="B497" t="str">
            <v>Manut.Máquinas e equipamentos</v>
          </cell>
          <cell r="C497">
            <v>4359.3599999999997</v>
          </cell>
        </row>
        <row r="498">
          <cell r="A498">
            <v>3037101</v>
          </cell>
          <cell r="B498" t="str">
            <v>Manutenção de veiculos rodoviários leve</v>
          </cell>
          <cell r="C498">
            <v>722</v>
          </cell>
        </row>
        <row r="499">
          <cell r="A499">
            <v>3037106</v>
          </cell>
          <cell r="B499" t="str">
            <v>Serv. Manut. Road Raillers</v>
          </cell>
          <cell r="C499">
            <v>53918.58</v>
          </cell>
        </row>
        <row r="500">
          <cell r="A500">
            <v>3039101</v>
          </cell>
          <cell r="B500" t="str">
            <v>Manut.Equipam.Informática</v>
          </cell>
          <cell r="C500">
            <v>7916.54</v>
          </cell>
        </row>
        <row r="501">
          <cell r="A501">
            <v>3039102</v>
          </cell>
          <cell r="B501" t="str">
            <v>Frete Man.Equip.Informática</v>
          </cell>
          <cell r="C501">
            <v>90</v>
          </cell>
        </row>
        <row r="502">
          <cell r="A502" t="str">
            <v>Manutenção de Maquinário</v>
          </cell>
          <cell r="C502">
            <v>67006.48</v>
          </cell>
        </row>
        <row r="503">
          <cell r="A503">
            <v>3031401</v>
          </cell>
          <cell r="B503" t="str">
            <v>Imagem - Gastos com Materias</v>
          </cell>
          <cell r="C503">
            <v>42873.2</v>
          </cell>
        </row>
        <row r="504">
          <cell r="A504">
            <v>3031402</v>
          </cell>
          <cell r="B504" t="str">
            <v>Imagem - Gastos c/ Serviços</v>
          </cell>
          <cell r="C504">
            <v>5262.33</v>
          </cell>
        </row>
        <row r="505">
          <cell r="A505" t="str">
            <v>Imagem</v>
          </cell>
          <cell r="C505">
            <v>48135.53</v>
          </cell>
        </row>
        <row r="506">
          <cell r="A506">
            <v>3035101</v>
          </cell>
          <cell r="B506" t="str">
            <v>Obras Civis</v>
          </cell>
          <cell r="C506">
            <v>14227.02</v>
          </cell>
        </row>
        <row r="507">
          <cell r="A507">
            <v>3035102</v>
          </cell>
          <cell r="B507" t="str">
            <v>Pequenas Instalações</v>
          </cell>
          <cell r="C507">
            <v>2154.2600000000002</v>
          </cell>
        </row>
        <row r="508">
          <cell r="A508">
            <v>3035103</v>
          </cell>
          <cell r="B508" t="str">
            <v>Manutenção Instalações</v>
          </cell>
          <cell r="C508">
            <v>22949.63</v>
          </cell>
        </row>
        <row r="509">
          <cell r="A509">
            <v>3081105</v>
          </cell>
          <cell r="B509" t="str">
            <v>Limpeza</v>
          </cell>
          <cell r="C509">
            <v>16380.05</v>
          </cell>
        </row>
        <row r="510">
          <cell r="A510" t="str">
            <v>Manutenção Instalações</v>
          </cell>
          <cell r="C510">
            <v>55710.96</v>
          </cell>
        </row>
        <row r="511">
          <cell r="A511">
            <v>3034101</v>
          </cell>
          <cell r="B511" t="str">
            <v>Pç.Componentes p/Sistemas</v>
          </cell>
          <cell r="C511">
            <v>393</v>
          </cell>
        </row>
        <row r="512">
          <cell r="A512">
            <v>3034102</v>
          </cell>
          <cell r="B512" t="str">
            <v>Serv.Manut.p/Sistemas</v>
          </cell>
          <cell r="C512">
            <v>807.19</v>
          </cell>
        </row>
        <row r="513">
          <cell r="A513">
            <v>3039103</v>
          </cell>
          <cell r="B513" t="str">
            <v>Manut. Sistemas Informática</v>
          </cell>
          <cell r="C513">
            <v>366.23</v>
          </cell>
        </row>
        <row r="514">
          <cell r="A514" t="str">
            <v>Manutenção de Sistemas</v>
          </cell>
          <cell r="C514">
            <v>1566.42</v>
          </cell>
        </row>
        <row r="515">
          <cell r="A515">
            <v>3033101</v>
          </cell>
          <cell r="B515" t="str">
            <v>Peças e componentes de telecomunicações</v>
          </cell>
          <cell r="C515">
            <v>199.96</v>
          </cell>
        </row>
        <row r="516">
          <cell r="A516">
            <v>3033102</v>
          </cell>
          <cell r="B516" t="str">
            <v>Serv.Manut.Telecom.</v>
          </cell>
          <cell r="C516">
            <v>1909.96</v>
          </cell>
        </row>
        <row r="517">
          <cell r="A517">
            <v>3034103</v>
          </cell>
          <cell r="B517" t="str">
            <v>Fretes Sistemas</v>
          </cell>
          <cell r="C517">
            <v>45</v>
          </cell>
        </row>
        <row r="518">
          <cell r="A518" t="str">
            <v>Manutenção Telecom</v>
          </cell>
          <cell r="C518">
            <v>2154.92</v>
          </cell>
        </row>
        <row r="519">
          <cell r="C519">
            <v>214199.88</v>
          </cell>
        </row>
        <row r="520">
          <cell r="A520">
            <v>3061102</v>
          </cell>
          <cell r="B520" t="str">
            <v>Alug.Equipam.Informática</v>
          </cell>
          <cell r="C520">
            <v>3867.86</v>
          </cell>
        </row>
        <row r="521">
          <cell r="A521">
            <v>3061103</v>
          </cell>
          <cell r="B521" t="str">
            <v>Aluguel Máquinas</v>
          </cell>
          <cell r="C521">
            <v>-4003.16</v>
          </cell>
        </row>
        <row r="522">
          <cell r="A522">
            <v>3061104</v>
          </cell>
          <cell r="B522" t="str">
            <v>Aluguel Imóveis</v>
          </cell>
          <cell r="C522">
            <v>210894.47</v>
          </cell>
        </row>
        <row r="523">
          <cell r="A523">
            <v>3061110</v>
          </cell>
          <cell r="B523" t="str">
            <v>Locação de maquinas e equipamentos - Te</v>
          </cell>
          <cell r="C523">
            <v>98451.73</v>
          </cell>
        </row>
        <row r="524">
          <cell r="A524">
            <v>3061113</v>
          </cell>
          <cell r="B524" t="str">
            <v>Locação de Veiculos Leves</v>
          </cell>
          <cell r="C524">
            <v>111891.65</v>
          </cell>
        </row>
        <row r="525">
          <cell r="A525">
            <v>4071101</v>
          </cell>
          <cell r="B525" t="str">
            <v>Sistemas aplicativos</v>
          </cell>
          <cell r="C525">
            <v>19815.080000000002</v>
          </cell>
        </row>
        <row r="526">
          <cell r="A526" t="str">
            <v>Aluguéis e Leasing</v>
          </cell>
          <cell r="C526">
            <v>440917.63</v>
          </cell>
        </row>
        <row r="527">
          <cell r="A527">
            <v>3081102</v>
          </cell>
          <cell r="B527" t="str">
            <v>Material de Expediente</v>
          </cell>
          <cell r="C527">
            <v>53182.68</v>
          </cell>
        </row>
        <row r="528">
          <cell r="A528">
            <v>3081103</v>
          </cell>
          <cell r="B528" t="str">
            <v>Consultoria</v>
          </cell>
          <cell r="C528">
            <v>14021.38</v>
          </cell>
        </row>
        <row r="529">
          <cell r="A529">
            <v>3081104</v>
          </cell>
          <cell r="B529" t="str">
            <v>Cursos/Congressos/Palestras</v>
          </cell>
          <cell r="C529">
            <v>472.4</v>
          </cell>
        </row>
        <row r="530">
          <cell r="A530">
            <v>3081106</v>
          </cell>
          <cell r="B530" t="str">
            <v>Segurança Patrimonial</v>
          </cell>
          <cell r="C530">
            <v>56508.69</v>
          </cell>
        </row>
        <row r="531">
          <cell r="A531">
            <v>3081107</v>
          </cell>
          <cell r="B531" t="str">
            <v>Serviços com terceiros</v>
          </cell>
          <cell r="C531">
            <v>137152.19</v>
          </cell>
        </row>
        <row r="532">
          <cell r="A532">
            <v>3081108</v>
          </cell>
          <cell r="B532" t="str">
            <v>Periódicos/Livros/Inform.</v>
          </cell>
          <cell r="C532">
            <v>12.8</v>
          </cell>
        </row>
        <row r="533">
          <cell r="A533">
            <v>3081111</v>
          </cell>
          <cell r="B533" t="str">
            <v>Bens de pequeno Valor</v>
          </cell>
          <cell r="C533">
            <v>4462.4799999999996</v>
          </cell>
        </row>
        <row r="534">
          <cell r="A534">
            <v>3081113</v>
          </cell>
          <cell r="B534" t="str">
            <v>Brindes</v>
          </cell>
          <cell r="C534">
            <v>1404.9</v>
          </cell>
        </row>
        <row r="535">
          <cell r="A535">
            <v>3081209</v>
          </cell>
          <cell r="B535" t="str">
            <v>Publicidade e divulgação</v>
          </cell>
          <cell r="C535">
            <v>3115.62</v>
          </cell>
        </row>
        <row r="536">
          <cell r="A536">
            <v>4041101</v>
          </cell>
          <cell r="B536" t="str">
            <v>Manut.Equip.Informática</v>
          </cell>
          <cell r="C536">
            <v>1583.92</v>
          </cell>
        </row>
        <row r="537">
          <cell r="A537">
            <v>4081101</v>
          </cell>
          <cell r="B537" t="str">
            <v>Unif./materiais segurança</v>
          </cell>
          <cell r="C537">
            <v>294</v>
          </cell>
        </row>
        <row r="538">
          <cell r="A538">
            <v>4081103</v>
          </cell>
          <cell r="B538" t="str">
            <v>Consultoria</v>
          </cell>
          <cell r="C538">
            <v>46570.77</v>
          </cell>
        </row>
        <row r="539">
          <cell r="A539">
            <v>4081105</v>
          </cell>
          <cell r="B539" t="str">
            <v>Publicidade e divulgação</v>
          </cell>
          <cell r="C539">
            <v>5065</v>
          </cell>
        </row>
        <row r="540">
          <cell r="A540">
            <v>4081109</v>
          </cell>
          <cell r="B540" t="str">
            <v>Serviços com terceiros</v>
          </cell>
          <cell r="C540">
            <v>80457.19</v>
          </cell>
        </row>
        <row r="541">
          <cell r="A541">
            <v>4081113</v>
          </cell>
          <cell r="B541" t="str">
            <v>Brindes</v>
          </cell>
          <cell r="C541">
            <v>4551.8</v>
          </cell>
        </row>
        <row r="542">
          <cell r="A542">
            <v>4081114</v>
          </cell>
          <cell r="B542" t="str">
            <v>Multas rodoviárias</v>
          </cell>
          <cell r="C542">
            <v>3453.94</v>
          </cell>
        </row>
        <row r="543">
          <cell r="A543">
            <v>4081131</v>
          </cell>
          <cell r="B543" t="str">
            <v>Bens de Pequeno Valor</v>
          </cell>
          <cell r="C543">
            <v>3.8</v>
          </cell>
        </row>
        <row r="544">
          <cell r="A544" t="str">
            <v>Despesas Administrativas</v>
          </cell>
          <cell r="C544">
            <v>412313.56</v>
          </cell>
        </row>
        <row r="545">
          <cell r="A545">
            <v>3101201</v>
          </cell>
          <cell r="B545" t="str">
            <v>Taxas</v>
          </cell>
          <cell r="C545">
            <v>10958.19</v>
          </cell>
        </row>
        <row r="546">
          <cell r="A546">
            <v>3101208</v>
          </cell>
          <cell r="B546" t="str">
            <v>IPTU</v>
          </cell>
          <cell r="C546">
            <v>29734.01</v>
          </cell>
        </row>
        <row r="547">
          <cell r="A547">
            <v>3101226</v>
          </cell>
          <cell r="B547" t="str">
            <v>Àlvara de Licenciamento</v>
          </cell>
          <cell r="C547">
            <v>886.03</v>
          </cell>
        </row>
        <row r="548">
          <cell r="A548">
            <v>4101101</v>
          </cell>
          <cell r="B548" t="str">
            <v>Taxas</v>
          </cell>
          <cell r="C548">
            <v>8343.75</v>
          </cell>
        </row>
        <row r="549">
          <cell r="A549">
            <v>4101207</v>
          </cell>
          <cell r="B549" t="str">
            <v>ICMS não operacional</v>
          </cell>
          <cell r="C549">
            <v>496.4</v>
          </cell>
        </row>
        <row r="550">
          <cell r="A550" t="str">
            <v>Tributos</v>
          </cell>
          <cell r="C550">
            <v>50418.38</v>
          </cell>
        </row>
        <row r="551">
          <cell r="A551">
            <v>4081104</v>
          </cell>
          <cell r="B551" t="str">
            <v>Advogados externos</v>
          </cell>
          <cell r="C551">
            <v>55268.68</v>
          </cell>
        </row>
        <row r="552">
          <cell r="A552">
            <v>4081110</v>
          </cell>
          <cell r="B552" t="str">
            <v>Custas Judiciais</v>
          </cell>
          <cell r="C552">
            <v>3014.12</v>
          </cell>
        </row>
        <row r="553">
          <cell r="A553">
            <v>4081120</v>
          </cell>
          <cell r="B553" t="str">
            <v>Desp. Processos Juridicos</v>
          </cell>
          <cell r="C553">
            <v>1202.8599999999999</v>
          </cell>
        </row>
        <row r="554">
          <cell r="A554" t="str">
            <v>Judiciais</v>
          </cell>
          <cell r="C554">
            <v>59485.66</v>
          </cell>
        </row>
        <row r="555">
          <cell r="A555">
            <v>3021202</v>
          </cell>
          <cell r="B555" t="str">
            <v>Combust.Equip.Operacionais</v>
          </cell>
          <cell r="C555">
            <v>-18.3</v>
          </cell>
        </row>
        <row r="556">
          <cell r="A556">
            <v>3041101</v>
          </cell>
          <cell r="B556" t="str">
            <v>Viagens e Estadias</v>
          </cell>
          <cell r="C556">
            <v>196417.6</v>
          </cell>
        </row>
        <row r="557">
          <cell r="A557">
            <v>3041102</v>
          </cell>
          <cell r="B557" t="str">
            <v>Diárias Operacionais</v>
          </cell>
          <cell r="C557">
            <v>671.7</v>
          </cell>
        </row>
        <row r="558">
          <cell r="A558">
            <v>3041103</v>
          </cell>
          <cell r="B558" t="str">
            <v>Condução Aluguéis Carros</v>
          </cell>
          <cell r="C558">
            <v>7468.7</v>
          </cell>
        </row>
        <row r="559">
          <cell r="A559">
            <v>3041104</v>
          </cell>
          <cell r="B559" t="str">
            <v>Despesas de Representação</v>
          </cell>
          <cell r="C559">
            <v>2902.12</v>
          </cell>
        </row>
        <row r="560">
          <cell r="A560">
            <v>3041106</v>
          </cell>
          <cell r="B560" t="str">
            <v>Gastos com Alimentação</v>
          </cell>
          <cell r="C560">
            <v>12941.73</v>
          </cell>
        </row>
        <row r="561">
          <cell r="A561">
            <v>3041107</v>
          </cell>
          <cell r="B561" t="str">
            <v>Estadias</v>
          </cell>
          <cell r="C561">
            <v>1950.01</v>
          </cell>
        </row>
        <row r="562">
          <cell r="A562">
            <v>4051101</v>
          </cell>
          <cell r="B562" t="str">
            <v>Viagens e Estadias</v>
          </cell>
          <cell r="C562">
            <v>15219.25</v>
          </cell>
        </row>
        <row r="563">
          <cell r="A563">
            <v>4051103</v>
          </cell>
          <cell r="B563" t="str">
            <v>Condução/Aluguéis carros</v>
          </cell>
          <cell r="C563">
            <v>532.89</v>
          </cell>
        </row>
        <row r="564">
          <cell r="A564">
            <v>4051105</v>
          </cell>
          <cell r="B564" t="str">
            <v>Comb.p/veíc.rodoviários</v>
          </cell>
          <cell r="C564">
            <v>326</v>
          </cell>
        </row>
        <row r="565">
          <cell r="A565" t="str">
            <v>Locomoção e Estadias</v>
          </cell>
          <cell r="C565">
            <v>238411.7</v>
          </cell>
        </row>
        <row r="566">
          <cell r="A566">
            <v>3051101</v>
          </cell>
          <cell r="B566" t="str">
            <v>Água</v>
          </cell>
          <cell r="C566">
            <v>10252.709999999999</v>
          </cell>
        </row>
        <row r="567">
          <cell r="A567">
            <v>3051102</v>
          </cell>
          <cell r="B567" t="str">
            <v>Energia Elétrica</v>
          </cell>
          <cell r="C567">
            <v>23718.59</v>
          </cell>
        </row>
        <row r="568">
          <cell r="A568">
            <v>3051103</v>
          </cell>
          <cell r="B568" t="str">
            <v>Gás</v>
          </cell>
          <cell r="C568">
            <v>515.42999999999995</v>
          </cell>
        </row>
        <row r="569">
          <cell r="A569">
            <v>3051104</v>
          </cell>
          <cell r="B569" t="str">
            <v>Telefone Fixo</v>
          </cell>
          <cell r="C569">
            <v>183058.29</v>
          </cell>
        </row>
        <row r="570">
          <cell r="A570">
            <v>3051105</v>
          </cell>
          <cell r="B570" t="str">
            <v>Telefone Móvel</v>
          </cell>
          <cell r="C570">
            <v>19835.62</v>
          </cell>
        </row>
        <row r="571">
          <cell r="A571">
            <v>3051107</v>
          </cell>
          <cell r="B571" t="str">
            <v>Correios / Courier</v>
          </cell>
          <cell r="C571">
            <v>14847.24</v>
          </cell>
        </row>
        <row r="572">
          <cell r="A572">
            <v>4061104</v>
          </cell>
          <cell r="B572" t="str">
            <v>Telefone fixo</v>
          </cell>
          <cell r="C572">
            <v>4688.12</v>
          </cell>
        </row>
        <row r="573">
          <cell r="A573">
            <v>4061105</v>
          </cell>
          <cell r="B573" t="str">
            <v>Telefone móvel</v>
          </cell>
          <cell r="C573">
            <v>4324.0600000000004</v>
          </cell>
        </row>
        <row r="574">
          <cell r="A574">
            <v>4061106</v>
          </cell>
          <cell r="B574" t="str">
            <v>Canais de voz e dados</v>
          </cell>
          <cell r="C574">
            <v>193576.41</v>
          </cell>
        </row>
        <row r="575">
          <cell r="A575">
            <v>4061107</v>
          </cell>
          <cell r="B575" t="str">
            <v>Correios/Courier</v>
          </cell>
          <cell r="C575">
            <v>15464.47</v>
          </cell>
        </row>
        <row r="576">
          <cell r="A576" t="str">
            <v>Utilities</v>
          </cell>
          <cell r="C576">
            <v>470280.94</v>
          </cell>
        </row>
        <row r="577">
          <cell r="A577">
            <v>3051108</v>
          </cell>
          <cell r="B577" t="str">
            <v>Rastreamento de Caminhões</v>
          </cell>
          <cell r="C577">
            <v>65200.78</v>
          </cell>
        </row>
        <row r="578">
          <cell r="A578" t="str">
            <v>Rastreamento</v>
          </cell>
          <cell r="C578">
            <v>65200.78</v>
          </cell>
        </row>
        <row r="579">
          <cell r="A579">
            <v>3051106</v>
          </cell>
          <cell r="B579" t="str">
            <v>Canais de Voz e Dados</v>
          </cell>
          <cell r="C579">
            <v>6975.69</v>
          </cell>
        </row>
        <row r="580">
          <cell r="A580" t="str">
            <v>Canal de Voz e Dados</v>
          </cell>
          <cell r="C580">
            <v>6975.69</v>
          </cell>
        </row>
        <row r="581">
          <cell r="C581">
            <v>542457.41</v>
          </cell>
        </row>
        <row r="582">
          <cell r="A582">
            <v>3091204</v>
          </cell>
          <cell r="B582" t="str">
            <v>Carga Prêmio AG</v>
          </cell>
          <cell r="C582">
            <v>160607.57999999999</v>
          </cell>
        </row>
        <row r="583">
          <cell r="A583">
            <v>3091205</v>
          </cell>
          <cell r="B583" t="str">
            <v>Carga Prêmio FP</v>
          </cell>
          <cell r="C583">
            <v>256065.05</v>
          </cell>
        </row>
        <row r="584">
          <cell r="A584" t="str">
            <v>Seguro operacional</v>
          </cell>
          <cell r="C584">
            <v>416672.63</v>
          </cell>
        </row>
        <row r="585">
          <cell r="C585">
            <v>416672.63</v>
          </cell>
        </row>
        <row r="586">
          <cell r="A586">
            <v>3081101</v>
          </cell>
          <cell r="B586" t="str">
            <v>Uniformes Mat.Segurança</v>
          </cell>
          <cell r="C586">
            <v>6811.4</v>
          </cell>
        </row>
        <row r="587">
          <cell r="A587" t="str">
            <v>Uniformes de Segurança</v>
          </cell>
          <cell r="C587">
            <v>6811.4</v>
          </cell>
        </row>
        <row r="588">
          <cell r="A588">
            <v>3021201</v>
          </cell>
          <cell r="B588" t="str">
            <v>Combust.Veíc.Rodoviários Leves</v>
          </cell>
          <cell r="C588">
            <v>47644.7</v>
          </cell>
        </row>
        <row r="589">
          <cell r="A589">
            <v>3094102</v>
          </cell>
          <cell r="B589" t="str">
            <v>Multas Rodoviárias</v>
          </cell>
          <cell r="C589">
            <v>723.63</v>
          </cell>
        </row>
        <row r="590">
          <cell r="A590">
            <v>3111102</v>
          </cell>
          <cell r="B590" t="str">
            <v>Ajustes de Inventário Outros</v>
          </cell>
          <cell r="C590">
            <v>-0.12</v>
          </cell>
        </row>
        <row r="591">
          <cell r="A591" t="str">
            <v>Outros</v>
          </cell>
          <cell r="C591">
            <v>48368.21</v>
          </cell>
        </row>
        <row r="592">
          <cell r="A592" t="str">
            <v>Outros</v>
          </cell>
          <cell r="C592">
            <v>55179.61</v>
          </cell>
        </row>
        <row r="593">
          <cell r="A593">
            <v>3061101</v>
          </cell>
          <cell r="B593" t="str">
            <v>Alug.Sistemas Aplicativos</v>
          </cell>
          <cell r="C593">
            <v>1929.3</v>
          </cell>
        </row>
        <row r="594">
          <cell r="A594">
            <v>3121101</v>
          </cell>
          <cell r="B594" t="str">
            <v>Depreciação</v>
          </cell>
          <cell r="C594">
            <v>540510</v>
          </cell>
        </row>
        <row r="595">
          <cell r="A595" t="str">
            <v>Depreciação/Amortização</v>
          </cell>
          <cell r="C595">
            <v>542439.30000000005</v>
          </cell>
        </row>
        <row r="596">
          <cell r="A596">
            <v>3071105</v>
          </cell>
          <cell r="B596" t="str">
            <v>Arrendamento Delara</v>
          </cell>
          <cell r="C596">
            <v>423023</v>
          </cell>
        </row>
        <row r="597">
          <cell r="A597">
            <v>3071106</v>
          </cell>
          <cell r="B597" t="str">
            <v>Arrendamento/Operacional Delara</v>
          </cell>
          <cell r="C597">
            <v>117510</v>
          </cell>
        </row>
        <row r="598">
          <cell r="A598">
            <v>4071106</v>
          </cell>
          <cell r="B598" t="str">
            <v>Arrendamento Operacional Delara</v>
          </cell>
          <cell r="C598">
            <v>1999985.38</v>
          </cell>
        </row>
        <row r="599">
          <cell r="A599" t="str">
            <v>Arrendamento/Concessão</v>
          </cell>
          <cell r="C599">
            <v>2540518.38</v>
          </cell>
        </row>
        <row r="600">
          <cell r="A600" t="str">
            <v>Depreciação e amortização</v>
          </cell>
          <cell r="C600">
            <v>3082957.68</v>
          </cell>
        </row>
        <row r="601">
          <cell r="A601" t="str">
            <v>Custos dos Serviços Prestados Fixos</v>
          </cell>
          <cell r="C601">
            <v>6578350.25</v>
          </cell>
        </row>
        <row r="602">
          <cell r="A602" t="str">
            <v>Lucro Bruto</v>
          </cell>
          <cell r="C602">
            <v>7246415</v>
          </cell>
        </row>
        <row r="603">
          <cell r="A603" t="str">
            <v>Lucro/(prejuízo) Operacional</v>
          </cell>
          <cell r="C603">
            <v>7246415</v>
          </cell>
        </row>
        <row r="605">
          <cell r="A605">
            <v>4141101</v>
          </cell>
          <cell r="B605" t="str">
            <v>Depreciação</v>
          </cell>
          <cell r="C605">
            <v>20182</v>
          </cell>
        </row>
        <row r="606">
          <cell r="A606">
            <v>4141102</v>
          </cell>
          <cell r="B606" t="str">
            <v>Amortização</v>
          </cell>
          <cell r="C606">
            <v>11237.23</v>
          </cell>
        </row>
        <row r="607">
          <cell r="A607" t="str">
            <v>Depreciação e Amortização-ADM</v>
          </cell>
          <cell r="C607">
            <v>31419.23</v>
          </cell>
        </row>
        <row r="609">
          <cell r="A609">
            <v>3101101</v>
          </cell>
          <cell r="B609" t="str">
            <v>Indenizações de Cargas</v>
          </cell>
          <cell r="C609">
            <v>156132.85999999999</v>
          </cell>
        </row>
        <row r="610">
          <cell r="A610">
            <v>3101102</v>
          </cell>
          <cell r="B610" t="str">
            <v>Fretes Complementares</v>
          </cell>
          <cell r="C610">
            <v>100</v>
          </cell>
        </row>
        <row r="611">
          <cell r="A611">
            <v>3101103</v>
          </cell>
          <cell r="B611" t="str">
            <v>Indenizações a Terceiros</v>
          </cell>
          <cell r="C611">
            <v>612.91</v>
          </cell>
        </row>
        <row r="612">
          <cell r="A612">
            <v>3101104</v>
          </cell>
          <cell r="B612" t="str">
            <v>Gastos Inden.Perdas</v>
          </cell>
          <cell r="C612">
            <v>273027.20000000001</v>
          </cell>
        </row>
        <row r="613">
          <cell r="A613">
            <v>3101105</v>
          </cell>
          <cell r="B613" t="str">
            <v>Sinistros Avarias</v>
          </cell>
          <cell r="C613">
            <v>300236.09000000003</v>
          </cell>
        </row>
        <row r="614">
          <cell r="A614" t="str">
            <v>Proviões</v>
          </cell>
          <cell r="C614">
            <v>730109.06</v>
          </cell>
        </row>
        <row r="616">
          <cell r="A616">
            <v>5211101</v>
          </cell>
          <cell r="B616" t="str">
            <v>Rec.Aplicação Financeira</v>
          </cell>
          <cell r="C616">
            <v>-270.82</v>
          </cell>
        </row>
        <row r="617">
          <cell r="A617">
            <v>5211102</v>
          </cell>
          <cell r="B617" t="str">
            <v>Juros de Clientes</v>
          </cell>
          <cell r="C617">
            <v>-4422.79</v>
          </cell>
        </row>
        <row r="618">
          <cell r="A618">
            <v>5211106</v>
          </cell>
          <cell r="B618" t="str">
            <v>Tributos</v>
          </cell>
          <cell r="C618">
            <v>-271926.71000000002</v>
          </cell>
        </row>
        <row r="619">
          <cell r="A619">
            <v>5213101</v>
          </cell>
          <cell r="B619" t="str">
            <v>Variação Cambial Ativa</v>
          </cell>
          <cell r="C619">
            <v>-3502.31</v>
          </cell>
        </row>
        <row r="620">
          <cell r="A620" t="str">
            <v>Receita Financeira</v>
          </cell>
          <cell r="C620">
            <v>-280122.63</v>
          </cell>
        </row>
        <row r="621">
          <cell r="A621">
            <v>4091102</v>
          </cell>
          <cell r="B621" t="str">
            <v>Juros Financ.moeda estr.</v>
          </cell>
          <cell r="C621">
            <v>68.819999999999993</v>
          </cell>
        </row>
        <row r="622">
          <cell r="A622">
            <v>4091103</v>
          </cell>
          <cell r="B622" t="str">
            <v>Juros Fornecedores</v>
          </cell>
          <cell r="C622">
            <v>72446.19</v>
          </cell>
        </row>
        <row r="623">
          <cell r="A623">
            <v>4091106</v>
          </cell>
          <cell r="B623" t="str">
            <v>Juros Overseas</v>
          </cell>
          <cell r="C623">
            <v>55.98</v>
          </cell>
        </row>
        <row r="624">
          <cell r="A624">
            <v>4091108</v>
          </cell>
          <cell r="B624" t="str">
            <v>Juros BNDES</v>
          </cell>
          <cell r="C624">
            <v>641198.68999999994</v>
          </cell>
        </row>
        <row r="625">
          <cell r="A625">
            <v>4091116</v>
          </cell>
          <cell r="B625" t="str">
            <v>Juros s/ tributos</v>
          </cell>
          <cell r="C625">
            <v>22.51</v>
          </cell>
        </row>
        <row r="626">
          <cell r="A626">
            <v>4091120</v>
          </cell>
          <cell r="B626" t="str">
            <v>Juros Arrendamento delara</v>
          </cell>
          <cell r="C626">
            <v>1272742.92</v>
          </cell>
        </row>
        <row r="627">
          <cell r="A627">
            <v>4092108</v>
          </cell>
          <cell r="B627" t="str">
            <v>Var.Cambial Clientes</v>
          </cell>
          <cell r="C627">
            <v>9629.81</v>
          </cell>
        </row>
        <row r="628">
          <cell r="A628">
            <v>4093101</v>
          </cell>
          <cell r="B628" t="str">
            <v>Taxas bancárias</v>
          </cell>
          <cell r="C628">
            <v>62759.59</v>
          </cell>
        </row>
        <row r="629">
          <cell r="A629">
            <v>4093102</v>
          </cell>
          <cell r="B629" t="str">
            <v>CPMF e IOF</v>
          </cell>
          <cell r="C629">
            <v>218828.79999999999</v>
          </cell>
        </row>
        <row r="630">
          <cell r="A630">
            <v>4093103</v>
          </cell>
          <cell r="B630" t="str">
            <v>Juros bancários</v>
          </cell>
          <cell r="C630">
            <v>1348.85</v>
          </cell>
        </row>
        <row r="631">
          <cell r="A631">
            <v>4094101</v>
          </cell>
          <cell r="B631" t="str">
            <v>Multas</v>
          </cell>
          <cell r="C631">
            <v>10177.33</v>
          </cell>
        </row>
        <row r="632">
          <cell r="A632">
            <v>4097103</v>
          </cell>
          <cell r="B632" t="str">
            <v>Descon.Financ.Obtidos</v>
          </cell>
          <cell r="C632">
            <v>-70.61</v>
          </cell>
        </row>
        <row r="633">
          <cell r="A633">
            <v>4101209</v>
          </cell>
          <cell r="B633" t="str">
            <v>PIS s/receitas financeiras</v>
          </cell>
          <cell r="C633">
            <v>6506.83</v>
          </cell>
        </row>
        <row r="634">
          <cell r="A634">
            <v>4101210</v>
          </cell>
          <cell r="B634" t="str">
            <v>COFINS s/rec.financeiras</v>
          </cell>
          <cell r="C634">
            <v>11830.62</v>
          </cell>
        </row>
        <row r="635">
          <cell r="A635">
            <v>4101233</v>
          </cell>
          <cell r="B635" t="str">
            <v>Crédito PIS - Financeiro</v>
          </cell>
          <cell r="C635">
            <v>-6929.37</v>
          </cell>
        </row>
        <row r="636">
          <cell r="A636" t="str">
            <v>Despesa Financeira</v>
          </cell>
          <cell r="C636">
            <v>2300616.96</v>
          </cell>
        </row>
        <row r="637">
          <cell r="A637" t="str">
            <v>Resultado Financeiro</v>
          </cell>
          <cell r="C637">
            <v>2020494.33</v>
          </cell>
        </row>
        <row r="639">
          <cell r="A639">
            <v>5311101</v>
          </cell>
          <cell r="B639" t="str">
            <v>Venda Imobil. -Veículos</v>
          </cell>
          <cell r="C639">
            <v>-3915075.23</v>
          </cell>
        </row>
        <row r="640">
          <cell r="A640" t="str">
            <v>Resultado não Operacional</v>
          </cell>
          <cell r="C640">
            <v>-3915075.23</v>
          </cell>
        </row>
        <row r="642">
          <cell r="A642" t="str">
            <v>Lucro/(prejuízo) antes de IR e CSL</v>
          </cell>
          <cell r="C642">
            <v>6113362.3899999997</v>
          </cell>
        </row>
        <row r="644">
          <cell r="A644" t="str">
            <v>Lucro/(prejuízo) Líquido</v>
          </cell>
          <cell r="C644">
            <v>6113362.3899999997</v>
          </cell>
        </row>
        <row r="653">
          <cell r="A653" t="str">
            <v>Texto.............................................</v>
          </cell>
        </row>
        <row r="654">
          <cell r="A654" t="str">
            <v>..................................................</v>
          </cell>
        </row>
        <row r="656">
          <cell r="C656">
            <v>6201808.0899999999</v>
          </cell>
        </row>
        <row r="663">
          <cell r="A663" t="str">
            <v>Texto.............................................</v>
          </cell>
        </row>
        <row r="664">
          <cell r="A664" t="str">
            <v>..................................................</v>
          </cell>
        </row>
        <row r="666">
          <cell r="C666">
            <v>-6113362.3899999997</v>
          </cell>
        </row>
        <row r="673">
          <cell r="A673" t="str">
            <v>Texto.............................................</v>
          </cell>
        </row>
        <row r="674">
          <cell r="A674" t="str">
            <v>..................................................</v>
          </cell>
        </row>
        <row r="676">
          <cell r="A676">
            <v>1110693</v>
          </cell>
          <cell r="B676" t="str">
            <v>Bradesco - c.c.210546-2 Ag 0049 Transit</v>
          </cell>
          <cell r="C676">
            <v>26613.89</v>
          </cell>
        </row>
        <row r="677">
          <cell r="A677">
            <v>3021401</v>
          </cell>
          <cell r="B677" t="str">
            <v>Combustiveis e equipamentos para termin</v>
          </cell>
          <cell r="C677">
            <v>1522.7</v>
          </cell>
        </row>
        <row r="678">
          <cell r="A678">
            <v>3036114</v>
          </cell>
          <cell r="B678" t="str">
            <v>Peças manut. maq. terminais - Rodo</v>
          </cell>
          <cell r="C678">
            <v>3980.16</v>
          </cell>
        </row>
        <row r="679">
          <cell r="A679">
            <v>3061114</v>
          </cell>
          <cell r="B679" t="str">
            <v>Locação de Maq.Equip. Terminais - Rodo</v>
          </cell>
          <cell r="C679">
            <v>4704.5</v>
          </cell>
        </row>
        <row r="680">
          <cell r="A680">
            <v>3061115</v>
          </cell>
          <cell r="B680" t="str">
            <v>Locação de Armazens - Rodo</v>
          </cell>
          <cell r="C680">
            <v>45245</v>
          </cell>
        </row>
        <row r="681">
          <cell r="A681">
            <v>3131151</v>
          </cell>
          <cell r="B681" t="str">
            <v>Serviço de Desembaraço - Rodo</v>
          </cell>
          <cell r="C681">
            <v>10213.780000000001</v>
          </cell>
        </row>
        <row r="682">
          <cell r="A682">
            <v>5411184</v>
          </cell>
          <cell r="B682" t="str">
            <v>ISS Movim./Armaz.Rodo</v>
          </cell>
          <cell r="C682">
            <v>-1986.7</v>
          </cell>
        </row>
        <row r="683">
          <cell r="A683">
            <v>5411185</v>
          </cell>
          <cell r="B683" t="str">
            <v>PIS Movim./Armaz.Rodo</v>
          </cell>
          <cell r="C683">
            <v>-1589.36</v>
          </cell>
        </row>
        <row r="684">
          <cell r="A684">
            <v>5411186</v>
          </cell>
          <cell r="B684" t="str">
            <v>COFINS- Movim./Armaz.Rodo</v>
          </cell>
          <cell r="C684">
            <v>-258.27</v>
          </cell>
        </row>
        <row r="685">
          <cell r="C685">
            <v>88445.7</v>
          </cell>
        </row>
      </sheetData>
      <sheetData sheetId="27" refreshError="1">
        <row r="2">
          <cell r="A2">
            <v>1110101</v>
          </cell>
          <cell r="B2" t="str">
            <v>Caixa</v>
          </cell>
          <cell r="C2">
            <v>1</v>
          </cell>
        </row>
        <row r="3">
          <cell r="A3">
            <v>1110202</v>
          </cell>
          <cell r="B3" t="str">
            <v>B.Real Conta Cobrança</v>
          </cell>
          <cell r="C3">
            <v>832225.87</v>
          </cell>
        </row>
        <row r="4">
          <cell r="A4">
            <v>1110211</v>
          </cell>
          <cell r="B4" t="str">
            <v>Unibanco Ag.0616 CC 820272-6</v>
          </cell>
          <cell r="C4">
            <v>89022.9</v>
          </cell>
        </row>
        <row r="5">
          <cell r="A5">
            <v>1110602</v>
          </cell>
          <cell r="B5" t="str">
            <v>B.Real Transit.C.Cobrança 1710120-2</v>
          </cell>
          <cell r="C5">
            <v>-12319.93</v>
          </cell>
        </row>
        <row r="6">
          <cell r="A6" t="str">
            <v>DISPONIBILIDADES</v>
          </cell>
          <cell r="C6">
            <v>908929.84</v>
          </cell>
        </row>
        <row r="8">
          <cell r="A8">
            <v>1120101</v>
          </cell>
          <cell r="B8" t="str">
            <v>C.Receber-Cliente Nacional</v>
          </cell>
          <cell r="C8">
            <v>404871.54</v>
          </cell>
        </row>
        <row r="9">
          <cell r="A9">
            <v>1120501</v>
          </cell>
          <cell r="B9" t="str">
            <v>Estadias Armaz.a Receber</v>
          </cell>
          <cell r="C9">
            <v>40109.06</v>
          </cell>
        </row>
        <row r="10">
          <cell r="A10" t="str">
            <v>Clientes</v>
          </cell>
          <cell r="C10">
            <v>444980.6</v>
          </cell>
        </row>
        <row r="12">
          <cell r="A12">
            <v>1160101</v>
          </cell>
          <cell r="B12" t="str">
            <v>Imposto de Renda a Recuperar</v>
          </cell>
          <cell r="C12">
            <v>7177</v>
          </cell>
        </row>
        <row r="13">
          <cell r="A13">
            <v>1160102</v>
          </cell>
          <cell r="B13" t="str">
            <v>Contrib.Social a Recup.</v>
          </cell>
          <cell r="C13">
            <v>4306.2</v>
          </cell>
        </row>
        <row r="14">
          <cell r="A14" t="str">
            <v>Tributos a recuperar</v>
          </cell>
          <cell r="C14">
            <v>11483.2</v>
          </cell>
        </row>
        <row r="16">
          <cell r="A16" t="str">
            <v>Circulante</v>
          </cell>
          <cell r="C16">
            <v>1365393.64</v>
          </cell>
        </row>
        <row r="18">
          <cell r="A18" t="str">
            <v>ATIVO</v>
          </cell>
          <cell r="C18">
            <v>1365393.64</v>
          </cell>
        </row>
        <row r="27">
          <cell r="A27" t="str">
            <v>Texto.............................................</v>
          </cell>
        </row>
        <row r="28">
          <cell r="A28" t="str">
            <v>..................................................</v>
          </cell>
        </row>
        <row r="30">
          <cell r="A30">
            <v>2111103</v>
          </cell>
          <cell r="B30" t="str">
            <v>Fornecedor Serviços Nac.</v>
          </cell>
          <cell r="C30">
            <v>-143231.70000000001</v>
          </cell>
        </row>
        <row r="31">
          <cell r="A31">
            <v>2111191</v>
          </cell>
          <cell r="B31" t="str">
            <v>Carga Forn.Serviço</v>
          </cell>
          <cell r="C31">
            <v>-564242.76</v>
          </cell>
        </row>
        <row r="32">
          <cell r="A32">
            <v>2111193</v>
          </cell>
          <cell r="B32" t="str">
            <v>Outros valores a pagar</v>
          </cell>
          <cell r="C32">
            <v>-27351.119999999999</v>
          </cell>
        </row>
        <row r="33">
          <cell r="A33" t="str">
            <v>Fornecedores</v>
          </cell>
          <cell r="C33">
            <v>-734825.58</v>
          </cell>
        </row>
        <row r="35">
          <cell r="A35">
            <v>2171102</v>
          </cell>
          <cell r="B35" t="str">
            <v>IRRF - Terceiros</v>
          </cell>
          <cell r="C35">
            <v>-1267.22</v>
          </cell>
        </row>
        <row r="36">
          <cell r="A36">
            <v>2171201</v>
          </cell>
          <cell r="B36" t="str">
            <v>PIS-Prog.Int.Social</v>
          </cell>
          <cell r="C36">
            <v>-1960.79</v>
          </cell>
        </row>
        <row r="37">
          <cell r="A37">
            <v>2171202</v>
          </cell>
          <cell r="B37" t="str">
            <v>Cofins</v>
          </cell>
          <cell r="C37">
            <v>-12367.42</v>
          </cell>
        </row>
        <row r="38">
          <cell r="A38">
            <v>2171203</v>
          </cell>
          <cell r="B38" t="str">
            <v>Imposto S/Serviço</v>
          </cell>
          <cell r="C38">
            <v>-17996.77</v>
          </cell>
        </row>
        <row r="39">
          <cell r="A39">
            <v>2171401</v>
          </cell>
          <cell r="B39" t="str">
            <v>IR Pessoa Juridica</v>
          </cell>
          <cell r="C39">
            <v>244.51</v>
          </cell>
        </row>
        <row r="40">
          <cell r="A40">
            <v>2171402</v>
          </cell>
          <cell r="B40" t="str">
            <v>Contribuição Social s/ Lucro</v>
          </cell>
          <cell r="C40">
            <v>146.71</v>
          </cell>
        </row>
        <row r="41">
          <cell r="A41">
            <v>2171505</v>
          </cell>
          <cell r="B41" t="str">
            <v>INSS</v>
          </cell>
          <cell r="C41">
            <v>-28875.73</v>
          </cell>
        </row>
        <row r="42">
          <cell r="A42" t="str">
            <v>Impostos</v>
          </cell>
          <cell r="C42">
            <v>-62076.71</v>
          </cell>
        </row>
        <row r="44">
          <cell r="A44">
            <v>2140203</v>
          </cell>
          <cell r="B44" t="str">
            <v>Mútuo ALL Intermodal Ltda</v>
          </cell>
          <cell r="C44">
            <v>64071.35</v>
          </cell>
        </row>
        <row r="45">
          <cell r="A45" t="str">
            <v>Outros</v>
          </cell>
          <cell r="C45">
            <v>64071.35</v>
          </cell>
        </row>
        <row r="47">
          <cell r="A47" t="str">
            <v>Circulante</v>
          </cell>
          <cell r="C47">
            <v>-732830.94</v>
          </cell>
        </row>
        <row r="49">
          <cell r="A49">
            <v>2221605</v>
          </cell>
          <cell r="B49" t="str">
            <v>AFAC LP</v>
          </cell>
          <cell r="C49">
            <v>-688451.93</v>
          </cell>
        </row>
        <row r="50">
          <cell r="A50" t="str">
            <v>Outros valores a pagar</v>
          </cell>
          <cell r="C50">
            <v>-688451.93</v>
          </cell>
        </row>
        <row r="52">
          <cell r="A52" t="str">
            <v>Exigível a longo prazo</v>
          </cell>
          <cell r="C52">
            <v>-688451.93</v>
          </cell>
        </row>
        <row r="54">
          <cell r="A54">
            <v>2411101</v>
          </cell>
          <cell r="B54" t="str">
            <v>Capital Social Subscrito</v>
          </cell>
          <cell r="C54">
            <v>-120000</v>
          </cell>
        </row>
        <row r="55">
          <cell r="A55" t="str">
            <v>Capital social</v>
          </cell>
          <cell r="C55">
            <v>-120000</v>
          </cell>
        </row>
        <row r="57">
          <cell r="A57">
            <v>2431101</v>
          </cell>
          <cell r="B57" t="str">
            <v>Lucro/Prej.Exerc.Anteriores</v>
          </cell>
          <cell r="C57">
            <v>100887.9</v>
          </cell>
        </row>
        <row r="58">
          <cell r="A58" t="str">
            <v>Prejuízo acumulado</v>
          </cell>
          <cell r="C58">
            <v>100887.9</v>
          </cell>
        </row>
        <row r="60">
          <cell r="A60" t="str">
            <v>Patrimônio líquido</v>
          </cell>
          <cell r="C60">
            <v>-19112.099999999999</v>
          </cell>
        </row>
        <row r="62">
          <cell r="A62" t="str">
            <v>Passivo</v>
          </cell>
          <cell r="C62">
            <v>-1440394.97</v>
          </cell>
        </row>
        <row r="71">
          <cell r="A71" t="str">
            <v>Texto.............................................</v>
          </cell>
        </row>
        <row r="72">
          <cell r="A72" t="str">
            <v>..................................................</v>
          </cell>
        </row>
        <row r="74">
          <cell r="A74">
            <v>5114101</v>
          </cell>
          <cell r="B74" t="str">
            <v>Desconto de Frete</v>
          </cell>
          <cell r="C74">
            <v>68671.360000000001</v>
          </cell>
        </row>
        <row r="75">
          <cell r="A75">
            <v>5114104</v>
          </cell>
          <cell r="B75" t="str">
            <v>Adt.Frete Fut.Malha Paul.</v>
          </cell>
          <cell r="C75">
            <v>170.79</v>
          </cell>
        </row>
        <row r="76">
          <cell r="A76" t="str">
            <v>Receita Ferroviária</v>
          </cell>
          <cell r="C76">
            <v>68842.149999999994</v>
          </cell>
        </row>
        <row r="77">
          <cell r="A77">
            <v>5117102</v>
          </cell>
          <cell r="B77" t="str">
            <v>Armazenagens</v>
          </cell>
          <cell r="C77">
            <v>52540.07</v>
          </cell>
        </row>
        <row r="78">
          <cell r="A78">
            <v>5117103</v>
          </cell>
          <cell r="B78" t="str">
            <v>Limpeza de Vagões</v>
          </cell>
          <cell r="C78">
            <v>-1003.6</v>
          </cell>
        </row>
        <row r="79">
          <cell r="A79">
            <v>5117125</v>
          </cell>
          <cell r="B79" t="str">
            <v>Operação terminais UNIT - Diretor Pesta</v>
          </cell>
          <cell r="C79">
            <v>-515960</v>
          </cell>
        </row>
        <row r="80">
          <cell r="A80">
            <v>5117126</v>
          </cell>
          <cell r="B80" t="str">
            <v>Operação terminais UNIT - Tatuí</v>
          </cell>
          <cell r="C80">
            <v>-1366970.86</v>
          </cell>
        </row>
        <row r="81">
          <cell r="A81">
            <v>5117129</v>
          </cell>
          <cell r="B81" t="str">
            <v>Rec. Log. Terminal Araucárias</v>
          </cell>
          <cell r="C81">
            <v>-386682.39</v>
          </cell>
        </row>
        <row r="82">
          <cell r="A82" t="str">
            <v>Receita de Logística</v>
          </cell>
          <cell r="C82">
            <v>-2218076.7799999998</v>
          </cell>
        </row>
        <row r="83">
          <cell r="A83">
            <v>5114201</v>
          </cell>
          <cell r="B83" t="str">
            <v>Deduções Outras Receitas</v>
          </cell>
          <cell r="C83">
            <v>74021.36</v>
          </cell>
        </row>
        <row r="84">
          <cell r="A84" t="str">
            <v>Outras Receitas</v>
          </cell>
          <cell r="C84">
            <v>74021.36</v>
          </cell>
        </row>
        <row r="85">
          <cell r="A85" t="str">
            <v>Receita Bruta Total</v>
          </cell>
          <cell r="C85">
            <v>-2075213.27</v>
          </cell>
        </row>
        <row r="86">
          <cell r="A86">
            <v>5411102</v>
          </cell>
          <cell r="B86" t="str">
            <v>PIS</v>
          </cell>
          <cell r="C86">
            <v>33548.58</v>
          </cell>
        </row>
        <row r="87">
          <cell r="A87">
            <v>5411103</v>
          </cell>
          <cell r="B87" t="str">
            <v>COFINS</v>
          </cell>
          <cell r="C87">
            <v>75595.81</v>
          </cell>
        </row>
        <row r="88">
          <cell r="A88">
            <v>5411104</v>
          </cell>
          <cell r="B88" t="str">
            <v>Imposto s/ serviço</v>
          </cell>
          <cell r="C88">
            <v>116021.15</v>
          </cell>
        </row>
        <row r="89">
          <cell r="A89" t="str">
            <v>PIS/COFINS/ISS/INSS</v>
          </cell>
          <cell r="C89">
            <v>225165.54</v>
          </cell>
        </row>
        <row r="90">
          <cell r="A90" t="str">
            <v>Impostos s/ Vendas</v>
          </cell>
          <cell r="C90">
            <v>225165.54</v>
          </cell>
        </row>
        <row r="91">
          <cell r="A91" t="str">
            <v>Receita operacional líquida</v>
          </cell>
          <cell r="C91">
            <v>-1850047.73</v>
          </cell>
        </row>
        <row r="92">
          <cell r="A92">
            <v>3021108</v>
          </cell>
          <cell r="B92" t="str">
            <v>Diesel Caminhão</v>
          </cell>
          <cell r="C92">
            <v>95512.5</v>
          </cell>
        </row>
        <row r="93">
          <cell r="A93" t="str">
            <v>Combustível e Lubrificantes</v>
          </cell>
          <cell r="C93">
            <v>95512.5</v>
          </cell>
        </row>
        <row r="94">
          <cell r="A94">
            <v>3131130</v>
          </cell>
          <cell r="B94" t="str">
            <v>Carga e descarga</v>
          </cell>
          <cell r="C94">
            <v>63378.15</v>
          </cell>
        </row>
        <row r="95">
          <cell r="A95" t="str">
            <v>Enlonamento de Caminhão</v>
          </cell>
          <cell r="C95">
            <v>63378.15</v>
          </cell>
        </row>
        <row r="96">
          <cell r="A96">
            <v>3131114</v>
          </cell>
          <cell r="B96" t="str">
            <v>Armazenagem</v>
          </cell>
          <cell r="C96">
            <v>26486.240000000002</v>
          </cell>
        </row>
        <row r="97">
          <cell r="A97" t="str">
            <v>Estadia de Caminhões</v>
          </cell>
          <cell r="C97">
            <v>26486.240000000002</v>
          </cell>
        </row>
        <row r="98">
          <cell r="A98">
            <v>3131104</v>
          </cell>
          <cell r="B98" t="str">
            <v>Transbordo ferroviário</v>
          </cell>
          <cell r="C98">
            <v>1688137.91</v>
          </cell>
        </row>
        <row r="99">
          <cell r="A99" t="str">
            <v>Transbordo</v>
          </cell>
          <cell r="C99">
            <v>1688137.91</v>
          </cell>
        </row>
        <row r="100">
          <cell r="A100">
            <v>3036105</v>
          </cell>
          <cell r="B100" t="str">
            <v>Serv. Manut. Maquinas e Terminais Logís</v>
          </cell>
          <cell r="C100">
            <v>11675.63</v>
          </cell>
        </row>
        <row r="101">
          <cell r="A101" t="str">
            <v>Manutenção Máquinas</v>
          </cell>
          <cell r="C101">
            <v>11675.63</v>
          </cell>
        </row>
        <row r="102">
          <cell r="A102" t="str">
            <v>Custos de Logística Variáveis</v>
          </cell>
          <cell r="C102">
            <v>1699813.54</v>
          </cell>
        </row>
        <row r="103">
          <cell r="A103" t="str">
            <v>outros</v>
          </cell>
          <cell r="C103">
            <v>1789677.93</v>
          </cell>
        </row>
        <row r="104">
          <cell r="A104" t="str">
            <v>Custos Rodoviários Variáveis</v>
          </cell>
          <cell r="C104">
            <v>1885190.43</v>
          </cell>
        </row>
        <row r="105">
          <cell r="A105" t="str">
            <v>Custos dos Serviços Prestados Variáveis</v>
          </cell>
          <cell r="C105">
            <v>1885190.43</v>
          </cell>
        </row>
        <row r="106">
          <cell r="A106" t="str">
            <v>Margem de Contribuição</v>
          </cell>
          <cell r="C106">
            <v>35142.699999999997</v>
          </cell>
        </row>
        <row r="107">
          <cell r="A107">
            <v>3081102</v>
          </cell>
          <cell r="B107" t="str">
            <v>Material de Expediente</v>
          </cell>
          <cell r="C107">
            <v>1450</v>
          </cell>
        </row>
        <row r="108">
          <cell r="A108">
            <v>3081107</v>
          </cell>
          <cell r="B108" t="str">
            <v>Serviços com terceiros</v>
          </cell>
          <cell r="C108">
            <v>-1812</v>
          </cell>
        </row>
        <row r="109">
          <cell r="A109">
            <v>4081103</v>
          </cell>
          <cell r="B109" t="str">
            <v>Consultoria</v>
          </cell>
          <cell r="C109">
            <v>19215</v>
          </cell>
        </row>
        <row r="110">
          <cell r="A110" t="str">
            <v>Despesas Administrativas</v>
          </cell>
          <cell r="C110">
            <v>18853</v>
          </cell>
        </row>
        <row r="111">
          <cell r="A111">
            <v>3101201</v>
          </cell>
          <cell r="B111" t="str">
            <v>Taxas</v>
          </cell>
          <cell r="C111">
            <v>12518.15</v>
          </cell>
        </row>
        <row r="112">
          <cell r="A112">
            <v>4101101</v>
          </cell>
          <cell r="B112" t="str">
            <v>Taxas</v>
          </cell>
          <cell r="C112">
            <v>715</v>
          </cell>
        </row>
        <row r="113">
          <cell r="A113" t="str">
            <v>Tributos</v>
          </cell>
          <cell r="C113">
            <v>13233.15</v>
          </cell>
        </row>
        <row r="114">
          <cell r="A114">
            <v>4081110</v>
          </cell>
          <cell r="B114" t="str">
            <v>Custas Judiciais</v>
          </cell>
          <cell r="C114">
            <v>1542</v>
          </cell>
        </row>
        <row r="115">
          <cell r="A115" t="str">
            <v>Judiciais</v>
          </cell>
          <cell r="C115">
            <v>1542</v>
          </cell>
        </row>
        <row r="116">
          <cell r="A116">
            <v>3051101</v>
          </cell>
          <cell r="B116" t="str">
            <v>Água</v>
          </cell>
          <cell r="C116">
            <v>371.25</v>
          </cell>
        </row>
        <row r="117">
          <cell r="A117">
            <v>3051104</v>
          </cell>
          <cell r="B117" t="str">
            <v>Telefone Fixo</v>
          </cell>
          <cell r="C117">
            <v>9057.86</v>
          </cell>
        </row>
        <row r="118">
          <cell r="A118" t="str">
            <v>Utilities</v>
          </cell>
          <cell r="C118">
            <v>9429.11</v>
          </cell>
        </row>
        <row r="119">
          <cell r="C119">
            <v>9429.11</v>
          </cell>
        </row>
        <row r="120">
          <cell r="A120" t="str">
            <v>Custos dos Serviços Prestados Fixos</v>
          </cell>
          <cell r="C120">
            <v>43057.26</v>
          </cell>
        </row>
        <row r="121">
          <cell r="A121" t="str">
            <v>Lucro Bruto</v>
          </cell>
          <cell r="C121">
            <v>78199.960000000006</v>
          </cell>
        </row>
        <row r="122">
          <cell r="A122" t="str">
            <v>Lucro/(prejuízo) Operacional</v>
          </cell>
          <cell r="C122">
            <v>78199.960000000006</v>
          </cell>
        </row>
        <row r="124">
          <cell r="A124">
            <v>4091103</v>
          </cell>
          <cell r="B124" t="str">
            <v>Juros Fornecedores</v>
          </cell>
          <cell r="C124">
            <v>0.1</v>
          </cell>
        </row>
        <row r="125">
          <cell r="A125">
            <v>4091116</v>
          </cell>
          <cell r="B125" t="str">
            <v>Juros s/ tributos</v>
          </cell>
          <cell r="C125">
            <v>51.01</v>
          </cell>
        </row>
        <row r="126">
          <cell r="A126">
            <v>4093101</v>
          </cell>
          <cell r="B126" t="str">
            <v>Taxas bancárias</v>
          </cell>
          <cell r="C126">
            <v>866.08</v>
          </cell>
        </row>
        <row r="127">
          <cell r="A127">
            <v>4093102</v>
          </cell>
          <cell r="B127" t="str">
            <v>CPMF e IOF</v>
          </cell>
          <cell r="C127">
            <v>6158.34</v>
          </cell>
        </row>
        <row r="128">
          <cell r="A128">
            <v>4093103</v>
          </cell>
          <cell r="B128" t="str">
            <v>Juros bancários</v>
          </cell>
          <cell r="C128">
            <v>93.49</v>
          </cell>
        </row>
        <row r="129">
          <cell r="A129">
            <v>4094101</v>
          </cell>
          <cell r="B129" t="str">
            <v>Multas</v>
          </cell>
          <cell r="C129">
            <v>1364.63</v>
          </cell>
        </row>
        <row r="130">
          <cell r="A130" t="str">
            <v>Despesa Financeira</v>
          </cell>
          <cell r="C130">
            <v>8533.65</v>
          </cell>
        </row>
        <row r="131">
          <cell r="A131" t="str">
            <v>Resultado Financeiro</v>
          </cell>
          <cell r="C131">
            <v>8533.65</v>
          </cell>
        </row>
        <row r="133">
          <cell r="A133">
            <v>4170101</v>
          </cell>
          <cell r="B133" t="str">
            <v>Perda/Ganho Mútuo</v>
          </cell>
          <cell r="C133">
            <v>-858.4</v>
          </cell>
        </row>
        <row r="134">
          <cell r="A134" t="str">
            <v>Resultado não Operacional</v>
          </cell>
          <cell r="C134">
            <v>-858.4</v>
          </cell>
        </row>
        <row r="136">
          <cell r="A136" t="str">
            <v>Lucro/(prejuízo) antes de IR e CSL</v>
          </cell>
          <cell r="C136">
            <v>85875.21</v>
          </cell>
        </row>
        <row r="138">
          <cell r="A138" t="str">
            <v>Lucro/(prejuízo) Líquido</v>
          </cell>
          <cell r="C138">
            <v>85875.21</v>
          </cell>
        </row>
        <row r="147">
          <cell r="A147" t="str">
            <v>Texto.............................................</v>
          </cell>
        </row>
        <row r="148">
          <cell r="A148" t="str">
            <v>..................................................</v>
          </cell>
        </row>
        <row r="150">
          <cell r="C150">
            <v>75001.33</v>
          </cell>
        </row>
        <row r="157">
          <cell r="A157" t="str">
            <v>Texto.............................................</v>
          </cell>
        </row>
        <row r="158">
          <cell r="A158" t="str">
            <v>..................................................</v>
          </cell>
        </row>
        <row r="160">
          <cell r="C160">
            <v>-85875.21</v>
          </cell>
        </row>
        <row r="167">
          <cell r="A167" t="str">
            <v>Texto.............................................</v>
          </cell>
        </row>
        <row r="168">
          <cell r="A168" t="str">
            <v>..................................................</v>
          </cell>
        </row>
        <row r="170">
          <cell r="A170">
            <v>3081116</v>
          </cell>
          <cell r="B170" t="str">
            <v>Crédito PIS - Outros Administrativo</v>
          </cell>
          <cell r="C170">
            <v>-10873.88</v>
          </cell>
        </row>
        <row r="171">
          <cell r="C171">
            <v>-10873.88</v>
          </cell>
        </row>
      </sheetData>
      <sheetData sheetId="28" refreshError="1">
        <row r="2">
          <cell r="A2">
            <v>1110101</v>
          </cell>
          <cell r="B2" t="str">
            <v>Caixa</v>
          </cell>
          <cell r="C2">
            <v>1</v>
          </cell>
        </row>
        <row r="3">
          <cell r="A3">
            <v>1110202</v>
          </cell>
          <cell r="B3" t="str">
            <v>B.Real Conta Cobrança</v>
          </cell>
          <cell r="C3">
            <v>56256.27</v>
          </cell>
        </row>
        <row r="4">
          <cell r="A4">
            <v>1110211</v>
          </cell>
          <cell r="B4" t="str">
            <v>Unibanco Ag.0616 CC 820272-6</v>
          </cell>
          <cell r="C4">
            <v>9186.8799999999992</v>
          </cell>
        </row>
        <row r="5">
          <cell r="A5">
            <v>1110602</v>
          </cell>
          <cell r="B5" t="str">
            <v>B.Real Transit.C.Cobrança 1710120-2</v>
          </cell>
          <cell r="C5">
            <v>-33801.83</v>
          </cell>
        </row>
        <row r="6">
          <cell r="A6" t="str">
            <v>DISPONIBILIDADES</v>
          </cell>
          <cell r="C6">
            <v>31642.32</v>
          </cell>
        </row>
        <row r="8">
          <cell r="A8">
            <v>1120101</v>
          </cell>
          <cell r="B8" t="str">
            <v>C.Receber-Cliente Nacional</v>
          </cell>
          <cell r="C8">
            <v>269702.09999999998</v>
          </cell>
        </row>
        <row r="9">
          <cell r="A9">
            <v>1120301</v>
          </cell>
          <cell r="B9" t="str">
            <v>Clientes Nac. Serviços</v>
          </cell>
          <cell r="C9">
            <v>24282</v>
          </cell>
        </row>
        <row r="10">
          <cell r="A10">
            <v>1120501</v>
          </cell>
          <cell r="B10" t="str">
            <v>Estadias Armaz.a Receber</v>
          </cell>
          <cell r="C10">
            <v>49760.6</v>
          </cell>
        </row>
        <row r="11">
          <cell r="A11" t="str">
            <v>Clientes</v>
          </cell>
          <cell r="C11">
            <v>343744.7</v>
          </cell>
        </row>
        <row r="13">
          <cell r="A13">
            <v>1160101</v>
          </cell>
          <cell r="B13" t="str">
            <v>Imposto de Renda a Recuperar</v>
          </cell>
          <cell r="C13">
            <v>7177</v>
          </cell>
        </row>
        <row r="14">
          <cell r="A14">
            <v>1160102</v>
          </cell>
          <cell r="B14" t="str">
            <v>Contrib.Social a Recup.</v>
          </cell>
          <cell r="C14">
            <v>4306.2</v>
          </cell>
        </row>
        <row r="15">
          <cell r="A15">
            <v>1160106</v>
          </cell>
          <cell r="B15" t="str">
            <v>INSS - RETENÇÃO SOBRE FATURAMENTO</v>
          </cell>
          <cell r="C15">
            <v>6488.9</v>
          </cell>
        </row>
        <row r="16">
          <cell r="A16" t="str">
            <v>Tributos a recuperar</v>
          </cell>
          <cell r="C16">
            <v>17972.099999999999</v>
          </cell>
        </row>
        <row r="18">
          <cell r="A18" t="str">
            <v>Circulante</v>
          </cell>
          <cell r="C18">
            <v>393359.12</v>
          </cell>
        </row>
        <row r="20">
          <cell r="A20" t="str">
            <v>ATIVO</v>
          </cell>
          <cell r="C20">
            <v>393359.12</v>
          </cell>
        </row>
        <row r="29">
          <cell r="A29" t="str">
            <v>Texto.............................................</v>
          </cell>
        </row>
        <row r="30">
          <cell r="A30" t="str">
            <v>..................................................</v>
          </cell>
        </row>
        <row r="32">
          <cell r="A32">
            <v>2111101</v>
          </cell>
          <cell r="B32" t="str">
            <v>Fornecedor Materiais Nac.</v>
          </cell>
          <cell r="C32">
            <v>-200000</v>
          </cell>
        </row>
        <row r="33">
          <cell r="A33">
            <v>2111103</v>
          </cell>
          <cell r="B33" t="str">
            <v>Fornecedor Serviços Nac.</v>
          </cell>
          <cell r="C33">
            <v>-5898.67</v>
          </cell>
        </row>
        <row r="34">
          <cell r="A34">
            <v>2111191</v>
          </cell>
          <cell r="B34" t="str">
            <v>Carga Forn.Serviço</v>
          </cell>
          <cell r="C34">
            <v>-564242.76</v>
          </cell>
        </row>
        <row r="35">
          <cell r="A35">
            <v>2111193</v>
          </cell>
          <cell r="B35" t="str">
            <v>Outros valores a pagar</v>
          </cell>
          <cell r="C35">
            <v>-27351.119999999999</v>
          </cell>
        </row>
        <row r="36">
          <cell r="A36" t="str">
            <v>Fornecedores</v>
          </cell>
          <cell r="C36">
            <v>-797492.55</v>
          </cell>
        </row>
        <row r="38">
          <cell r="A38">
            <v>2171102</v>
          </cell>
          <cell r="B38" t="str">
            <v>IRRF - Terceiros</v>
          </cell>
          <cell r="C38">
            <v>0</v>
          </cell>
        </row>
        <row r="39">
          <cell r="A39">
            <v>2171201</v>
          </cell>
          <cell r="B39" t="str">
            <v>PIS-Prog.Int.Social</v>
          </cell>
          <cell r="C39">
            <v>-3350.43</v>
          </cell>
        </row>
        <row r="40">
          <cell r="A40">
            <v>2171202</v>
          </cell>
          <cell r="B40" t="str">
            <v>Cofins</v>
          </cell>
          <cell r="C40">
            <v>-6391.97</v>
          </cell>
        </row>
        <row r="41">
          <cell r="A41">
            <v>2171203</v>
          </cell>
          <cell r="B41" t="str">
            <v>Imposto S/Serviço</v>
          </cell>
          <cell r="C41">
            <v>-15636.15</v>
          </cell>
        </row>
        <row r="42">
          <cell r="A42">
            <v>2171401</v>
          </cell>
          <cell r="B42" t="str">
            <v>IR Pessoa Juridica</v>
          </cell>
          <cell r="C42">
            <v>244.51</v>
          </cell>
        </row>
        <row r="43">
          <cell r="A43">
            <v>2171402</v>
          </cell>
          <cell r="B43" t="str">
            <v>Contribuição Social s/ Lucro</v>
          </cell>
          <cell r="C43">
            <v>146.71</v>
          </cell>
        </row>
        <row r="44">
          <cell r="A44">
            <v>2171505</v>
          </cell>
          <cell r="B44" t="str">
            <v>INSS</v>
          </cell>
          <cell r="C44">
            <v>0</v>
          </cell>
        </row>
        <row r="45">
          <cell r="A45" t="str">
            <v>Impostos</v>
          </cell>
          <cell r="C45">
            <v>-24987.33</v>
          </cell>
        </row>
        <row r="47">
          <cell r="A47">
            <v>2140203</v>
          </cell>
          <cell r="B47" t="str">
            <v>Mútuo ALL Intermodal Ltda</v>
          </cell>
          <cell r="C47">
            <v>1010640.47</v>
          </cell>
        </row>
        <row r="48">
          <cell r="A48" t="str">
            <v>Outros</v>
          </cell>
          <cell r="C48">
            <v>1010640.47</v>
          </cell>
        </row>
        <row r="50">
          <cell r="A50" t="str">
            <v>Circulante</v>
          </cell>
          <cell r="C50">
            <v>188160.59</v>
          </cell>
        </row>
        <row r="52">
          <cell r="A52">
            <v>2221605</v>
          </cell>
          <cell r="B52" t="str">
            <v>AFAC LP</v>
          </cell>
          <cell r="C52">
            <v>-624380.57999999996</v>
          </cell>
        </row>
        <row r="53">
          <cell r="A53" t="str">
            <v>Outros valores a pagar</v>
          </cell>
          <cell r="C53">
            <v>-624380.57999999996</v>
          </cell>
        </row>
        <row r="55">
          <cell r="A55" t="str">
            <v>Exigível a longo prazo</v>
          </cell>
          <cell r="C55">
            <v>-624380.57999999996</v>
          </cell>
        </row>
        <row r="57">
          <cell r="A57">
            <v>2411101</v>
          </cell>
          <cell r="B57" t="str">
            <v>Capital Social Subscrito</v>
          </cell>
          <cell r="C57">
            <v>-120000</v>
          </cell>
        </row>
        <row r="58">
          <cell r="A58" t="str">
            <v>Capital social</v>
          </cell>
          <cell r="C58">
            <v>-120000</v>
          </cell>
        </row>
        <row r="60">
          <cell r="A60">
            <v>2431101</v>
          </cell>
          <cell r="B60" t="str">
            <v>Lucro/Prej.Exerc.Anteriores</v>
          </cell>
          <cell r="C60">
            <v>100887.9</v>
          </cell>
        </row>
        <row r="61">
          <cell r="A61" t="str">
            <v>Prejuízo acumulado</v>
          </cell>
          <cell r="C61">
            <v>100887.9</v>
          </cell>
        </row>
        <row r="63">
          <cell r="A63" t="str">
            <v>Patrimônio líquido</v>
          </cell>
          <cell r="C63">
            <v>-19112.099999999999</v>
          </cell>
        </row>
        <row r="65">
          <cell r="A65" t="str">
            <v>Passivo</v>
          </cell>
          <cell r="C65">
            <v>-455332.09</v>
          </cell>
        </row>
        <row r="74">
          <cell r="A74" t="str">
            <v>Texto.............................................</v>
          </cell>
        </row>
        <row r="75">
          <cell r="A75" t="str">
            <v>..................................................</v>
          </cell>
        </row>
        <row r="77">
          <cell r="A77">
            <v>5114101</v>
          </cell>
          <cell r="B77" t="str">
            <v>Desconto de Frete</v>
          </cell>
          <cell r="C77">
            <v>68671.360000000001</v>
          </cell>
        </row>
        <row r="78">
          <cell r="A78">
            <v>5114104</v>
          </cell>
          <cell r="B78" t="str">
            <v>Adt.Frete Fut.Malha Paul.</v>
          </cell>
          <cell r="C78">
            <v>170.79</v>
          </cell>
        </row>
        <row r="79">
          <cell r="A79" t="str">
            <v>Receita Ferroviária</v>
          </cell>
          <cell r="C79">
            <v>68842.149999999994</v>
          </cell>
        </row>
        <row r="80">
          <cell r="A80">
            <v>5117102</v>
          </cell>
          <cell r="B80" t="str">
            <v>Armazenagens</v>
          </cell>
          <cell r="C80">
            <v>53790.07</v>
          </cell>
        </row>
        <row r="81">
          <cell r="A81">
            <v>5117103</v>
          </cell>
          <cell r="B81" t="str">
            <v>Limpeza de Vagões</v>
          </cell>
          <cell r="C81">
            <v>-1003.6</v>
          </cell>
        </row>
        <row r="82">
          <cell r="A82">
            <v>5117125</v>
          </cell>
          <cell r="B82" t="str">
            <v>Operação terminais UNIT - Diretor Pesta</v>
          </cell>
          <cell r="C82">
            <v>-574950</v>
          </cell>
        </row>
        <row r="83">
          <cell r="A83">
            <v>5117126</v>
          </cell>
          <cell r="B83" t="str">
            <v>Operação terminais UNIT - Tatuí</v>
          </cell>
          <cell r="C83">
            <v>-1391252.86</v>
          </cell>
        </row>
        <row r="84">
          <cell r="A84">
            <v>5117129</v>
          </cell>
          <cell r="B84" t="str">
            <v>Rec. Log. Terminal Araucárias</v>
          </cell>
          <cell r="C84">
            <v>-555901.74</v>
          </cell>
        </row>
        <row r="85">
          <cell r="A85" t="str">
            <v>Receita de Logística</v>
          </cell>
          <cell r="C85">
            <v>-2469318.13</v>
          </cell>
        </row>
        <row r="86">
          <cell r="A86">
            <v>5114201</v>
          </cell>
          <cell r="B86" t="str">
            <v>Deduções Outras Receitas</v>
          </cell>
          <cell r="C86">
            <v>74021.36</v>
          </cell>
        </row>
        <row r="87">
          <cell r="A87" t="str">
            <v>Outras Receitas</v>
          </cell>
          <cell r="C87">
            <v>74021.36</v>
          </cell>
        </row>
        <row r="88">
          <cell r="A88" t="str">
            <v>Receita Bruta Total</v>
          </cell>
          <cell r="C88">
            <v>-2326454.62</v>
          </cell>
        </row>
        <row r="89">
          <cell r="A89">
            <v>5411102</v>
          </cell>
          <cell r="B89" t="str">
            <v>PIS</v>
          </cell>
          <cell r="C89">
            <v>37064.160000000003</v>
          </cell>
        </row>
        <row r="90">
          <cell r="A90">
            <v>5411103</v>
          </cell>
          <cell r="B90" t="str">
            <v>COFINS</v>
          </cell>
          <cell r="C90">
            <v>81987.78</v>
          </cell>
        </row>
        <row r="91">
          <cell r="A91">
            <v>5411104</v>
          </cell>
          <cell r="B91" t="str">
            <v>Imposto s/ serviço</v>
          </cell>
          <cell r="C91">
            <v>124094</v>
          </cell>
        </row>
        <row r="92">
          <cell r="A92" t="str">
            <v>PIS/COFINS/ISS/INSS</v>
          </cell>
          <cell r="C92">
            <v>243145.94</v>
          </cell>
        </row>
        <row r="93">
          <cell r="A93" t="str">
            <v>Impostos s/ Vendas</v>
          </cell>
          <cell r="C93">
            <v>243145.94</v>
          </cell>
        </row>
        <row r="94">
          <cell r="A94" t="str">
            <v>Receita operacional líquida</v>
          </cell>
          <cell r="C94">
            <v>-2083308.68</v>
          </cell>
        </row>
        <row r="95">
          <cell r="A95">
            <v>3021108</v>
          </cell>
          <cell r="B95" t="str">
            <v>Diesel Caminhão</v>
          </cell>
          <cell r="C95">
            <v>95512.5</v>
          </cell>
        </row>
        <row r="96">
          <cell r="A96" t="str">
            <v>Combustível e Lubrificantes</v>
          </cell>
          <cell r="C96">
            <v>95512.5</v>
          </cell>
        </row>
        <row r="97">
          <cell r="A97">
            <v>3131130</v>
          </cell>
          <cell r="B97" t="str">
            <v>Carga e descarga</v>
          </cell>
          <cell r="C97">
            <v>63378.15</v>
          </cell>
        </row>
        <row r="98">
          <cell r="A98" t="str">
            <v>Enlonamento de Caminhão</v>
          </cell>
          <cell r="C98">
            <v>63378.15</v>
          </cell>
        </row>
        <row r="99">
          <cell r="A99">
            <v>3131114</v>
          </cell>
          <cell r="B99" t="str">
            <v>Armazenagem</v>
          </cell>
          <cell r="C99">
            <v>26486.240000000002</v>
          </cell>
        </row>
        <row r="100">
          <cell r="A100" t="str">
            <v>Estadia de Caminhões</v>
          </cell>
          <cell r="C100">
            <v>26486.240000000002</v>
          </cell>
        </row>
        <row r="101">
          <cell r="A101">
            <v>3131104</v>
          </cell>
          <cell r="B101" t="str">
            <v>Transbordo ferroviário</v>
          </cell>
          <cell r="C101">
            <v>1698147.82</v>
          </cell>
        </row>
        <row r="102">
          <cell r="A102" t="str">
            <v>Transbordo</v>
          </cell>
          <cell r="C102">
            <v>1698147.82</v>
          </cell>
        </row>
        <row r="103">
          <cell r="A103">
            <v>3036105</v>
          </cell>
          <cell r="B103" t="str">
            <v>Serv. Manut. Maquinas e Terminais Logís</v>
          </cell>
          <cell r="C103">
            <v>11675.63</v>
          </cell>
        </row>
        <row r="104">
          <cell r="A104" t="str">
            <v>Manutenção Máquinas</v>
          </cell>
          <cell r="C104">
            <v>11675.63</v>
          </cell>
        </row>
        <row r="105">
          <cell r="A105" t="str">
            <v>Custos de Logística Variáveis</v>
          </cell>
          <cell r="C105">
            <v>1709823.45</v>
          </cell>
        </row>
        <row r="106">
          <cell r="A106" t="str">
            <v>outros</v>
          </cell>
          <cell r="C106">
            <v>1799687.84</v>
          </cell>
        </row>
        <row r="107">
          <cell r="A107" t="str">
            <v>Custos Rodoviários Variáveis</v>
          </cell>
          <cell r="C107">
            <v>1895200.34</v>
          </cell>
        </row>
        <row r="108">
          <cell r="A108" t="str">
            <v>Custos dos Serviços Prestados Variáveis</v>
          </cell>
          <cell r="C108">
            <v>1895200.34</v>
          </cell>
        </row>
        <row r="109">
          <cell r="A109" t="str">
            <v>Margem de Contribuição</v>
          </cell>
          <cell r="C109">
            <v>-188108.34</v>
          </cell>
        </row>
        <row r="110">
          <cell r="A110">
            <v>3081102</v>
          </cell>
          <cell r="B110" t="str">
            <v>Material de Expediente</v>
          </cell>
          <cell r="C110">
            <v>1730</v>
          </cell>
        </row>
        <row r="111">
          <cell r="A111">
            <v>3081107</v>
          </cell>
          <cell r="B111" t="str">
            <v>Serviços com terceiros</v>
          </cell>
          <cell r="C111">
            <v>-1812</v>
          </cell>
        </row>
        <row r="112">
          <cell r="A112">
            <v>4081103</v>
          </cell>
          <cell r="B112" t="str">
            <v>Consultoria</v>
          </cell>
          <cell r="C112">
            <v>21444</v>
          </cell>
        </row>
        <row r="113">
          <cell r="A113" t="str">
            <v>Despesas Administrativas</v>
          </cell>
          <cell r="C113">
            <v>21362</v>
          </cell>
        </row>
        <row r="114">
          <cell r="A114">
            <v>3101201</v>
          </cell>
          <cell r="B114" t="str">
            <v>Taxas</v>
          </cell>
          <cell r="C114">
            <v>13518.15</v>
          </cell>
        </row>
        <row r="115">
          <cell r="A115">
            <v>4101101</v>
          </cell>
          <cell r="B115" t="str">
            <v>Taxas</v>
          </cell>
          <cell r="C115">
            <v>1271.76</v>
          </cell>
        </row>
        <row r="116">
          <cell r="A116" t="str">
            <v>Tributos</v>
          </cell>
          <cell r="C116">
            <v>14789.91</v>
          </cell>
        </row>
        <row r="117">
          <cell r="A117">
            <v>4081110</v>
          </cell>
          <cell r="B117" t="str">
            <v>Custas Judiciais</v>
          </cell>
          <cell r="C117">
            <v>1542</v>
          </cell>
        </row>
        <row r="118">
          <cell r="A118" t="str">
            <v>Judiciais</v>
          </cell>
          <cell r="C118">
            <v>1542</v>
          </cell>
        </row>
        <row r="119">
          <cell r="A119">
            <v>3051101</v>
          </cell>
          <cell r="B119" t="str">
            <v>Água</v>
          </cell>
          <cell r="C119">
            <v>396.63</v>
          </cell>
        </row>
        <row r="120">
          <cell r="A120">
            <v>3051104</v>
          </cell>
          <cell r="B120" t="str">
            <v>Telefone Fixo</v>
          </cell>
          <cell r="C120">
            <v>10395.9</v>
          </cell>
        </row>
        <row r="121">
          <cell r="A121" t="str">
            <v>Utilities</v>
          </cell>
          <cell r="C121">
            <v>10792.53</v>
          </cell>
        </row>
        <row r="122">
          <cell r="C122">
            <v>10792.53</v>
          </cell>
        </row>
        <row r="123">
          <cell r="A123" t="str">
            <v>Custos dos Serviços Prestados Fixos</v>
          </cell>
          <cell r="C123">
            <v>48486.44</v>
          </cell>
        </row>
        <row r="124">
          <cell r="A124" t="str">
            <v>Lucro Bruto</v>
          </cell>
          <cell r="C124">
            <v>-139621.9</v>
          </cell>
        </row>
        <row r="125">
          <cell r="A125" t="str">
            <v>Lucro/(prejuízo) Operacional</v>
          </cell>
          <cell r="C125">
            <v>-139621.9</v>
          </cell>
        </row>
        <row r="127">
          <cell r="A127">
            <v>3101101</v>
          </cell>
          <cell r="B127" t="str">
            <v>Indenizações de Cargas</v>
          </cell>
          <cell r="C127">
            <v>200000</v>
          </cell>
        </row>
        <row r="128">
          <cell r="A128" t="str">
            <v>Proviões</v>
          </cell>
          <cell r="C128">
            <v>200000</v>
          </cell>
        </row>
        <row r="130">
          <cell r="A130">
            <v>5211102</v>
          </cell>
          <cell r="B130" t="str">
            <v>Juros de Clientes</v>
          </cell>
          <cell r="C130">
            <v>-1.94</v>
          </cell>
        </row>
        <row r="131">
          <cell r="A131" t="str">
            <v>Receita Financeira</v>
          </cell>
          <cell r="C131">
            <v>-1.94</v>
          </cell>
        </row>
        <row r="132">
          <cell r="A132">
            <v>4091101</v>
          </cell>
          <cell r="B132" t="str">
            <v>Juros Financ.moeda nac.</v>
          </cell>
          <cell r="C132">
            <v>211.38</v>
          </cell>
        </row>
        <row r="133">
          <cell r="A133">
            <v>4091103</v>
          </cell>
          <cell r="B133" t="str">
            <v>Juros Fornecedores</v>
          </cell>
          <cell r="C133">
            <v>0.1</v>
          </cell>
        </row>
        <row r="134">
          <cell r="A134">
            <v>4091116</v>
          </cell>
          <cell r="B134" t="str">
            <v>Juros s/ tributos</v>
          </cell>
          <cell r="C134">
            <v>51.01</v>
          </cell>
        </row>
        <row r="135">
          <cell r="A135">
            <v>4093101</v>
          </cell>
          <cell r="B135" t="str">
            <v>Taxas bancárias</v>
          </cell>
          <cell r="C135">
            <v>1082.8499999999999</v>
          </cell>
        </row>
        <row r="136">
          <cell r="A136">
            <v>4093102</v>
          </cell>
          <cell r="B136" t="str">
            <v>CPMF e IOF</v>
          </cell>
          <cell r="C136">
            <v>10638.3</v>
          </cell>
        </row>
        <row r="137">
          <cell r="A137">
            <v>4093103</v>
          </cell>
          <cell r="B137" t="str">
            <v>Juros bancários</v>
          </cell>
          <cell r="C137">
            <v>117.35</v>
          </cell>
        </row>
        <row r="138">
          <cell r="A138">
            <v>4094101</v>
          </cell>
          <cell r="B138" t="str">
            <v>Multas</v>
          </cell>
          <cell r="C138">
            <v>1393.26</v>
          </cell>
        </row>
        <row r="139">
          <cell r="A139" t="str">
            <v>Despesa Financeira</v>
          </cell>
          <cell r="C139">
            <v>13494.25</v>
          </cell>
        </row>
        <row r="140">
          <cell r="A140" t="str">
            <v>Resultado Financeiro</v>
          </cell>
          <cell r="C140">
            <v>13492.31</v>
          </cell>
        </row>
        <row r="142">
          <cell r="A142">
            <v>4170101</v>
          </cell>
          <cell r="B142" t="str">
            <v>Perda/Ganho Mútuo</v>
          </cell>
          <cell r="C142">
            <v>-858.4</v>
          </cell>
        </row>
        <row r="143">
          <cell r="A143" t="str">
            <v>Resultado não Operacional</v>
          </cell>
          <cell r="C143">
            <v>-858.4</v>
          </cell>
        </row>
        <row r="145">
          <cell r="A145" t="str">
            <v>Lucro/(prejuízo) antes de IR e CSL</v>
          </cell>
          <cell r="C145">
            <v>73012.009999999995</v>
          </cell>
        </row>
        <row r="147">
          <cell r="A147" t="str">
            <v>Lucro/(prejuízo) Líquido</v>
          </cell>
          <cell r="C147">
            <v>73012.009999999995</v>
          </cell>
        </row>
        <row r="156">
          <cell r="A156" t="str">
            <v>Texto.............................................</v>
          </cell>
        </row>
        <row r="157">
          <cell r="A157" t="str">
            <v>..................................................</v>
          </cell>
        </row>
        <row r="159">
          <cell r="C159">
            <v>61972.97</v>
          </cell>
        </row>
        <row r="166">
          <cell r="A166" t="str">
            <v>Texto.............................................</v>
          </cell>
        </row>
        <row r="167">
          <cell r="A167" t="str">
            <v>..................................................</v>
          </cell>
        </row>
        <row r="169">
          <cell r="C169">
            <v>-73012.009999999995</v>
          </cell>
        </row>
        <row r="176">
          <cell r="A176" t="str">
            <v>Texto.............................................</v>
          </cell>
        </row>
        <row r="177">
          <cell r="A177" t="str">
            <v>..................................................</v>
          </cell>
        </row>
        <row r="179">
          <cell r="A179">
            <v>3081116</v>
          </cell>
          <cell r="B179" t="str">
            <v>Crédito PIS - Outros Administrativo</v>
          </cell>
          <cell r="C179">
            <v>-11039.04</v>
          </cell>
        </row>
        <row r="180">
          <cell r="C180">
            <v>-11039.04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"/>
      <sheetName val="Meses anteriores"/>
      <sheetName val="ENT DADOS"/>
      <sheetName val="EXTRATO"/>
      <sheetName val="REU1"/>
      <sheetName val="REU2"/>
      <sheetName val="CSCRB1"/>
      <sheetName val="CSCRB2"/>
      <sheetName val="Módulo1"/>
      <sheetName val="Premissas"/>
      <sheetName val="Pla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CHEQUE</v>
          </cell>
          <cell r="B1" t="str">
            <v>EMISSAO</v>
          </cell>
          <cell r="C1" t="str">
            <v>OBSERVACAO</v>
          </cell>
        </row>
        <row r="2">
          <cell r="A2">
            <v>10069</v>
          </cell>
          <cell r="B2">
            <v>36255</v>
          </cell>
          <cell r="C2" t="str">
            <v>Antonieta Meale-reembolso de despesas diversas.</v>
          </cell>
        </row>
        <row r="3">
          <cell r="A3">
            <v>10070</v>
          </cell>
          <cell r="B3">
            <v>36258</v>
          </cell>
          <cell r="C3" t="str">
            <v>Antonieta Meale-reembolso de despesas diversas.</v>
          </cell>
        </row>
        <row r="4">
          <cell r="A4">
            <v>10071</v>
          </cell>
          <cell r="B4">
            <v>36264</v>
          </cell>
          <cell r="C4" t="str">
            <v>Antonieta Meale-reembolso de despesas diversas.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Index"/>
      <sheetName val="Sum"/>
      <sheetName val="Xanalisys"/>
      <sheetName val="Assump"/>
      <sheetName val="BS Adjustment - Pro Forma"/>
      <sheetName val="BS"/>
      <sheetName val="P&amp;L"/>
      <sheetName val="CFS"/>
      <sheetName val="CFS - Gerencial"/>
      <sheetName val="DCF Analysis"/>
      <sheetName val="NFE"/>
      <sheetName val="DI"/>
      <sheetName val="DP"/>
      <sheetName val="DE"/>
      <sheetName val="Tax"/>
      <sheetName val="Spacer"/>
      <sheetName val="Amort"/>
      <sheetName val="Conv. Debt"/>
      <sheetName val="Preferred"/>
      <sheetName val="Conv. Pref."/>
      <sheetName val="Options"/>
      <sheetName val="Shares Outstanding"/>
      <sheetName val="Firm Value"/>
      <sheetName val="Check"/>
      <sheetName val="NOI 100 (hist)"/>
      <sheetName val="NOI"/>
      <sheetName val="NOI 100"/>
      <sheetName val="NOI MTS"/>
      <sheetName val="Mall Drivers"/>
      <sheetName val="RR1"/>
      <sheetName val="BRS"/>
      <sheetName val="BRS1"/>
      <sheetName val="BRS2"/>
      <sheetName val="BRSCF 100"/>
      <sheetName val="BRSCF MTS"/>
      <sheetName val="BHS"/>
      <sheetName val="BHS1"/>
      <sheetName val="BHS2"/>
      <sheetName val="BHSCF 100"/>
      <sheetName val="BHSCF MTS"/>
      <sheetName val="DMM"/>
      <sheetName val="DMM1"/>
      <sheetName val="DMM2"/>
      <sheetName val="DMMCF 100"/>
      <sheetName val="DMMCF MTS"/>
      <sheetName val="JAF"/>
      <sheetName val="JAF1"/>
      <sheetName val="JAF2"/>
      <sheetName val="JAFCF 100"/>
      <sheetName val="JAFCF MTS"/>
      <sheetName val="MBS"/>
      <sheetName val="MBS1"/>
      <sheetName val="MBS2"/>
      <sheetName val="MBSCF 100"/>
      <sheetName val="MBSCF MTS"/>
      <sheetName val="NYC"/>
      <sheetName val="NYC1"/>
      <sheetName val="NYC2"/>
      <sheetName val="NYCCF 100"/>
      <sheetName val="NYCCF MTS"/>
      <sheetName val="PKS"/>
      <sheetName val="PKS1"/>
      <sheetName val="PKS2"/>
      <sheetName val="PKSCF 100"/>
      <sheetName val="PKSCF MTS"/>
      <sheetName val="RBS"/>
      <sheetName val="RBS1"/>
      <sheetName val="RBS2"/>
      <sheetName val="RBSCF 100"/>
      <sheetName val="RBSCF MTS"/>
      <sheetName val="PKB"/>
      <sheetName val="PKB1"/>
      <sheetName val="PKB2"/>
      <sheetName val="PKBCF 100"/>
      <sheetName val="PKBCF MTS"/>
      <sheetName val="MBE"/>
      <sheetName val="MBECF 100"/>
      <sheetName val="MBECF MTS"/>
      <sheetName val="MBI"/>
      <sheetName val="MBICF 100"/>
      <sheetName val="MBICF MTS"/>
      <sheetName val="DME"/>
      <sheetName val="DMECF 100"/>
      <sheetName val="DMECF MTS"/>
      <sheetName val="VLO"/>
      <sheetName val="VLOCF 100"/>
      <sheetName val="VLOCF MTS"/>
      <sheetName val="BSS"/>
      <sheetName val="BSSCF 100"/>
      <sheetName val="BSSCF MTS"/>
      <sheetName val="FCF MTS"/>
      <sheetName val="FCF RNSC"/>
      <sheetName val="MTS"/>
      <sheetName val="MTS1"/>
      <sheetName val="RNSC"/>
      <sheetName val="RN1"/>
      <sheetName val="MTA"/>
      <sheetName val="MTA1"/>
      <sheetName val="CA1"/>
      <sheetName val="CAA"/>
      <sheetName val="CAM1"/>
      <sheetName val="CAM"/>
      <sheetName val="-- Bid Summary --"/>
      <sheetName val="CONTROLE"/>
      <sheetName val="COTAÇÃO"/>
      <sheetName val="MADECO CP PESO"/>
      <sheetName val="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4"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  <cell r="O14">
            <v>1</v>
          </cell>
          <cell r="P14">
            <v>1</v>
          </cell>
          <cell r="Q14">
            <v>1</v>
          </cell>
        </row>
      </sheetData>
      <sheetData sheetId="7" refreshError="1"/>
      <sheetData sheetId="8" refreshError="1">
        <row r="9">
          <cell r="G9">
            <v>18.807065469999998</v>
          </cell>
          <cell r="H9">
            <v>39.073287615845977</v>
          </cell>
          <cell r="I9">
            <v>61.996749748407382</v>
          </cell>
          <cell r="J9">
            <v>60.426858593480816</v>
          </cell>
          <cell r="K9">
            <v>111.62091201940792</v>
          </cell>
          <cell r="L9">
            <v>196.35557898125501</v>
          </cell>
          <cell r="M9">
            <v>286.60906865619756</v>
          </cell>
          <cell r="N9">
            <v>379.40905231613988</v>
          </cell>
          <cell r="O9">
            <v>476.13883903706437</v>
          </cell>
          <cell r="P9">
            <v>575.91467392898494</v>
          </cell>
          <cell r="Q9">
            <v>1</v>
          </cell>
        </row>
        <row r="10">
          <cell r="G10">
            <v>30.273175819999999</v>
          </cell>
          <cell r="H10">
            <v>22.840502694897879</v>
          </cell>
          <cell r="I10">
            <v>17.587738095508701</v>
          </cell>
          <cell r="J10">
            <v>17.228777903294741</v>
          </cell>
          <cell r="K10">
            <v>16.694475147355138</v>
          </cell>
          <cell r="L10">
            <v>16.64255833</v>
          </cell>
          <cell r="M10">
            <v>16.64255833</v>
          </cell>
          <cell r="N10">
            <v>16.64255833</v>
          </cell>
          <cell r="O10">
            <v>16.64255833</v>
          </cell>
          <cell r="P10">
            <v>16.64255833</v>
          </cell>
          <cell r="Q10">
            <v>16.64255833</v>
          </cell>
        </row>
        <row r="20">
          <cell r="G20">
            <v>1.45871398</v>
          </cell>
          <cell r="H20">
            <v>1.4587139800000002</v>
          </cell>
          <cell r="I20">
            <v>1.4587139800000002</v>
          </cell>
          <cell r="J20">
            <v>1.4587139800000002</v>
          </cell>
          <cell r="K20">
            <v>1.4587139800000002</v>
          </cell>
          <cell r="L20">
            <v>1.4587139800000002</v>
          </cell>
          <cell r="M20">
            <v>1.4587139800000002</v>
          </cell>
          <cell r="N20">
            <v>1.4587139800000002</v>
          </cell>
          <cell r="O20">
            <v>1.4587139800000002</v>
          </cell>
          <cell r="P20">
            <v>1.4587139800000002</v>
          </cell>
          <cell r="Q20">
            <v>1.4587139800000002</v>
          </cell>
        </row>
        <row r="24">
          <cell r="G24">
            <v>8.2822499999999997E-3</v>
          </cell>
          <cell r="H24">
            <v>8.2822499999999997E-3</v>
          </cell>
          <cell r="I24">
            <v>8.2822499999999997E-3</v>
          </cell>
          <cell r="J24">
            <v>8.2822499999999997E-3</v>
          </cell>
          <cell r="K24">
            <v>8.2822499999999997E-3</v>
          </cell>
          <cell r="L24">
            <v>8.2822499999999997E-3</v>
          </cell>
          <cell r="M24">
            <v>8.2822499999999997E-3</v>
          </cell>
          <cell r="N24">
            <v>8.2822499999999997E-3</v>
          </cell>
          <cell r="O24">
            <v>8.2822499999999997E-3</v>
          </cell>
          <cell r="P24">
            <v>8.2822499999999997E-3</v>
          </cell>
          <cell r="Q24">
            <v>8.2822499999999997E-3</v>
          </cell>
        </row>
        <row r="32">
          <cell r="G32">
            <v>368.23895809999999</v>
          </cell>
          <cell r="H32">
            <v>377.91471354436413</v>
          </cell>
          <cell r="I32">
            <v>393.18013367082716</v>
          </cell>
          <cell r="J32">
            <v>438.68121670909812</v>
          </cell>
          <cell r="K32">
            <v>455.00163777682303</v>
          </cell>
          <cell r="L32">
            <v>443.02464839831759</v>
          </cell>
          <cell r="M32">
            <v>430.95655043912467</v>
          </cell>
          <cell r="N32">
            <v>418.83156103196444</v>
          </cell>
          <cell r="O32">
            <v>406.62407122476134</v>
          </cell>
          <cell r="P32">
            <v>394.33114839169201</v>
          </cell>
          <cell r="Q32">
            <v>381.95503828239055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G36">
            <v>18.920040620000002</v>
          </cell>
          <cell r="H36">
            <v>16.769368356158591</v>
          </cell>
          <cell r="I36">
            <v>15.824188590649891</v>
          </cell>
          <cell r="J36">
            <v>15.237969017355146</v>
          </cell>
          <cell r="K36">
            <v>15.186052200000008</v>
          </cell>
          <cell r="L36">
            <v>15.186052199999994</v>
          </cell>
          <cell r="M36">
            <v>15.186052199999994</v>
          </cell>
          <cell r="N36">
            <v>15.186052199999994</v>
          </cell>
          <cell r="O36">
            <v>15.186052199999994</v>
          </cell>
          <cell r="P36">
            <v>15.186052199999994</v>
          </cell>
          <cell r="Q36">
            <v>15.186052199999994</v>
          </cell>
        </row>
        <row r="44">
          <cell r="G44">
            <v>3.5716400400000015</v>
          </cell>
          <cell r="H44">
            <v>3.5716400400000019</v>
          </cell>
          <cell r="I44">
            <v>3.5716400400000019</v>
          </cell>
          <cell r="J44">
            <v>3.5716400400000019</v>
          </cell>
          <cell r="K44">
            <v>3.5716400400000019</v>
          </cell>
          <cell r="L44">
            <v>3.5716400400000019</v>
          </cell>
          <cell r="M44">
            <v>3.5716400400000019</v>
          </cell>
          <cell r="N44">
            <v>3.5716400400000019</v>
          </cell>
          <cell r="O44">
            <v>3.5716400400000019</v>
          </cell>
          <cell r="P44">
            <v>3.5716400400000019</v>
          </cell>
          <cell r="Q44">
            <v>3.5716400400000019</v>
          </cell>
        </row>
        <row r="46">
          <cell r="G46">
            <v>18.706233089999998</v>
          </cell>
          <cell r="H46">
            <v>17.288880500835283</v>
          </cell>
          <cell r="I46">
            <v>11.12608504964685</v>
          </cell>
          <cell r="J46">
            <v>8.9126730485069565</v>
          </cell>
          <cell r="K46">
            <v>6.975291119997479</v>
          </cell>
          <cell r="L46">
            <v>6.975291119997479</v>
          </cell>
          <cell r="M46">
            <v>6.9752911199999996</v>
          </cell>
          <cell r="N46">
            <v>6.9752911199999996</v>
          </cell>
          <cell r="O46">
            <v>6.9752911199999996</v>
          </cell>
          <cell r="P46">
            <v>6.9752911199999996</v>
          </cell>
          <cell r="Q46">
            <v>6.9752911199999996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G55">
            <v>52.695420259999999</v>
          </cell>
          <cell r="H55">
            <v>47.244840471298431</v>
          </cell>
          <cell r="I55">
            <v>45.913671377043649</v>
          </cell>
          <cell r="J55">
            <v>35.932541345902081</v>
          </cell>
          <cell r="K55">
            <v>24.95931885915876</v>
          </cell>
          <cell r="L55">
            <v>13.731479429377927</v>
          </cell>
          <cell r="M55">
            <v>9.2688471162258761</v>
          </cell>
          <cell r="N55">
            <v>7.5663055503950707</v>
          </cell>
          <cell r="O55">
            <v>7.5380078347212924</v>
          </cell>
          <cell r="P55">
            <v>7.5380078347212924</v>
          </cell>
          <cell r="Q55">
            <v>7.5380078347212924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2">
          <cell r="G62">
            <v>29.07863824</v>
          </cell>
          <cell r="H62">
            <v>29.07863824</v>
          </cell>
          <cell r="I62">
            <v>29.07863824</v>
          </cell>
          <cell r="J62">
            <v>29.07863824</v>
          </cell>
          <cell r="K62">
            <v>29.07863824</v>
          </cell>
          <cell r="L62">
            <v>29.07863824</v>
          </cell>
          <cell r="M62">
            <v>29.07863824</v>
          </cell>
          <cell r="N62">
            <v>29.07863824</v>
          </cell>
          <cell r="O62">
            <v>29.07863824</v>
          </cell>
          <cell r="P62">
            <v>29.07863824</v>
          </cell>
          <cell r="Q62">
            <v>29.07863824</v>
          </cell>
        </row>
        <row r="63">
          <cell r="G63">
            <v>11.284100344999999</v>
          </cell>
          <cell r="H63">
            <v>17.268146508387765</v>
          </cell>
          <cell r="I63">
            <v>23.938633516596195</v>
          </cell>
          <cell r="J63">
            <v>32.012741834315051</v>
          </cell>
          <cell r="K63">
            <v>39.942284139777001</v>
          </cell>
          <cell r="L63">
            <v>47.876892810952029</v>
          </cell>
          <cell r="M63">
            <v>55.990426700254986</v>
          </cell>
          <cell r="N63">
            <v>64.287301643587497</v>
          </cell>
          <cell r="O63">
            <v>73.127747026277632</v>
          </cell>
          <cell r="P63">
            <v>82.320302373823168</v>
          </cell>
          <cell r="Q63">
            <v>91.824850166485845</v>
          </cell>
        </row>
        <row r="65">
          <cell r="G65">
            <v>20.229607850000001</v>
          </cell>
          <cell r="H65">
            <v>10.812668514132184</v>
          </cell>
          <cell r="I65">
            <v>6.371537382449052</v>
          </cell>
          <cell r="J65">
            <v>4.4341554539396064</v>
          </cell>
          <cell r="K65">
            <v>4.434111475069713</v>
          </cell>
          <cell r="L65">
            <v>4.4341114500000316</v>
          </cell>
          <cell r="M65">
            <v>4.4341114499999996</v>
          </cell>
          <cell r="N65">
            <v>4.4341114499999996</v>
          </cell>
          <cell r="O65">
            <v>4.4341114499999996</v>
          </cell>
          <cell r="P65">
            <v>4.4341114499999996</v>
          </cell>
          <cell r="Q65">
            <v>4.4341114499999996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G74">
            <v>294.50285435500001</v>
          </cell>
          <cell r="H74">
            <v>332.91525342691892</v>
          </cell>
          <cell r="I74">
            <v>372.2994715444803</v>
          </cell>
          <cell r="J74">
            <v>414.39567911191398</v>
          </cell>
          <cell r="K74">
            <v>478.74979759910815</v>
          </cell>
          <cell r="L74">
            <v>554.1052442155501</v>
          </cell>
          <cell r="M74">
            <v>629.86813698441722</v>
          </cell>
          <cell r="N74">
            <v>707.36253974230078</v>
          </cell>
          <cell r="O74">
            <v>787.14601140323043</v>
          </cell>
          <cell r="P74">
            <v>868.88145867340904</v>
          </cell>
          <cell r="Q74">
            <v>273.45911114856301</v>
          </cell>
        </row>
      </sheetData>
      <sheetData sheetId="9" refreshError="1">
        <row r="7">
          <cell r="G7">
            <v>2004</v>
          </cell>
        </row>
        <row r="8">
          <cell r="G8">
            <v>81.157427930000011</v>
          </cell>
          <cell r="H8">
            <v>88.009218243851066</v>
          </cell>
          <cell r="I8">
            <v>98.715100404665421</v>
          </cell>
          <cell r="J8">
            <v>105.18566765484685</v>
          </cell>
          <cell r="K8">
            <v>125.06343147125658</v>
          </cell>
          <cell r="L8">
            <v>148.25027431107259</v>
          </cell>
          <cell r="M8">
            <v>152.40808440073076</v>
          </cell>
          <cell r="N8">
            <v>156.6173742591117</v>
          </cell>
          <cell r="O8">
            <v>159.82358913101115</v>
          </cell>
          <cell r="P8">
            <v>163.75426973291934</v>
          </cell>
          <cell r="Q8">
            <v>167.75281163330939</v>
          </cell>
        </row>
        <row r="15">
          <cell r="G15">
            <v>1.2223891899999999</v>
          </cell>
          <cell r="H15">
            <v>2.6706389864336657</v>
          </cell>
          <cell r="I15">
            <v>7.8876857241336022</v>
          </cell>
          <cell r="J15">
            <v>14.106425002723695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7">
          <cell r="G17">
            <v>42.621472070000003</v>
          </cell>
          <cell r="H17">
            <v>33.812662135419529</v>
          </cell>
          <cell r="I17">
            <v>32.482390602339073</v>
          </cell>
          <cell r="J17">
            <v>33.342167862411671</v>
          </cell>
          <cell r="K17">
            <v>34.326839791120946</v>
          </cell>
          <cell r="L17">
            <v>35.374659037749353</v>
          </cell>
          <cell r="M17">
            <v>36.345368544663501</v>
          </cell>
          <cell r="N17">
            <v>37.369015537979415</v>
          </cell>
          <cell r="O17">
            <v>38.431093504920803</v>
          </cell>
          <cell r="P17">
            <v>39.548793817367496</v>
          </cell>
          <cell r="Q17">
            <v>40.725451764884731</v>
          </cell>
        </row>
        <row r="18">
          <cell r="G18">
            <v>10.296932609999999</v>
          </cell>
          <cell r="H18">
            <v>12.597381281280105</v>
          </cell>
          <cell r="I18">
            <v>14.249995272637111</v>
          </cell>
          <cell r="J18">
            <v>15.716465900415123</v>
          </cell>
          <cell r="K18">
            <v>17.842070934083761</v>
          </cell>
          <cell r="L18">
            <v>20.46682951862168</v>
          </cell>
          <cell r="M18">
            <v>23.82041748566153</v>
          </cell>
          <cell r="N18">
            <v>24.061747734408112</v>
          </cell>
          <cell r="O18">
            <v>24.052430523957291</v>
          </cell>
          <cell r="P18">
            <v>24.030788348237071</v>
          </cell>
          <cell r="Q18">
            <v>24.776228215397452</v>
          </cell>
        </row>
        <row r="19">
          <cell r="G19">
            <v>3.5288966200000003</v>
          </cell>
          <cell r="H19">
            <v>-0.38967752111824805</v>
          </cell>
          <cell r="I19">
            <v>3.434208445360905</v>
          </cell>
          <cell r="J19">
            <v>3.5164306908985408</v>
          </cell>
          <cell r="K19">
            <v>3.5920007912629215</v>
          </cell>
          <cell r="L19">
            <v>3.6755375038199998</v>
          </cell>
          <cell r="M19">
            <v>3.7104778983830276</v>
          </cell>
          <cell r="N19">
            <v>3.77279385915927</v>
          </cell>
          <cell r="O19">
            <v>3.846833118312603</v>
          </cell>
          <cell r="P19">
            <v>3.918859116556201</v>
          </cell>
          <cell r="Q19">
            <v>4.021971512046985</v>
          </cell>
        </row>
        <row r="21">
          <cell r="G21">
            <v>8.2906410499999996</v>
          </cell>
          <cell r="H21">
            <v>8.9106457838306987</v>
          </cell>
          <cell r="I21">
            <v>10.0071193002022</v>
          </cell>
          <cell r="J21">
            <v>12.078420371103183</v>
          </cell>
          <cell r="K21">
            <v>14.282993315928881</v>
          </cell>
          <cell r="L21">
            <v>15.12682455493086</v>
          </cell>
          <cell r="M21">
            <v>15.286018446524793</v>
          </cell>
          <cell r="N21">
            <v>15.449581254901624</v>
          </cell>
          <cell r="O21">
            <v>15.617957749656494</v>
          </cell>
          <cell r="P21">
            <v>15.790662951170354</v>
          </cell>
          <cell r="Q21">
            <v>15.967901232195228</v>
          </cell>
        </row>
        <row r="22">
          <cell r="G22">
            <v>2.24319391</v>
          </cell>
          <cell r="H22">
            <v>2.6534684594803895</v>
          </cell>
          <cell r="I22">
            <v>3.8915097758647335</v>
          </cell>
          <cell r="J22">
            <v>5.1061138076172412</v>
          </cell>
          <cell r="K22">
            <v>5.7462419304657955</v>
          </cell>
          <cell r="L22">
            <v>5.9003169304657952</v>
          </cell>
          <cell r="M22">
            <v>3.2468484709854057</v>
          </cell>
          <cell r="N22">
            <v>2.0088071546010617</v>
          </cell>
          <cell r="O22">
            <v>0.79420312284855377</v>
          </cell>
          <cell r="P22">
            <v>0.15407500000000002</v>
          </cell>
          <cell r="Q22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G26">
            <v>-3.5525877500000003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G30">
            <v>6.2490247900000009</v>
          </cell>
          <cell r="H30">
            <v>5.8574717214561893</v>
          </cell>
          <cell r="I30">
            <v>6.8327752834998101</v>
          </cell>
          <cell r="J30">
            <v>4.9210856095386646</v>
          </cell>
          <cell r="K30">
            <v>2.8184891129435696</v>
          </cell>
          <cell r="L30">
            <v>1.0014719917761545</v>
          </cell>
          <cell r="M30">
            <v>-0.18620414577716549</v>
          </cell>
          <cell r="N30">
            <v>3.1478249254395546E-2</v>
          </cell>
          <cell r="O30">
            <v>7.6507467464455585E-4</v>
          </cell>
          <cell r="P30">
            <v>0</v>
          </cell>
          <cell r="Q30">
            <v>0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3">
          <cell r="G33">
            <v>14.424451290000002</v>
          </cell>
          <cell r="H33">
            <v>22.87089603030951</v>
          </cell>
          <cell r="I33">
            <v>23.725151125396557</v>
          </cell>
          <cell r="J33">
            <v>25.845314243866476</v>
          </cell>
          <cell r="K33">
            <v>37.237037378034984</v>
          </cell>
          <cell r="L33">
            <v>42.906998178469379</v>
          </cell>
          <cell r="M33">
            <v>43.209068278451234</v>
          </cell>
          <cell r="N33">
            <v>44.19550669456585</v>
          </cell>
          <cell r="O33">
            <v>45.654745143682945</v>
          </cell>
          <cell r="P33">
            <v>46.84169831822156</v>
          </cell>
          <cell r="Q33">
            <v>47.596605521510625</v>
          </cell>
        </row>
        <row r="35">
          <cell r="G35">
            <v>6.0883975349999995</v>
          </cell>
          <cell r="H35">
            <v>5.9840461633877684</v>
          </cell>
          <cell r="I35">
            <v>6.6704870082084282</v>
          </cell>
          <cell r="J35">
            <v>8.0741083177188564</v>
          </cell>
          <cell r="K35">
            <v>7.9295423054619514</v>
          </cell>
          <cell r="L35">
            <v>7.934608671175031</v>
          </cell>
          <cell r="M35">
            <v>8.1135338893029534</v>
          </cell>
          <cell r="N35">
            <v>8.2968749433325151</v>
          </cell>
          <cell r="O35">
            <v>8.8404453826901346</v>
          </cell>
          <cell r="P35">
            <v>9.1925553475455342</v>
          </cell>
          <cell r="Q35">
            <v>9.5045477926626774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40">
          <cell r="G40">
            <v>2.0707077300000001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3">
          <cell r="G43">
            <v>100</v>
          </cell>
          <cell r="H43">
            <v>100</v>
          </cell>
          <cell r="I43">
            <v>100</v>
          </cell>
          <cell r="J43">
            <v>100</v>
          </cell>
          <cell r="K43">
            <v>100</v>
          </cell>
          <cell r="L43">
            <v>100</v>
          </cell>
          <cell r="M43">
            <v>100</v>
          </cell>
          <cell r="N43">
            <v>100</v>
          </cell>
          <cell r="O43">
            <v>100</v>
          </cell>
          <cell r="P43">
            <v>100</v>
          </cell>
          <cell r="Q43">
            <v>100</v>
          </cell>
        </row>
        <row r="44">
          <cell r="G44">
            <v>0.19289051555000014</v>
          </cell>
          <cell r="H44">
            <v>0.38412399071918935</v>
          </cell>
          <cell r="I44">
            <v>0.39384218117561365</v>
          </cell>
          <cell r="J44">
            <v>0.42096207567433708</v>
          </cell>
          <cell r="K44">
            <v>0.6435411848719419</v>
          </cell>
          <cell r="L44">
            <v>0.75355446616442012</v>
          </cell>
          <cell r="M44">
            <v>0.75762892768867074</v>
          </cell>
          <cell r="N44">
            <v>0.77494402757883551</v>
          </cell>
          <cell r="O44">
            <v>0.79783471660929706</v>
          </cell>
          <cell r="P44">
            <v>0.81735447270178663</v>
          </cell>
          <cell r="Q44">
            <v>0.82888862925563844</v>
          </cell>
        </row>
        <row r="45">
          <cell r="G45">
            <v>100</v>
          </cell>
          <cell r="H45">
            <v>100</v>
          </cell>
          <cell r="I45">
            <v>100</v>
          </cell>
          <cell r="J45">
            <v>100</v>
          </cell>
          <cell r="K45">
            <v>100</v>
          </cell>
          <cell r="L45">
            <v>100</v>
          </cell>
          <cell r="M45">
            <v>100</v>
          </cell>
          <cell r="N45">
            <v>100</v>
          </cell>
          <cell r="O45">
            <v>100</v>
          </cell>
          <cell r="P45">
            <v>100</v>
          </cell>
          <cell r="Q45">
            <v>100</v>
          </cell>
        </row>
      </sheetData>
      <sheetData sheetId="10" refreshError="1">
        <row r="9">
          <cell r="G9">
            <v>17.218343825000016</v>
          </cell>
          <cell r="H9">
            <v>38.412399071918934</v>
          </cell>
          <cell r="I9">
            <v>39.384218117561367</v>
          </cell>
          <cell r="J9">
            <v>42.096207567433709</v>
          </cell>
          <cell r="K9">
            <v>64.354118487194185</v>
          </cell>
          <cell r="L9">
            <v>75.355446616442009</v>
          </cell>
          <cell r="M9">
            <v>75.762892768867076</v>
          </cell>
          <cell r="N9">
            <v>77.494402757883549</v>
          </cell>
          <cell r="O9">
            <v>79.783471660929706</v>
          </cell>
          <cell r="P9">
            <v>81.735447270178668</v>
          </cell>
          <cell r="Q9">
            <v>82.888862925563842</v>
          </cell>
        </row>
        <row r="10">
          <cell r="G10">
            <v>8.2906410499999996</v>
          </cell>
          <cell r="H10">
            <v>8.9106457838306987</v>
          </cell>
          <cell r="I10">
            <v>10.0071193002022</v>
          </cell>
          <cell r="J10">
            <v>12.078420371103183</v>
          </cell>
          <cell r="K10">
            <v>14.282993315928881</v>
          </cell>
          <cell r="L10">
            <v>15.12682455493086</v>
          </cell>
          <cell r="M10">
            <v>15.286018446524793</v>
          </cell>
          <cell r="N10">
            <v>15.449581254901624</v>
          </cell>
          <cell r="O10">
            <v>15.617957749656494</v>
          </cell>
          <cell r="P10">
            <v>15.790662951170354</v>
          </cell>
          <cell r="Q10">
            <v>15.967901232195228</v>
          </cell>
        </row>
        <row r="11">
          <cell r="G11">
            <v>2.24319391</v>
          </cell>
          <cell r="H11">
            <v>2.6534684594803895</v>
          </cell>
          <cell r="I11">
            <v>3.8915097758647335</v>
          </cell>
          <cell r="J11">
            <v>5.1061138076172412</v>
          </cell>
          <cell r="K11">
            <v>5.7462419304657955</v>
          </cell>
          <cell r="L11">
            <v>5.9003169304657952</v>
          </cell>
          <cell r="M11">
            <v>3.2468484709854057</v>
          </cell>
          <cell r="N11">
            <v>2.0088071546010617</v>
          </cell>
          <cell r="O11">
            <v>0.79420312284855377</v>
          </cell>
          <cell r="P11">
            <v>0.15407500000000002</v>
          </cell>
          <cell r="Q11">
            <v>0</v>
          </cell>
        </row>
        <row r="12">
          <cell r="G12">
            <v>0</v>
          </cell>
          <cell r="H12">
            <v>-0.75409254275082005</v>
          </cell>
          <cell r="I12">
            <v>1.275117707954968</v>
          </cell>
          <cell r="J12">
            <v>0.77778146385339353</v>
          </cell>
          <cell r="K12">
            <v>0.256508086539319</v>
          </cell>
          <cell r="L12">
            <v>-0.31637654289686451</v>
          </cell>
          <cell r="M12">
            <v>-0.58037819024522219</v>
          </cell>
          <cell r="N12">
            <v>-1.5812868726330549E-2</v>
          </cell>
          <cell r="O12">
            <v>3.7744030123576522E-16</v>
          </cell>
          <cell r="P12">
            <v>0</v>
          </cell>
          <cell r="Q12">
            <v>0</v>
          </cell>
        </row>
        <row r="13">
          <cell r="G13">
            <v>6.0883975349999995</v>
          </cell>
          <cell r="H13">
            <v>5.9840461633877684</v>
          </cell>
          <cell r="I13">
            <v>6.6704870082084282</v>
          </cell>
          <cell r="J13">
            <v>8.0741083177188564</v>
          </cell>
          <cell r="K13">
            <v>7.9295423054619514</v>
          </cell>
          <cell r="L13">
            <v>7.934608671175031</v>
          </cell>
          <cell r="M13">
            <v>8.1135338893029534</v>
          </cell>
          <cell r="N13">
            <v>8.2968749433325151</v>
          </cell>
          <cell r="O13">
            <v>8.8404453826901346</v>
          </cell>
          <cell r="P13">
            <v>9.1925553475455342</v>
          </cell>
          <cell r="Q13">
            <v>9.5045477926626774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G15">
            <v>29.07863824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8">
          <cell r="G18">
            <v>1.309567229999999</v>
          </cell>
          <cell r="H18">
            <v>-7.2662670720264053</v>
          </cell>
          <cell r="I18">
            <v>-3.4959513661744328</v>
          </cell>
          <cell r="J18">
            <v>-1.3511623552147007</v>
          </cell>
          <cell r="K18">
            <v>5.1872838485245154E-2</v>
          </cell>
          <cell r="L18">
            <v>-2.5069667231036874E-8</v>
          </cell>
          <cell r="M18">
            <v>-3.1974423109204508E-14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1">
          <cell r="G21">
            <v>0</v>
          </cell>
          <cell r="H21">
            <v>7.4326731251021201</v>
          </cell>
          <cell r="I21">
            <v>5.2527645993891774</v>
          </cell>
          <cell r="J21">
            <v>0.35896019221396003</v>
          </cell>
          <cell r="K21">
            <v>0.53430275593960275</v>
          </cell>
          <cell r="L21">
            <v>5.1916817355138534E-2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7">
          <cell r="G27">
            <v>0</v>
          </cell>
          <cell r="H27">
            <v>-1.4173525891647145</v>
          </cell>
          <cell r="I27">
            <v>-6.1627954511884333</v>
          </cell>
          <cell r="J27">
            <v>-2.2134120011398934</v>
          </cell>
          <cell r="K27">
            <v>-1.9373819285094775</v>
          </cell>
          <cell r="L27">
            <v>0</v>
          </cell>
          <cell r="M27">
            <v>2.5206503551089554E-12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32">
          <cell r="G32">
            <v>-11.343999999999999</v>
          </cell>
          <cell r="H32">
            <v>-18.586401228194877</v>
          </cell>
          <cell r="I32">
            <v>-25.272539426665197</v>
          </cell>
          <cell r="J32">
            <v>-57.579503409374112</v>
          </cell>
          <cell r="K32">
            <v>-30.603414383653782</v>
          </cell>
          <cell r="L32">
            <v>-3.1498351764254107</v>
          </cell>
          <cell r="M32">
            <v>-3.2179204873318916</v>
          </cell>
          <cell r="N32">
            <v>-3.3245918477413476</v>
          </cell>
          <cell r="O32">
            <v>-3.4104679424534217</v>
          </cell>
          <cell r="P32">
            <v>-3.4977401181010612</v>
          </cell>
          <cell r="Q32">
            <v>-3.5917911228937753</v>
          </cell>
        </row>
        <row r="37">
          <cell r="G37">
            <v>0</v>
          </cell>
          <cell r="H37">
            <v>-4.6964872459507472</v>
          </cell>
          <cell r="I37">
            <v>-2.606286802209751</v>
          </cell>
          <cell r="J37">
            <v>-10.758911494994962</v>
          </cell>
          <cell r="K37">
            <v>-11.229730573282641</v>
          </cell>
          <cell r="L37">
            <v>-10.911462886883967</v>
          </cell>
          <cell r="M37">
            <v>-3.8822541229068288</v>
          </cell>
          <cell r="N37">
            <v>-1.6867286971044748</v>
          </cell>
          <cell r="O37">
            <v>-2.8297715673778635E-2</v>
          </cell>
          <cell r="P37">
            <v>0</v>
          </cell>
          <cell r="Q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-678.31121045040993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G46">
            <v>0</v>
          </cell>
          <cell r="H46">
            <v>-2.1316282072803006E-14</v>
          </cell>
          <cell r="I46">
            <v>7.1054273576010019E-15</v>
          </cell>
          <cell r="J46">
            <v>-2.8421709430404007E-14</v>
          </cell>
          <cell r="K46">
            <v>-1.4210854715202004E-14</v>
          </cell>
          <cell r="L46">
            <v>-5.6843418860808015E-14</v>
          </cell>
          <cell r="M46">
            <v>4.2632564145606011E-14</v>
          </cell>
          <cell r="N46">
            <v>1.4210854715202004E-14</v>
          </cell>
          <cell r="O46">
            <v>-5.6843418860808015E-14</v>
          </cell>
          <cell r="P46">
            <v>-5.6843418860808015E-14</v>
          </cell>
          <cell r="Q46">
            <v>5.6843418860808015E-14</v>
          </cell>
        </row>
        <row r="50">
          <cell r="G50">
            <v>0</v>
          </cell>
          <cell r="H50">
            <v>18.807065469999998</v>
          </cell>
          <cell r="I50">
            <v>39.073287615845977</v>
          </cell>
          <cell r="J50">
            <v>61.996749748407382</v>
          </cell>
          <cell r="K50">
            <v>60.426858593480816</v>
          </cell>
          <cell r="L50">
            <v>111.62091201940792</v>
          </cell>
          <cell r="M50">
            <v>196.35557898125501</v>
          </cell>
          <cell r="N50">
            <v>286.60906865619756</v>
          </cell>
          <cell r="O50">
            <v>379.40905231613988</v>
          </cell>
          <cell r="P50">
            <v>476.13883903706437</v>
          </cell>
          <cell r="Q50">
            <v>575.91467392898494</v>
          </cell>
        </row>
      </sheetData>
      <sheetData sheetId="11" refreshError="1"/>
      <sheetData sheetId="12" refreshError="1">
        <row r="145">
          <cell r="E145">
            <v>626.081678495088</v>
          </cell>
          <cell r="N145">
            <v>1</v>
          </cell>
        </row>
        <row r="146">
          <cell r="E146">
            <v>0.2</v>
          </cell>
        </row>
        <row r="147">
          <cell r="E147">
            <v>1.7500000000000002E-2</v>
          </cell>
        </row>
      </sheetData>
      <sheetData sheetId="13" refreshError="1">
        <row r="83"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34"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</sheetData>
      <sheetData sheetId="23" refreshError="1">
        <row r="36"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</sheetData>
      <sheetData sheetId="24" refreshError="1">
        <row r="9"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4">
          <cell r="G14">
            <v>100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IXASCIC-GLOBAL"/>
      <sheetName val="BNDES"/>
      <sheetName val="CAIXA FEAC"/>
      <sheetName val="CAIXA IRB"/>
      <sheetName val="CAIXA-SEM SHOPP ATUAL"/>
      <sheetName val="TIR"/>
      <sheetName val="Empréstimo IESCXFEAC"/>
      <sheetName val="CAIXA-RETENÇÃO DE FDO DE OBRAS"/>
      <sheetName val="BNDESSCIC (1)"/>
      <sheetName val="BNDESSCIC (2)"/>
      <sheetName val="ARM2003AGO"/>
      <sheetName val="ARM2003JUL"/>
      <sheetName val="ARM2003OUT"/>
      <sheetName val="ARM2003SET"/>
      <sheetName val="BRASIL2002DEZ"/>
      <sheetName val="BRASIL2003ABR"/>
      <sheetName val="BRASIL2003AGO"/>
      <sheetName val="BRASIL2003FEV"/>
      <sheetName val="BRASIL2003JAN"/>
      <sheetName val="BRASIL2003JUL"/>
      <sheetName val="BRASIL2003JUN"/>
      <sheetName val="BRASIL2003MAI"/>
      <sheetName val="BRASIL2003MAR"/>
      <sheetName val="BRASIL2003OUT"/>
      <sheetName val="BRASIL2003SET"/>
      <sheetName val="INT2002DEZ"/>
      <sheetName val="INT2003ABR"/>
      <sheetName val="INT2003AGO"/>
      <sheetName val="INT2003FEV"/>
      <sheetName val="INT2003JAN"/>
      <sheetName val="INT2003JUL"/>
      <sheetName val="INT2003JUN"/>
      <sheetName val="INT2003MAI"/>
      <sheetName val="INT2003MAR"/>
      <sheetName val="INT2003OUT"/>
      <sheetName val="INT2003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IXA"/>
      <sheetName val="ENT_DADOS"/>
      <sheetName val="CH_UNIBANCO"/>
      <sheetName val="LFP_UNIB"/>
      <sheetName val="CH_REAL"/>
      <sheetName val="EXTRATO"/>
      <sheetName val="LFP_REAL"/>
      <sheetName val="LFPCJARD"/>
      <sheetName val="LFP_ITAU"/>
      <sheetName val="LFPBRADESCO"/>
      <sheetName val="LFP_HSBC"/>
      <sheetName val="LFP_BMC"/>
      <sheetName val="LFP_BBA"/>
      <sheetName val="LFP_SAFRA"/>
      <sheetName val="MESES_ ANT"/>
      <sheetName val="ENT_ DADOS"/>
      <sheetName val="CLFP"/>
      <sheetName val="CLFP2"/>
      <sheetName val="Account Ranges"/>
      <sheetName val="PR_T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 Controladora"/>
      <sheetName val="Balanço"/>
      <sheetName val="Resultado YTD pro-forma"/>
      <sheetName val="YTD 2007 Vs 2006"/>
      <sheetName val="Fluxo de Caixa Consolidado"/>
      <sheetName val="Consolidado"/>
      <sheetName val="CONSOLIDADO BRMALLS"/>
      <sheetName val="DRE"/>
      <sheetName val="Consolidado ex minoritários"/>
      <sheetName val="CONSOLIDADO BRMALLS EX"/>
      <sheetName val="DRE ex minoritários"/>
      <sheetName val="Elimina"/>
      <sheetName val="BRMALLS"/>
      <sheetName val="ECISA PART"/>
      <sheetName val="ECISA ENG"/>
      <sheetName val="EGEC"/>
      <sheetName val="KGM37"/>
      <sheetName val="RECIFE LOCADORA"/>
      <sheetName val="EPI"/>
      <sheetName val="SPE MONACO"/>
      <sheetName val="EGEC PAR II"/>
      <sheetName val="GS"/>
      <sheetName val="EMCE"/>
      <sheetName val="SDR"/>
      <sheetName val="SPE ARCADE"/>
      <sheetName val="SPE AZIONE"/>
      <sheetName val="CLASSIC"/>
      <sheetName val="CUIABA"/>
      <sheetName val="EXIMIA"/>
      <sheetName val="MOOCA"/>
      <sheetName val="RAS"/>
      <sheetName val="SPE INDIANAPOLIS"/>
      <sheetName val="XANGAI"/>
      <sheetName val="NATTCA"/>
      <sheetName val="ASCR"/>
      <sheetName val="ASPEN"/>
      <sheetName val="CHRISTALTUR"/>
      <sheetName val="COFAC"/>
      <sheetName val="CAMPO GRANDE"/>
      <sheetName val="ECIG"/>
      <sheetName val="FMSA"/>
      <sheetName val="GRAUNA"/>
      <sheetName val="MONZA"/>
      <sheetName val="RECIFE PARK"/>
      <sheetName val="RAI RHODES"/>
      <sheetName val="VILLA LOBOS PARK"/>
      <sheetName val="PLANO DE CONTAS"/>
      <sheetName val="BRMALLS FINANCE"/>
      <sheetName val="CONSOLIDADO BRMALLS - D &amp; A"/>
      <sheetName val="CONSOLIDADO BRMALLS - TRI"/>
      <sheetName val="Plan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1">
          <cell r="A1" t="str">
            <v>Oracle</v>
          </cell>
        </row>
      </sheetData>
      <sheetData sheetId="45">
        <row r="1">
          <cell r="A1" t="str">
            <v>Oracle</v>
          </cell>
        </row>
      </sheetData>
      <sheetData sheetId="46">
        <row r="1">
          <cell r="A1" t="str">
            <v>Oracle</v>
          </cell>
          <cell r="B1" t="str">
            <v>Descrição Oracle</v>
          </cell>
          <cell r="C1" t="str">
            <v>MXM</v>
          </cell>
          <cell r="D1" t="str">
            <v>DESCRIÇÃO MXM</v>
          </cell>
          <cell r="E1" t="str">
            <v>Guia</v>
          </cell>
          <cell r="F1" t="str">
            <v>Descrição</v>
          </cell>
          <cell r="H1" t="str">
            <v>Aberturas</v>
          </cell>
        </row>
        <row r="2">
          <cell r="A2">
            <v>1</v>
          </cell>
          <cell r="B2" t="str">
            <v>ATIVO</v>
          </cell>
          <cell r="C2" t="str">
            <v>1</v>
          </cell>
          <cell r="D2" t="str">
            <v>ATIVO</v>
          </cell>
        </row>
        <row r="3">
          <cell r="A3">
            <v>11</v>
          </cell>
          <cell r="B3" t="str">
            <v>Ativo Circulante</v>
          </cell>
          <cell r="C3" t="str">
            <v>1.1</v>
          </cell>
          <cell r="D3" t="str">
            <v>Ativo Circulante</v>
          </cell>
        </row>
        <row r="4">
          <cell r="A4">
            <v>111</v>
          </cell>
          <cell r="B4" t="str">
            <v>Disponibilidades</v>
          </cell>
          <cell r="C4" t="str">
            <v>1.1.1</v>
          </cell>
          <cell r="D4" t="str">
            <v>Disponibilidades</v>
          </cell>
        </row>
        <row r="5">
          <cell r="A5">
            <v>11101</v>
          </cell>
          <cell r="B5" t="str">
            <v>Caixa e Fundo Fixo</v>
          </cell>
          <cell r="C5" t="str">
            <v>1.1.1.01</v>
          </cell>
          <cell r="D5" t="str">
            <v>Caixa  e Fundo Fixo</v>
          </cell>
        </row>
        <row r="6">
          <cell r="A6">
            <v>111010001</v>
          </cell>
          <cell r="B6" t="str">
            <v>Caixa</v>
          </cell>
          <cell r="C6" t="str">
            <v>1.1.1.01.0001</v>
          </cell>
          <cell r="D6" t="str">
            <v>Caixa</v>
          </cell>
          <cell r="E6" t="str">
            <v>AA</v>
          </cell>
          <cell r="F6" t="str">
            <v xml:space="preserve">   Caixa e Bancos</v>
          </cell>
        </row>
        <row r="7">
          <cell r="A7">
            <v>111010002</v>
          </cell>
          <cell r="B7" t="str">
            <v>Fundo Fixo</v>
          </cell>
          <cell r="C7" t="str">
            <v>1.1.1.01.0002</v>
          </cell>
          <cell r="D7" t="str">
            <v>Fundo Fixo</v>
          </cell>
          <cell r="E7" t="str">
            <v>AA</v>
          </cell>
          <cell r="F7" t="str">
            <v xml:space="preserve">   Caixa e Bancos</v>
          </cell>
        </row>
        <row r="8">
          <cell r="A8">
            <v>11102</v>
          </cell>
          <cell r="B8" t="str">
            <v>Bancos</v>
          </cell>
          <cell r="C8" t="str">
            <v>1.1.1.02</v>
          </cell>
          <cell r="D8" t="str">
            <v>Bancos C/Movimento</v>
          </cell>
          <cell r="E8" t="str">
            <v>AA</v>
          </cell>
          <cell r="F8" t="str">
            <v xml:space="preserve">   Caixa e Bancos</v>
          </cell>
        </row>
        <row r="9">
          <cell r="A9">
            <v>111020237</v>
          </cell>
          <cell r="B9" t="str">
            <v>Banco Bradesco</v>
          </cell>
          <cell r="C9" t="str">
            <v>1.1.1.02.0001</v>
          </cell>
          <cell r="D9" t="str">
            <v>Bco Bradesco - Ag.2773 C/C 262-3</v>
          </cell>
          <cell r="E9" t="str">
            <v>AA</v>
          </cell>
          <cell r="F9" t="str">
            <v xml:space="preserve">   Caixa e Bancos</v>
          </cell>
        </row>
        <row r="10">
          <cell r="A10">
            <v>111020237</v>
          </cell>
          <cell r="B10" t="str">
            <v>Banco Bradesco</v>
          </cell>
          <cell r="C10" t="str">
            <v>1.1.1.02.0002</v>
          </cell>
          <cell r="D10" t="str">
            <v>Bco Bradesco - Ag 2404 C/C 4078-9</v>
          </cell>
          <cell r="E10" t="str">
            <v>AA</v>
          </cell>
          <cell r="F10" t="str">
            <v xml:space="preserve">   Caixa e Bancos</v>
          </cell>
        </row>
        <row r="11">
          <cell r="A11">
            <v>111020237</v>
          </cell>
          <cell r="B11" t="str">
            <v>Banco Bradesco</v>
          </cell>
          <cell r="C11" t="str">
            <v>1.1.1.02.0003</v>
          </cell>
          <cell r="D11" t="str">
            <v>Bco Bradesco - Ag. 2773 C/C 2475-9</v>
          </cell>
          <cell r="E11" t="str">
            <v>AA</v>
          </cell>
          <cell r="F11" t="str">
            <v xml:space="preserve">   Caixa e Bancos</v>
          </cell>
        </row>
        <row r="12">
          <cell r="A12">
            <v>111020237</v>
          </cell>
          <cell r="B12" t="str">
            <v>Banco Bradesco</v>
          </cell>
          <cell r="C12" t="str">
            <v>1.1.1.02.0004</v>
          </cell>
          <cell r="D12" t="str">
            <v xml:space="preserve">Bco Bradesco - Ag.2773 C/C 5126-8 </v>
          </cell>
          <cell r="E12" t="str">
            <v>AA</v>
          </cell>
          <cell r="F12" t="str">
            <v xml:space="preserve">   Caixa e Bancos</v>
          </cell>
        </row>
        <row r="13">
          <cell r="A13">
            <v>111020237</v>
          </cell>
          <cell r="B13" t="str">
            <v>Banco Bradesco</v>
          </cell>
          <cell r="C13" t="str">
            <v>1.1.1.02.0005</v>
          </cell>
          <cell r="D13" t="str">
            <v>Bco Bradesco - Ag.2773 C/C 6220-0</v>
          </cell>
          <cell r="E13" t="str">
            <v>AA</v>
          </cell>
          <cell r="F13" t="str">
            <v xml:space="preserve">   Caixa e Bancos</v>
          </cell>
        </row>
        <row r="14">
          <cell r="A14">
            <v>111020237</v>
          </cell>
          <cell r="B14" t="str">
            <v>Banco Bradesco</v>
          </cell>
          <cell r="C14" t="str">
            <v>1.1.1.02.0006</v>
          </cell>
          <cell r="D14" t="str">
            <v>Bco Bradesco - Ag.2773 C/C 6191-3</v>
          </cell>
          <cell r="E14" t="str">
            <v>AA</v>
          </cell>
          <cell r="F14" t="str">
            <v xml:space="preserve">   Caixa e Bancos</v>
          </cell>
        </row>
        <row r="15">
          <cell r="A15">
            <v>111020237</v>
          </cell>
          <cell r="B15" t="str">
            <v>Banco Bradesco</v>
          </cell>
          <cell r="C15" t="str">
            <v>1.1.1.02.0007</v>
          </cell>
          <cell r="D15" t="str">
            <v>Bco Bradesco - Ag.2773 C/C 5396-1</v>
          </cell>
          <cell r="E15" t="str">
            <v>AA</v>
          </cell>
          <cell r="F15" t="str">
            <v xml:space="preserve">   Caixa e Bancos</v>
          </cell>
        </row>
        <row r="16">
          <cell r="A16">
            <v>111020237</v>
          </cell>
          <cell r="B16" t="str">
            <v>Banco Bradesco</v>
          </cell>
          <cell r="C16" t="str">
            <v>1.1.1.02.0008</v>
          </cell>
          <cell r="D16" t="str">
            <v>Bco Bradesco - Ag.2773 C/C 320-4</v>
          </cell>
          <cell r="E16" t="str">
            <v>AA</v>
          </cell>
          <cell r="F16" t="str">
            <v xml:space="preserve">   Caixa e Bancos</v>
          </cell>
        </row>
        <row r="17">
          <cell r="A17">
            <v>111020237</v>
          </cell>
          <cell r="B17" t="str">
            <v>Banco Bradesco</v>
          </cell>
          <cell r="C17" t="str">
            <v>1.1.1.02.0009</v>
          </cell>
          <cell r="D17" t="str">
            <v>Bco Bradesco - Ag. 2773 C/C 7.600-7</v>
          </cell>
          <cell r="E17" t="str">
            <v>AA</v>
          </cell>
          <cell r="F17" t="str">
            <v xml:space="preserve">   Caixa e Bancos</v>
          </cell>
        </row>
        <row r="18">
          <cell r="A18">
            <v>111020237</v>
          </cell>
          <cell r="B18" t="str">
            <v>Banco Bradesco</v>
          </cell>
          <cell r="C18" t="str">
            <v>1.1.1.02.0010</v>
          </cell>
          <cell r="D18" t="str">
            <v>Bco Bradesco - Ag. 2773 C/C 7.610-4</v>
          </cell>
          <cell r="E18" t="str">
            <v>AA</v>
          </cell>
          <cell r="F18" t="str">
            <v xml:space="preserve">   Caixa e Bancos</v>
          </cell>
        </row>
        <row r="19">
          <cell r="A19">
            <v>111020237</v>
          </cell>
          <cell r="B19" t="str">
            <v>Banco Bradesco</v>
          </cell>
          <cell r="C19" t="str">
            <v>1.1.1.02.0011</v>
          </cell>
          <cell r="D19" t="str">
            <v>Bco Bradesco - Ag. 2773 C/C 005230-2</v>
          </cell>
          <cell r="E19" t="str">
            <v>AA</v>
          </cell>
          <cell r="F19" t="str">
            <v xml:space="preserve">   Caixa e Bancos</v>
          </cell>
        </row>
        <row r="20">
          <cell r="A20">
            <v>111020237</v>
          </cell>
          <cell r="B20" t="str">
            <v>Banco Bradesco</v>
          </cell>
          <cell r="C20" t="str">
            <v>1.1.1.02.0012</v>
          </cell>
          <cell r="D20" t="str">
            <v>Bco Bradesco - Ag. 2773 C/C 004389-3</v>
          </cell>
          <cell r="E20" t="str">
            <v>AA</v>
          </cell>
          <cell r="F20" t="str">
            <v xml:space="preserve">   Caixa e Bancos</v>
          </cell>
        </row>
        <row r="21">
          <cell r="A21">
            <v>111020237</v>
          </cell>
          <cell r="B21" t="str">
            <v>Banco Bradesco</v>
          </cell>
          <cell r="C21" t="str">
            <v>1.1.1.02.0013</v>
          </cell>
          <cell r="D21" t="str">
            <v>Bco Bradesco - Ag. 3369 C/C 262-3</v>
          </cell>
          <cell r="E21" t="str">
            <v>AA</v>
          </cell>
          <cell r="F21" t="str">
            <v xml:space="preserve">   Caixa e Bancos</v>
          </cell>
        </row>
        <row r="22">
          <cell r="A22">
            <v>111020237</v>
          </cell>
          <cell r="B22" t="str">
            <v>Banco Bradesco</v>
          </cell>
          <cell r="C22" t="str">
            <v>1.1.1.02.0014</v>
          </cell>
          <cell r="D22" t="str">
            <v>Bco Bradesco - Ag. 2773 C/C 8300-3</v>
          </cell>
          <cell r="E22" t="str">
            <v>AA</v>
          </cell>
          <cell r="F22" t="str">
            <v xml:space="preserve">   Caixa e Bancos</v>
          </cell>
        </row>
        <row r="23">
          <cell r="A23">
            <v>111020237</v>
          </cell>
          <cell r="B23" t="str">
            <v>Banco Bradesco</v>
          </cell>
          <cell r="C23" t="str">
            <v>1.1.1.02.0015</v>
          </cell>
          <cell r="D23" t="str">
            <v>Bco Bradesco - Ag. 2773 C/C 8321-6</v>
          </cell>
          <cell r="E23" t="str">
            <v>AA</v>
          </cell>
          <cell r="F23" t="str">
            <v xml:space="preserve">   Caixa e Bancos</v>
          </cell>
        </row>
        <row r="24">
          <cell r="A24">
            <v>111020237</v>
          </cell>
          <cell r="B24" t="str">
            <v>Banco Bradesco</v>
          </cell>
          <cell r="C24" t="str">
            <v>1.1.1.02.0016</v>
          </cell>
          <cell r="D24" t="str">
            <v>Bco Bradesco - Ag. 2773 C/C 8500-6</v>
          </cell>
          <cell r="E24" t="str">
            <v>AA</v>
          </cell>
          <cell r="F24" t="str">
            <v xml:space="preserve">   Caixa e Bancos</v>
          </cell>
        </row>
        <row r="25">
          <cell r="A25">
            <v>111029000</v>
          </cell>
          <cell r="B25" t="str">
            <v>Banco do Brasil - New York</v>
          </cell>
          <cell r="C25" t="str">
            <v>1.1.1.02.0051</v>
          </cell>
          <cell r="D25" t="str">
            <v>Bco Brasil-New York - C/C 750940114</v>
          </cell>
          <cell r="E25" t="str">
            <v>AA</v>
          </cell>
          <cell r="F25" t="str">
            <v xml:space="preserve">   Caixa e Bancos</v>
          </cell>
        </row>
        <row r="26">
          <cell r="A26">
            <v>111020001</v>
          </cell>
          <cell r="B26" t="str">
            <v>Banco do Brasil</v>
          </cell>
          <cell r="C26" t="str">
            <v>1.1.1.02.0052</v>
          </cell>
          <cell r="D26" t="str">
            <v>Bco Brasil - Ag. 1252-1 C/C 20.000.063-2</v>
          </cell>
          <cell r="E26" t="str">
            <v>AA</v>
          </cell>
          <cell r="F26" t="str">
            <v xml:space="preserve">   Caixa e Bancos</v>
          </cell>
        </row>
        <row r="27">
          <cell r="A27">
            <v>111020001</v>
          </cell>
          <cell r="B27" t="str">
            <v>Banco do Brasil</v>
          </cell>
          <cell r="C27" t="str">
            <v>1.1.1.02.0053</v>
          </cell>
          <cell r="D27" t="str">
            <v>Bco Brasil - Ag. 1855-4 C/C 31.175.262-4</v>
          </cell>
          <cell r="E27" t="str">
            <v>AA</v>
          </cell>
          <cell r="F27" t="str">
            <v xml:space="preserve">   Caixa e Bancos</v>
          </cell>
        </row>
        <row r="28">
          <cell r="A28">
            <v>111020001</v>
          </cell>
          <cell r="B28" t="str">
            <v>Banco do Brasil</v>
          </cell>
          <cell r="C28" t="str">
            <v>1.1.1.02.0054</v>
          </cell>
          <cell r="D28" t="str">
            <v>Bco Brasil - Ag. 1855-4 C/C 31.175.263-2</v>
          </cell>
          <cell r="E28" t="str">
            <v>AA</v>
          </cell>
          <cell r="F28" t="str">
            <v xml:space="preserve">   Caixa e Bancos</v>
          </cell>
        </row>
        <row r="29">
          <cell r="A29">
            <v>111020745</v>
          </cell>
          <cell r="B29" t="str">
            <v>Banco Citibank</v>
          </cell>
          <cell r="C29" t="str">
            <v>1.1.1.02.0101</v>
          </cell>
          <cell r="D29" t="str">
            <v>Citibank - Assembléia - C/C 00052680975</v>
          </cell>
          <cell r="E29" t="str">
            <v>AA</v>
          </cell>
          <cell r="F29" t="str">
            <v xml:space="preserve">   Caixa e Bancos</v>
          </cell>
        </row>
        <row r="30">
          <cell r="A30">
            <v>111020745</v>
          </cell>
          <cell r="B30" t="str">
            <v>Banco Citibank</v>
          </cell>
          <cell r="C30" t="str">
            <v>1.1.1.02.0102</v>
          </cell>
          <cell r="D30" t="str">
            <v>Citibank - Assembléia - C/C 00052680983</v>
          </cell>
          <cell r="E30" t="str">
            <v>AA</v>
          </cell>
          <cell r="F30" t="str">
            <v xml:space="preserve">   Caixa e Bancos</v>
          </cell>
        </row>
        <row r="31">
          <cell r="A31">
            <v>111029001</v>
          </cell>
          <cell r="B31" t="str">
            <v>Banco JP Morgan - New York</v>
          </cell>
          <cell r="C31" t="str">
            <v>1.1.1.02.0151</v>
          </cell>
          <cell r="D31" t="str">
            <v>Bco JP Morgan - NY - C/C Q75231-00-3</v>
          </cell>
          <cell r="E31" t="str">
            <v>AA</v>
          </cell>
          <cell r="F31" t="str">
            <v xml:space="preserve">   Caixa e Bancos</v>
          </cell>
        </row>
        <row r="32">
          <cell r="A32">
            <v>111020347</v>
          </cell>
          <cell r="B32" t="str">
            <v>Banco Sudameris</v>
          </cell>
          <cell r="C32" t="str">
            <v>1.1.1.02.0201</v>
          </cell>
          <cell r="D32" t="str">
            <v>Sudaméris - Ag.393 C/C 03851-3000-4</v>
          </cell>
          <cell r="E32" t="str">
            <v>AA</v>
          </cell>
          <cell r="F32" t="str">
            <v xml:space="preserve">   Caixa e Bancos</v>
          </cell>
        </row>
        <row r="33">
          <cell r="A33">
            <v>111020347</v>
          </cell>
          <cell r="B33" t="str">
            <v>Banco Sudameris</v>
          </cell>
          <cell r="C33" t="str">
            <v>1.1.1.02.0202</v>
          </cell>
          <cell r="D33" t="str">
            <v>Sudameris - Ag. 1623 C/C 3.002397</v>
          </cell>
          <cell r="E33" t="str">
            <v>AA</v>
          </cell>
          <cell r="F33" t="str">
            <v xml:space="preserve">   Caixa e Bancos</v>
          </cell>
        </row>
        <row r="34">
          <cell r="A34">
            <v>111020347</v>
          </cell>
          <cell r="B34" t="str">
            <v>Banco Sudameris</v>
          </cell>
          <cell r="C34" t="str">
            <v>1.1.1.02.0203</v>
          </cell>
          <cell r="D34" t="str">
            <v>Sudameris - Ag. 1623 C/C 1002.238-7</v>
          </cell>
          <cell r="E34" t="str">
            <v>AA</v>
          </cell>
          <cell r="F34" t="str">
            <v xml:space="preserve">   Caixa e Bancos</v>
          </cell>
        </row>
        <row r="35">
          <cell r="A35">
            <v>111020041</v>
          </cell>
          <cell r="B35" t="str">
            <v>Banrisul</v>
          </cell>
          <cell r="C35" t="str">
            <v>1.1.1.02.0251</v>
          </cell>
          <cell r="D35" t="str">
            <v>Banrisul- Ag.0335 C/C 06.025.969.0-2</v>
          </cell>
          <cell r="E35" t="str">
            <v>AA</v>
          </cell>
          <cell r="F35" t="str">
            <v xml:space="preserve">   Caixa e Bancos</v>
          </cell>
        </row>
        <row r="36">
          <cell r="A36">
            <v>111020409</v>
          </cell>
          <cell r="B36" t="str">
            <v>Banco Unibanco</v>
          </cell>
          <cell r="C36" t="str">
            <v>1.1.1.02.0301</v>
          </cell>
          <cell r="D36" t="str">
            <v>Bco Unibanco - Ag.405 C/C109383-1</v>
          </cell>
          <cell r="E36" t="str">
            <v>AA</v>
          </cell>
          <cell r="F36" t="str">
            <v xml:space="preserve">   Caixa e Bancos</v>
          </cell>
        </row>
        <row r="37">
          <cell r="A37">
            <v>111020409</v>
          </cell>
          <cell r="B37" t="str">
            <v>Banco Unibanco</v>
          </cell>
          <cell r="C37" t="str">
            <v>1.1.1.02.0302</v>
          </cell>
          <cell r="D37" t="str">
            <v xml:space="preserve">Bco Unibanco - Ag.405 C/C118514-0 </v>
          </cell>
          <cell r="E37" t="str">
            <v>AA</v>
          </cell>
          <cell r="F37" t="str">
            <v xml:space="preserve">   Caixa e Bancos</v>
          </cell>
        </row>
        <row r="38">
          <cell r="A38">
            <v>111020409</v>
          </cell>
          <cell r="B38" t="str">
            <v>Banco Unibanco</v>
          </cell>
          <cell r="C38" t="str">
            <v>1.1.1.02.0303</v>
          </cell>
          <cell r="D38" t="str">
            <v>Bco Unibanco - Ag.405 C/C110339-0</v>
          </cell>
          <cell r="E38" t="str">
            <v>AA</v>
          </cell>
          <cell r="F38" t="str">
            <v xml:space="preserve">   Caixa e Bancos</v>
          </cell>
        </row>
        <row r="39">
          <cell r="A39">
            <v>111020409</v>
          </cell>
          <cell r="B39" t="str">
            <v>Banco Unibanco</v>
          </cell>
          <cell r="C39" t="str">
            <v>1.1.1.02.0304</v>
          </cell>
          <cell r="D39" t="str">
            <v>Bco Unibanco - Ag. 0405 C/C 112189-7</v>
          </cell>
          <cell r="E39" t="str">
            <v>AA</v>
          </cell>
          <cell r="F39" t="str">
            <v xml:space="preserve">   Caixa e Bancos</v>
          </cell>
        </row>
        <row r="40">
          <cell r="A40">
            <v>111020409</v>
          </cell>
          <cell r="B40" t="str">
            <v>Banco Unibanco</v>
          </cell>
          <cell r="C40" t="str">
            <v>1.1.1.02.0305</v>
          </cell>
          <cell r="D40" t="str">
            <v>Bco Unibanco - Ag. 0405 C/C 215312-1</v>
          </cell>
          <cell r="E40" t="str">
            <v>AA</v>
          </cell>
          <cell r="F40" t="str">
            <v xml:space="preserve">   Caixa e Bancos</v>
          </cell>
        </row>
        <row r="41">
          <cell r="A41">
            <v>111020341</v>
          </cell>
          <cell r="B41" t="str">
            <v>Banco Itaú S/A</v>
          </cell>
          <cell r="C41" t="str">
            <v>1.1.1.02.0351</v>
          </cell>
          <cell r="D41" t="str">
            <v>Bco. Itaú S/A - Ag. 0093 C/C 56979-6</v>
          </cell>
          <cell r="E41" t="str">
            <v>AA</v>
          </cell>
          <cell r="F41" t="str">
            <v xml:space="preserve">   Caixa e Bancos</v>
          </cell>
        </row>
        <row r="42">
          <cell r="A42">
            <v>111020341</v>
          </cell>
          <cell r="B42" t="str">
            <v>Banco Itaú S/A</v>
          </cell>
          <cell r="C42" t="str">
            <v>1.1.1.02.0352</v>
          </cell>
          <cell r="D42" t="str">
            <v>Bco. Itaú S/A - Ag. 0093 C/C 26675-7</v>
          </cell>
          <cell r="E42" t="str">
            <v>AA</v>
          </cell>
          <cell r="F42" t="str">
            <v xml:space="preserve">   Caixa e Bancos</v>
          </cell>
        </row>
        <row r="43">
          <cell r="A43">
            <v>111020341</v>
          </cell>
          <cell r="B43" t="str">
            <v>Banco Itaú S/A</v>
          </cell>
          <cell r="C43" t="str">
            <v>1.1.1.02.0353</v>
          </cell>
          <cell r="D43" t="str">
            <v>Bco Itau S/A - Ag. 1248 C/C 08391-5</v>
          </cell>
          <cell r="E43" t="str">
            <v>AA</v>
          </cell>
          <cell r="F43" t="str">
            <v xml:space="preserve">   Caixa e Bancos</v>
          </cell>
        </row>
        <row r="44">
          <cell r="A44">
            <v>111020341</v>
          </cell>
          <cell r="B44" t="str">
            <v>Banco Itaú S/A</v>
          </cell>
          <cell r="C44" t="str">
            <v>1.1.1.02.0354</v>
          </cell>
          <cell r="D44" t="str">
            <v>Bco Itaú S/A - Ag. 0911 C/C 07673-5</v>
          </cell>
          <cell r="E44" t="str">
            <v>AA</v>
          </cell>
          <cell r="F44" t="str">
            <v xml:space="preserve">   Caixa e Bancos</v>
          </cell>
        </row>
        <row r="45">
          <cell r="A45">
            <v>111020341</v>
          </cell>
          <cell r="B45" t="str">
            <v>Banco Itaú S/A</v>
          </cell>
          <cell r="C45" t="str">
            <v>1.1.1.02.0355</v>
          </cell>
          <cell r="D45" t="str">
            <v>Bco Itaú S/A - Ag. 1248 C/C 07297-5</v>
          </cell>
          <cell r="E45" t="str">
            <v>AA</v>
          </cell>
          <cell r="F45" t="str">
            <v xml:space="preserve">   Caixa e Bancos</v>
          </cell>
        </row>
        <row r="46">
          <cell r="A46">
            <v>111029002</v>
          </cell>
          <cell r="B46" t="str">
            <v>BNDES - Banco Nac. Des. Econ. e Social</v>
          </cell>
          <cell r="C46" t="str">
            <v>1.1.1.02.0401</v>
          </cell>
          <cell r="D46" t="str">
            <v>Bco Nac. Des. Econ. e Social C/C 13050-8</v>
          </cell>
          <cell r="E46" t="str">
            <v>AA</v>
          </cell>
          <cell r="F46" t="str">
            <v xml:space="preserve">   Caixa e Bancos</v>
          </cell>
        </row>
        <row r="47">
          <cell r="A47">
            <v>111020389</v>
          </cell>
          <cell r="B47" t="str">
            <v>Banco Mercantil do Brasil</v>
          </cell>
          <cell r="C47" t="str">
            <v>1.1.1.02.0451</v>
          </cell>
          <cell r="D47" t="str">
            <v>Bco Merc.Brasil Ag.0128 C/C 02058624-3</v>
          </cell>
          <cell r="E47" t="str">
            <v>AA</v>
          </cell>
          <cell r="F47" t="str">
            <v xml:space="preserve">   Caixa e Bancos</v>
          </cell>
        </row>
        <row r="48">
          <cell r="A48">
            <v>111020246</v>
          </cell>
          <cell r="B48" t="str">
            <v>Banco ABC Brasil</v>
          </cell>
          <cell r="C48" t="str">
            <v>1.1.1.02.0501</v>
          </cell>
          <cell r="D48" t="str">
            <v>Bco ABC Brasil S/A Ag. 001 C/C 22010906</v>
          </cell>
          <cell r="E48" t="str">
            <v>AA</v>
          </cell>
          <cell r="F48" t="str">
            <v xml:space="preserve">   Caixa e Bancos</v>
          </cell>
        </row>
        <row r="49">
          <cell r="A49">
            <v>111020246</v>
          </cell>
          <cell r="B49" t="str">
            <v>Banco ABC Brasil</v>
          </cell>
          <cell r="C49" t="str">
            <v>1.1.1.02.0502</v>
          </cell>
          <cell r="D49" t="str">
            <v>Bco ABC Brasil S/A Ag. 019 C/C 22011350</v>
          </cell>
          <cell r="E49" t="str">
            <v>AA</v>
          </cell>
          <cell r="F49" t="str">
            <v xml:space="preserve">   Caixa e Bancos</v>
          </cell>
        </row>
        <row r="50">
          <cell r="A50">
            <v>111020004</v>
          </cell>
          <cell r="B50" t="str">
            <v>Banco do Nordeste</v>
          </cell>
          <cell r="C50" t="str">
            <v>1.1.1.02.0551</v>
          </cell>
          <cell r="D50" t="str">
            <v>Bco Nordeste Brasil SA Ag 192 C/C 5360-4</v>
          </cell>
          <cell r="E50" t="str">
            <v>AA</v>
          </cell>
          <cell r="F50" t="str">
            <v xml:space="preserve">   Caixa e Bancos</v>
          </cell>
        </row>
        <row r="51">
          <cell r="A51">
            <v>111020008</v>
          </cell>
          <cell r="B51" t="str">
            <v>Banco Santander</v>
          </cell>
          <cell r="C51" t="str">
            <v>1.1.1.02.0601</v>
          </cell>
          <cell r="D51" t="str">
            <v>Bco Santander Ag. 2263 C/C 130003330</v>
          </cell>
          <cell r="E51" t="str">
            <v>AA</v>
          </cell>
          <cell r="F51" t="str">
            <v xml:space="preserve">   Caixa e Bancos</v>
          </cell>
        </row>
        <row r="52">
          <cell r="A52">
            <v>111020008</v>
          </cell>
          <cell r="B52" t="str">
            <v>Banco Santander</v>
          </cell>
          <cell r="C52" t="str">
            <v>1.1.1.02.0602</v>
          </cell>
          <cell r="D52" t="str">
            <v>Bco Santander Ag. 2263 C/C 130003323</v>
          </cell>
          <cell r="E52" t="str">
            <v>AA</v>
          </cell>
          <cell r="F52" t="str">
            <v xml:space="preserve">   Caixa e Bancos</v>
          </cell>
        </row>
        <row r="53">
          <cell r="A53">
            <v>111020611</v>
          </cell>
          <cell r="B53" t="str">
            <v>Banco Paulista</v>
          </cell>
          <cell r="C53" t="str">
            <v>1.1.1.02.0651</v>
          </cell>
          <cell r="D53" t="str">
            <v>Bco Paulista Ag. 00001 C/C 244891</v>
          </cell>
          <cell r="E53" t="str">
            <v>AA</v>
          </cell>
          <cell r="F53" t="str">
            <v xml:space="preserve">   Caixa e Bancos</v>
          </cell>
        </row>
        <row r="54">
          <cell r="A54">
            <v>111020208</v>
          </cell>
          <cell r="B54" t="str">
            <v>Banco UBS Pactual</v>
          </cell>
          <cell r="C54" t="str">
            <v>1.1.1.02.0701</v>
          </cell>
          <cell r="D54" t="str">
            <v>Bco. UBS Pactual - Ag. 001 c/c. 80258</v>
          </cell>
          <cell r="E54" t="str">
            <v>AA</v>
          </cell>
          <cell r="F54" t="str">
            <v xml:space="preserve">   Caixa e Bancos</v>
          </cell>
        </row>
        <row r="55">
          <cell r="A55">
            <v>111020208</v>
          </cell>
          <cell r="B55" t="str">
            <v>Banco UBS Pactual</v>
          </cell>
          <cell r="C55" t="str">
            <v>1.1.1.02.0702</v>
          </cell>
          <cell r="D55" t="str">
            <v>Bco. UBS Pactual - Ag. 001 c/c. 80257</v>
          </cell>
          <cell r="E55" t="str">
            <v>AA</v>
          </cell>
          <cell r="F55" t="str">
            <v xml:space="preserve">   Caixa e Bancos</v>
          </cell>
        </row>
        <row r="56">
          <cell r="A56">
            <v>111020208</v>
          </cell>
          <cell r="B56" t="str">
            <v>Banco UBS Pactual</v>
          </cell>
          <cell r="C56" t="str">
            <v>1.1.1.02.0703</v>
          </cell>
          <cell r="D56" t="str">
            <v>Bco. UBS Pactual - Ag. 001 c/c. 80256</v>
          </cell>
          <cell r="E56" t="str">
            <v>AA</v>
          </cell>
          <cell r="F56" t="str">
            <v xml:space="preserve">   Caixa e Bancos</v>
          </cell>
        </row>
        <row r="57">
          <cell r="A57" t="str">
            <v>x</v>
          </cell>
          <cell r="B57" t="str">
            <v>??</v>
          </cell>
          <cell r="C57" t="str">
            <v>1.1.1.03</v>
          </cell>
          <cell r="D57" t="str">
            <v>Bancos c/Investimentos</v>
          </cell>
          <cell r="E57" t="str">
            <v>AA</v>
          </cell>
          <cell r="F57" t="str">
            <v xml:space="preserve">   Caixa e Bancos</v>
          </cell>
        </row>
        <row r="58">
          <cell r="A58">
            <v>111020237</v>
          </cell>
          <cell r="B58" t="str">
            <v>Banco Bradesco</v>
          </cell>
          <cell r="C58" t="str">
            <v>1.1.1.03.0001</v>
          </cell>
          <cell r="D58" t="str">
            <v>Bco Bradesco - Ag.2773 C/C 262-3</v>
          </cell>
          <cell r="E58" t="str">
            <v>AA</v>
          </cell>
          <cell r="F58" t="str">
            <v xml:space="preserve">   Caixa e Bancos</v>
          </cell>
        </row>
        <row r="59">
          <cell r="A59">
            <v>111020237</v>
          </cell>
          <cell r="B59" t="str">
            <v>Banco Bradesco</v>
          </cell>
          <cell r="C59" t="str">
            <v>1.1.1.03.0003</v>
          </cell>
          <cell r="D59" t="str">
            <v>Bco Bradesco - Ag. 2773 C/C 2475-9</v>
          </cell>
          <cell r="E59" t="str">
            <v>AA</v>
          </cell>
          <cell r="F59" t="str">
            <v xml:space="preserve">   Caixa e Bancos</v>
          </cell>
        </row>
        <row r="60">
          <cell r="A60">
            <v>111020237</v>
          </cell>
          <cell r="B60" t="str">
            <v>Banco Bradesco</v>
          </cell>
          <cell r="C60" t="str">
            <v>1.1.1.03.0007</v>
          </cell>
          <cell r="D60" t="str">
            <v>Bco Bradesco - Ag. 2773 C/C 5396-1</v>
          </cell>
          <cell r="E60" t="str">
            <v>AA</v>
          </cell>
          <cell r="F60" t="str">
            <v xml:space="preserve">   Caixa e Bancos</v>
          </cell>
        </row>
        <row r="61">
          <cell r="A61">
            <v>111020237</v>
          </cell>
          <cell r="B61" t="str">
            <v>Banco Bradesco</v>
          </cell>
          <cell r="C61" t="str">
            <v>1.1.1.03.0009</v>
          </cell>
          <cell r="D61" t="str">
            <v>Bco Bradesco - Ag. 2773 C/C 7.600-7</v>
          </cell>
          <cell r="E61" t="str">
            <v>AA</v>
          </cell>
          <cell r="F61" t="str">
            <v xml:space="preserve">   Caixa e Bancos</v>
          </cell>
        </row>
        <row r="62">
          <cell r="A62">
            <v>111020237</v>
          </cell>
          <cell r="B62" t="str">
            <v>Banco Bradesco</v>
          </cell>
          <cell r="C62" t="str">
            <v>1.1.1.03.0013</v>
          </cell>
          <cell r="D62" t="str">
            <v>Bco Bradesco - Ag. 3369 C/C 262-3</v>
          </cell>
          <cell r="E62" t="str">
            <v>AA</v>
          </cell>
          <cell r="F62" t="str">
            <v xml:space="preserve">   Caixa e Bancos</v>
          </cell>
        </row>
        <row r="63">
          <cell r="A63">
            <v>111020237</v>
          </cell>
          <cell r="B63" t="str">
            <v>Banco Bradesco</v>
          </cell>
          <cell r="C63" t="str">
            <v>1.1.1.03.0014</v>
          </cell>
          <cell r="D63" t="str">
            <v>Bco Bradesco - Ag. 2773 C/C 8300-3</v>
          </cell>
          <cell r="E63" t="str">
            <v>AA</v>
          </cell>
          <cell r="F63" t="str">
            <v xml:space="preserve">   Caixa e Bancos</v>
          </cell>
        </row>
        <row r="64">
          <cell r="A64">
            <v>111020237</v>
          </cell>
          <cell r="B64" t="str">
            <v>Banco Bradesco</v>
          </cell>
          <cell r="C64" t="str">
            <v>1.1.1.03.0015</v>
          </cell>
          <cell r="D64" t="str">
            <v>Bco Bradesco - Ag. 2773 C/C 8321-6</v>
          </cell>
          <cell r="E64" t="str">
            <v>AA</v>
          </cell>
          <cell r="F64" t="str">
            <v xml:space="preserve">   Caixa e Bancos</v>
          </cell>
        </row>
        <row r="65">
          <cell r="A65">
            <v>111020237</v>
          </cell>
          <cell r="B65" t="str">
            <v>Banco Bradesco</v>
          </cell>
          <cell r="C65" t="str">
            <v>1.1.1.03.0016</v>
          </cell>
          <cell r="D65" t="str">
            <v>Bco Bradesco - Ag. 2773 C/C 8500-6</v>
          </cell>
          <cell r="E65" t="str">
            <v>AA</v>
          </cell>
          <cell r="F65" t="str">
            <v xml:space="preserve">   Caixa e Bancos</v>
          </cell>
        </row>
        <row r="66">
          <cell r="A66">
            <v>111020237</v>
          </cell>
          <cell r="B66" t="str">
            <v>Banco Bradesco</v>
          </cell>
          <cell r="C66" t="str">
            <v>1.1.1.03.0017</v>
          </cell>
          <cell r="D66" t="str">
            <v>Bco Bradesco S/A Ag. 0895 C/C 80477-9</v>
          </cell>
          <cell r="E66" t="str">
            <v>AA</v>
          </cell>
          <cell r="F66" t="str">
            <v xml:space="preserve">   Caixa e Bancos</v>
          </cell>
        </row>
        <row r="67">
          <cell r="A67">
            <v>111020409</v>
          </cell>
          <cell r="B67" t="str">
            <v>Banco Unibanco</v>
          </cell>
          <cell r="C67" t="str">
            <v>1.1.1.03.0301</v>
          </cell>
          <cell r="D67" t="str">
            <v>Bco Unibanco - Ag. 0405 C/C 109383-1</v>
          </cell>
          <cell r="E67" t="str">
            <v>AA</v>
          </cell>
          <cell r="F67" t="str">
            <v xml:space="preserve">   Caixa e Bancos</v>
          </cell>
        </row>
        <row r="68">
          <cell r="A68">
            <v>111020409</v>
          </cell>
          <cell r="B68" t="str">
            <v>Banco Unibanco</v>
          </cell>
          <cell r="C68" t="str">
            <v>1.1.1.03.0305</v>
          </cell>
          <cell r="D68" t="str">
            <v>Bco Unibanco - Ag. 0405 C/C 215312-1</v>
          </cell>
          <cell r="E68" t="str">
            <v>AA</v>
          </cell>
          <cell r="F68" t="str">
            <v xml:space="preserve">   Caixa e Bancos</v>
          </cell>
        </row>
        <row r="69">
          <cell r="A69">
            <v>111020341</v>
          </cell>
          <cell r="B69" t="str">
            <v>Banco Itaú S/A</v>
          </cell>
          <cell r="C69" t="str">
            <v>1.1.1.03.0351</v>
          </cell>
          <cell r="D69" t="str">
            <v>Bco. Itaú S/A - Ag. 0093 C/C 56979-6</v>
          </cell>
          <cell r="E69" t="str">
            <v>AA</v>
          </cell>
          <cell r="F69" t="str">
            <v xml:space="preserve">   Caixa e Bancos</v>
          </cell>
        </row>
        <row r="70">
          <cell r="A70">
            <v>111020341</v>
          </cell>
          <cell r="B70" t="str">
            <v>Banco Itaú S/A</v>
          </cell>
          <cell r="C70" t="str">
            <v>1.1.1.03.0352</v>
          </cell>
          <cell r="D70" t="str">
            <v>Bco. Itaú S/A - Ag. 0093 C/C 26675-7</v>
          </cell>
          <cell r="E70" t="str">
            <v>AA</v>
          </cell>
          <cell r="F70" t="str">
            <v xml:space="preserve">   Caixa e Bancos</v>
          </cell>
        </row>
        <row r="71">
          <cell r="A71">
            <v>111020341</v>
          </cell>
          <cell r="B71" t="str">
            <v>Banco Itaú S/A</v>
          </cell>
          <cell r="C71" t="str">
            <v>1.1.1.03.0354</v>
          </cell>
          <cell r="D71" t="str">
            <v>Bco Itaú S/A - Ag. 0911 C/C 07673-5</v>
          </cell>
          <cell r="E71" t="str">
            <v>AA</v>
          </cell>
          <cell r="F71" t="str">
            <v xml:space="preserve">   Caixa e Bancos</v>
          </cell>
        </row>
        <row r="72">
          <cell r="A72">
            <v>111020341</v>
          </cell>
          <cell r="B72" t="str">
            <v>Banco Itaú S/A</v>
          </cell>
          <cell r="C72" t="str">
            <v>1.1.1.03.0355</v>
          </cell>
          <cell r="D72" t="str">
            <v>Bco Itaú S/A - Ag. 1248 C/C 07297-5</v>
          </cell>
          <cell r="E72" t="str">
            <v>AA</v>
          </cell>
          <cell r="F72" t="str">
            <v xml:space="preserve">   Caixa e Bancos</v>
          </cell>
        </row>
        <row r="73">
          <cell r="A73">
            <v>111020246</v>
          </cell>
          <cell r="B73" t="str">
            <v>Banco ABC Brasil</v>
          </cell>
          <cell r="C73" t="str">
            <v>1.1.1.03.0501</v>
          </cell>
          <cell r="D73" t="str">
            <v>Bco ABC Brasil S/A Ag. 001 C/C 22010906</v>
          </cell>
          <cell r="E73" t="str">
            <v>AA</v>
          </cell>
          <cell r="F73" t="str">
            <v xml:space="preserve">   Caixa e Bancos</v>
          </cell>
        </row>
        <row r="74">
          <cell r="A74">
            <v>111020008</v>
          </cell>
          <cell r="B74" t="str">
            <v>Banco Santander</v>
          </cell>
          <cell r="C74" t="str">
            <v>1.1.1.03.0601</v>
          </cell>
          <cell r="D74" t="str">
            <v>Bco Santander - Ag. 2263 C/C 130003330</v>
          </cell>
          <cell r="E74" t="str">
            <v>AA</v>
          </cell>
          <cell r="F74" t="str">
            <v xml:space="preserve">   Caixa e Bancos</v>
          </cell>
        </row>
        <row r="75">
          <cell r="A75">
            <v>111020008</v>
          </cell>
          <cell r="B75" t="str">
            <v>Banco Santander</v>
          </cell>
          <cell r="C75" t="str">
            <v>1.1.1.03.0602</v>
          </cell>
          <cell r="D75" t="str">
            <v>Bco Santander - Ag. 2263 C/C 130003323</v>
          </cell>
          <cell r="E75" t="str">
            <v>AA</v>
          </cell>
          <cell r="F75" t="str">
            <v xml:space="preserve">   Caixa e Bancos</v>
          </cell>
        </row>
        <row r="76">
          <cell r="A76">
            <v>111020611</v>
          </cell>
          <cell r="B76" t="str">
            <v>Banco Paulista</v>
          </cell>
          <cell r="C76" t="str">
            <v>1.1.1.03.0651</v>
          </cell>
          <cell r="D76" t="str">
            <v>Bco Paulista Ag. 00001 C/C 244891</v>
          </cell>
          <cell r="E76" t="str">
            <v>AA</v>
          </cell>
          <cell r="F76" t="str">
            <v xml:space="preserve">   Caixa e Bancos</v>
          </cell>
        </row>
        <row r="77">
          <cell r="A77">
            <v>111020208</v>
          </cell>
          <cell r="B77" t="str">
            <v>Banco UBS Pactual</v>
          </cell>
          <cell r="C77" t="str">
            <v>1.1.1.03.0701</v>
          </cell>
          <cell r="D77" t="str">
            <v>Bco. UBS Pactual - Ag. 001 c/c. 80258</v>
          </cell>
          <cell r="E77" t="str">
            <v>AA</v>
          </cell>
          <cell r="F77" t="str">
            <v xml:space="preserve">   Caixa e Bancos</v>
          </cell>
        </row>
        <row r="78">
          <cell r="A78">
            <v>111020208</v>
          </cell>
          <cell r="B78" t="str">
            <v>Banco UBS Pactual</v>
          </cell>
          <cell r="C78" t="str">
            <v>1.1.1.03.0702</v>
          </cell>
          <cell r="D78" t="str">
            <v>Bco. UBS Pactual - Ag. 001 c/c. 80257</v>
          </cell>
          <cell r="E78" t="str">
            <v>AA</v>
          </cell>
          <cell r="F78" t="str">
            <v xml:space="preserve">   Caixa e Bancos</v>
          </cell>
        </row>
        <row r="79">
          <cell r="A79">
            <v>111020208</v>
          </cell>
          <cell r="B79" t="str">
            <v>Banco UBS Pactual</v>
          </cell>
          <cell r="C79" t="str">
            <v>1.1.1.03.0703</v>
          </cell>
          <cell r="D79" t="str">
            <v>Bco. UBS Pactual - Ag. 001 c/c. 80256</v>
          </cell>
          <cell r="E79" t="str">
            <v>AA</v>
          </cell>
          <cell r="F79" t="str">
            <v xml:space="preserve">   Caixa e Bancos</v>
          </cell>
        </row>
        <row r="80">
          <cell r="A80" t="str">
            <v>x</v>
          </cell>
          <cell r="B80" t="str">
            <v>??</v>
          </cell>
          <cell r="C80" t="str">
            <v>1.1.1.04</v>
          </cell>
          <cell r="D80" t="str">
            <v>Bancos C/Vinculada</v>
          </cell>
          <cell r="E80" t="str">
            <v>AA</v>
          </cell>
          <cell r="F80" t="str">
            <v xml:space="preserve">   Caixa e Bancos</v>
          </cell>
        </row>
        <row r="81">
          <cell r="A81">
            <v>111040237</v>
          </cell>
          <cell r="B81" t="str">
            <v>Banco Bradesco</v>
          </cell>
          <cell r="C81" t="str">
            <v>1.1.1.04.0017</v>
          </cell>
          <cell r="D81" t="str">
            <v>Bco Bradesco S/A Ag. 0895 C/C 80447-9</v>
          </cell>
          <cell r="E81" t="str">
            <v>AA</v>
          </cell>
          <cell r="F81" t="str">
            <v xml:space="preserve">   Caixa e Bancos</v>
          </cell>
        </row>
        <row r="82">
          <cell r="A82" t="str">
            <v>x</v>
          </cell>
          <cell r="B82" t="str">
            <v>??</v>
          </cell>
          <cell r="C82" t="str">
            <v>1.1.1.05</v>
          </cell>
          <cell r="D82" t="str">
            <v>Aplicações de Liquidez Imediata</v>
          </cell>
          <cell r="E82" t="str">
            <v>AA</v>
          </cell>
          <cell r="F82" t="str">
            <v xml:space="preserve">   Caixa e Bancos</v>
          </cell>
        </row>
        <row r="83">
          <cell r="A83" t="str">
            <v>x</v>
          </cell>
          <cell r="B83" t="str">
            <v>??</v>
          </cell>
          <cell r="C83" t="str">
            <v>1.1.2</v>
          </cell>
          <cell r="D83" t="str">
            <v>Contas a Receber - Clientes</v>
          </cell>
          <cell r="E83" t="str">
            <v>AC</v>
          </cell>
          <cell r="F83" t="str">
            <v xml:space="preserve">   Contas a Receber</v>
          </cell>
        </row>
        <row r="84">
          <cell r="A84" t="str">
            <v>x</v>
          </cell>
          <cell r="B84" t="str">
            <v>??</v>
          </cell>
          <cell r="C84" t="str">
            <v>1.1.2.01</v>
          </cell>
          <cell r="D84" t="str">
            <v>Alugueis a Receber</v>
          </cell>
          <cell r="E84" t="str">
            <v>AC</v>
          </cell>
          <cell r="F84" t="str">
            <v xml:space="preserve">   Contas a Receber</v>
          </cell>
        </row>
        <row r="85">
          <cell r="A85">
            <v>112010002</v>
          </cell>
          <cell r="B85" t="str">
            <v>Aluguel a Receber - Shopping</v>
          </cell>
          <cell r="C85" t="str">
            <v>1.1.2.01.0001</v>
          </cell>
          <cell r="D85" t="str">
            <v>Shopping Campo Grande</v>
          </cell>
          <cell r="E85" t="str">
            <v>AC</v>
          </cell>
          <cell r="F85" t="str">
            <v xml:space="preserve">   Contas a Receber</v>
          </cell>
        </row>
        <row r="86">
          <cell r="A86">
            <v>112010002</v>
          </cell>
          <cell r="B86" t="str">
            <v>Aluguel a Receber - Shopping</v>
          </cell>
          <cell r="C86" t="str">
            <v>1.1.2.01.0002</v>
          </cell>
          <cell r="D86" t="str">
            <v>Shopping Center Recife</v>
          </cell>
          <cell r="E86" t="str">
            <v>AC</v>
          </cell>
          <cell r="F86" t="str">
            <v xml:space="preserve">   Contas a Receber</v>
          </cell>
        </row>
        <row r="87">
          <cell r="A87">
            <v>112010002</v>
          </cell>
          <cell r="B87" t="str">
            <v>Aluguel a Receber - Shopping</v>
          </cell>
          <cell r="C87" t="str">
            <v>1.1.2.01.0003</v>
          </cell>
          <cell r="D87" t="str">
            <v>Shopping Del Rey</v>
          </cell>
          <cell r="E87" t="str">
            <v>AC</v>
          </cell>
          <cell r="F87" t="str">
            <v xml:space="preserve">   Contas a Receber</v>
          </cell>
        </row>
        <row r="88">
          <cell r="A88">
            <v>112010002</v>
          </cell>
          <cell r="B88" t="str">
            <v>Aluguel a Receber - Shopping</v>
          </cell>
          <cell r="C88" t="str">
            <v>1.1.2.01.0004</v>
          </cell>
          <cell r="D88" t="str">
            <v>Shopping Iguatemi - Caxias - RS</v>
          </cell>
          <cell r="E88" t="str">
            <v>AC</v>
          </cell>
          <cell r="F88" t="str">
            <v xml:space="preserve">   Contas a Receber</v>
          </cell>
        </row>
        <row r="89">
          <cell r="A89">
            <v>112010002</v>
          </cell>
          <cell r="B89" t="str">
            <v>Aluguel a Receber - Shopping</v>
          </cell>
          <cell r="C89" t="str">
            <v>1.1.2.01.0005</v>
          </cell>
          <cell r="D89" t="str">
            <v>Shopping Villa Lobos</v>
          </cell>
          <cell r="E89" t="str">
            <v>AC</v>
          </cell>
          <cell r="F89" t="str">
            <v xml:space="preserve">   Contas a Receber</v>
          </cell>
        </row>
        <row r="90">
          <cell r="A90">
            <v>112010002</v>
          </cell>
          <cell r="B90" t="str">
            <v>Aluguel a Receber - Shopping</v>
          </cell>
          <cell r="C90" t="str">
            <v>1.1.2.01.0006</v>
          </cell>
          <cell r="D90" t="str">
            <v>Norteshopping - 1ª Fase</v>
          </cell>
          <cell r="E90" t="str">
            <v>AC</v>
          </cell>
          <cell r="F90" t="str">
            <v xml:space="preserve">   Contas a Receber</v>
          </cell>
        </row>
        <row r="91">
          <cell r="A91">
            <v>112010002</v>
          </cell>
          <cell r="B91" t="str">
            <v>Aluguel a Receber - Shopping</v>
          </cell>
          <cell r="C91" t="str">
            <v>1.1.2.01.0007</v>
          </cell>
          <cell r="D91" t="str">
            <v>Norteshopping - 1ª Expansão</v>
          </cell>
          <cell r="E91" t="str">
            <v>AC</v>
          </cell>
          <cell r="F91" t="str">
            <v xml:space="preserve">   Contas a Receber</v>
          </cell>
        </row>
        <row r="92">
          <cell r="A92">
            <v>112010002</v>
          </cell>
          <cell r="B92" t="str">
            <v>Aluguel a Receber - Shopping</v>
          </cell>
          <cell r="C92" t="str">
            <v>1.1.2.01.0008</v>
          </cell>
          <cell r="D92" t="str">
            <v>Norteshopping - Salas</v>
          </cell>
          <cell r="E92" t="str">
            <v>AC</v>
          </cell>
          <cell r="F92" t="str">
            <v xml:space="preserve">   Contas a Receber</v>
          </cell>
        </row>
        <row r="93">
          <cell r="A93">
            <v>112010002</v>
          </cell>
          <cell r="B93" t="str">
            <v>Aluguel a Receber - Shopping</v>
          </cell>
          <cell r="C93" t="str">
            <v>1.1.2.01.0009</v>
          </cell>
          <cell r="D93" t="str">
            <v>Norteshopping - 2ª Expansão</v>
          </cell>
          <cell r="E93" t="str">
            <v>AC</v>
          </cell>
          <cell r="F93" t="str">
            <v xml:space="preserve">   Contas a Receber</v>
          </cell>
        </row>
        <row r="94">
          <cell r="A94" t="str">
            <v>x</v>
          </cell>
          <cell r="B94" t="str">
            <v>??</v>
          </cell>
          <cell r="C94" t="str">
            <v>1.1.2.01.0100</v>
          </cell>
          <cell r="D94" t="str">
            <v>Ed. Avenida Passos, 120</v>
          </cell>
          <cell r="E94" t="str">
            <v>AC</v>
          </cell>
          <cell r="F94" t="str">
            <v xml:space="preserve">   Contas a Receber</v>
          </cell>
        </row>
        <row r="95">
          <cell r="A95">
            <v>112020002</v>
          </cell>
          <cell r="B95" t="str">
            <v>Aluguel a Receber - Shopping</v>
          </cell>
          <cell r="C95" t="str">
            <v>1.1.2.01.1000</v>
          </cell>
          <cell r="D95" t="str">
            <v>Perdas no Recebimento de Créditos</v>
          </cell>
          <cell r="E95" t="str">
            <v>AC</v>
          </cell>
          <cell r="F95" t="str">
            <v xml:space="preserve">   Contas a Receber</v>
          </cell>
        </row>
        <row r="96">
          <cell r="A96" t="str">
            <v>x</v>
          </cell>
          <cell r="B96" t="str">
            <v>??</v>
          </cell>
          <cell r="C96" t="str">
            <v>1.1.2.02</v>
          </cell>
          <cell r="D96" t="str">
            <v>Taxa de Cessão a Receber</v>
          </cell>
          <cell r="E96" t="str">
            <v>AC</v>
          </cell>
          <cell r="F96" t="str">
            <v xml:space="preserve">   Contas a Receber</v>
          </cell>
        </row>
        <row r="97">
          <cell r="A97">
            <v>112010003</v>
          </cell>
          <cell r="B97" t="str">
            <v>Taxa de Cessão a Receber - Shopping</v>
          </cell>
          <cell r="C97" t="str">
            <v>1.1.2.02.0001</v>
          </cell>
          <cell r="D97" t="str">
            <v>Shopping Campo Grande</v>
          </cell>
          <cell r="E97" t="str">
            <v>AC</v>
          </cell>
          <cell r="F97" t="str">
            <v xml:space="preserve">   Contas a Receber</v>
          </cell>
        </row>
        <row r="98">
          <cell r="A98">
            <v>112010003</v>
          </cell>
          <cell r="B98" t="str">
            <v>Taxa de Cessão a Receber - Shopping</v>
          </cell>
          <cell r="C98" t="str">
            <v>1.1.2.02.0002</v>
          </cell>
          <cell r="D98" t="str">
            <v>Shopping Center Recife</v>
          </cell>
          <cell r="E98" t="str">
            <v>AC</v>
          </cell>
          <cell r="F98" t="str">
            <v xml:space="preserve">   Contas a Receber</v>
          </cell>
        </row>
        <row r="99">
          <cell r="A99">
            <v>112010003</v>
          </cell>
          <cell r="B99" t="str">
            <v>Taxa de Cessão a Receber - Shopping</v>
          </cell>
          <cell r="C99" t="str">
            <v>1.1.2.02.0003</v>
          </cell>
          <cell r="D99" t="str">
            <v>Shopping Del Rey</v>
          </cell>
          <cell r="E99" t="str">
            <v>AC</v>
          </cell>
          <cell r="F99" t="str">
            <v xml:space="preserve">   Contas a Receber</v>
          </cell>
        </row>
        <row r="100">
          <cell r="A100">
            <v>112010003</v>
          </cell>
          <cell r="B100" t="str">
            <v>Taxa de Cessão a Receber - Shopping</v>
          </cell>
          <cell r="C100" t="str">
            <v>1.1.2.02.0004</v>
          </cell>
          <cell r="D100" t="str">
            <v>Shopping Iguatemi - Caxias - RS</v>
          </cell>
          <cell r="E100" t="str">
            <v>AC</v>
          </cell>
          <cell r="F100" t="str">
            <v xml:space="preserve">   Contas a Receber</v>
          </cell>
        </row>
        <row r="101">
          <cell r="A101">
            <v>112010003</v>
          </cell>
          <cell r="B101" t="str">
            <v>Taxa de Cessão a Receber - Shopping</v>
          </cell>
          <cell r="C101" t="str">
            <v>1.1.2.02.0005</v>
          </cell>
          <cell r="D101" t="str">
            <v>Shopping Villa Lobos</v>
          </cell>
          <cell r="E101" t="str">
            <v>AC</v>
          </cell>
          <cell r="F101" t="str">
            <v xml:space="preserve">   Contas a Receber</v>
          </cell>
        </row>
        <row r="102">
          <cell r="A102">
            <v>112010003</v>
          </cell>
          <cell r="B102" t="str">
            <v>Taxa de Cessão a Receber - Shopping</v>
          </cell>
          <cell r="C102" t="str">
            <v>1.1.2.02.0006</v>
          </cell>
          <cell r="D102" t="str">
            <v>Norteshopping - 1ª Fase</v>
          </cell>
          <cell r="E102" t="str">
            <v>AC</v>
          </cell>
          <cell r="F102" t="str">
            <v xml:space="preserve">   Contas a Receber</v>
          </cell>
        </row>
        <row r="103">
          <cell r="A103">
            <v>112010003</v>
          </cell>
          <cell r="B103" t="str">
            <v>Taxa de Cessão a Receber - Shopping</v>
          </cell>
          <cell r="C103" t="str">
            <v>1.1.2.02.0007</v>
          </cell>
          <cell r="D103" t="str">
            <v>Norteshopping - 1ª Expansão</v>
          </cell>
          <cell r="E103" t="str">
            <v>AC</v>
          </cell>
          <cell r="F103" t="str">
            <v xml:space="preserve">   Contas a Receber</v>
          </cell>
        </row>
        <row r="104">
          <cell r="A104">
            <v>112010003</v>
          </cell>
          <cell r="B104" t="str">
            <v>Taxa de Cessão a Receber - Shopping</v>
          </cell>
          <cell r="C104" t="str">
            <v>1.1.2.02.0008</v>
          </cell>
          <cell r="D104" t="str">
            <v>Norteshopping - Salas</v>
          </cell>
          <cell r="E104" t="str">
            <v>AC</v>
          </cell>
          <cell r="F104" t="str">
            <v xml:space="preserve">   Contas a Receber</v>
          </cell>
        </row>
        <row r="105">
          <cell r="A105">
            <v>112010003</v>
          </cell>
          <cell r="B105" t="str">
            <v>Taxa de Cessão a Receber - Shopping</v>
          </cell>
          <cell r="C105" t="str">
            <v>1.1.2.02.0009</v>
          </cell>
          <cell r="D105" t="str">
            <v>Norteshopping - 2ª Expansão</v>
          </cell>
          <cell r="E105" t="str">
            <v>AC</v>
          </cell>
          <cell r="F105" t="str">
            <v xml:space="preserve">   Contas a Receber</v>
          </cell>
        </row>
        <row r="106">
          <cell r="A106">
            <v>112020003</v>
          </cell>
          <cell r="B106" t="str">
            <v>Taxa de Cessão a Receber - Shopping</v>
          </cell>
          <cell r="C106" t="str">
            <v>1.1.2.02.1000</v>
          </cell>
          <cell r="D106" t="str">
            <v>Perdas no Recebimento de Créditos</v>
          </cell>
          <cell r="E106" t="str">
            <v>AC</v>
          </cell>
          <cell r="F106" t="str">
            <v xml:space="preserve">   Contas a Receber</v>
          </cell>
        </row>
        <row r="107">
          <cell r="A107" t="str">
            <v>x</v>
          </cell>
          <cell r="B107" t="str">
            <v>??</v>
          </cell>
          <cell r="C107" t="str">
            <v>1.1.2.03</v>
          </cell>
          <cell r="D107" t="str">
            <v>Promissórias e Conf de Dívidas a Receber</v>
          </cell>
          <cell r="E107" t="str">
            <v>AC</v>
          </cell>
          <cell r="F107" t="str">
            <v xml:space="preserve">   Contas a Receber</v>
          </cell>
        </row>
        <row r="108">
          <cell r="A108">
            <v>112040001</v>
          </cell>
          <cell r="B108" t="str">
            <v>Acordos e Confissões à Receber Lojas Ativas</v>
          </cell>
          <cell r="C108" t="str">
            <v>1.1.2.03.0001</v>
          </cell>
          <cell r="D108" t="str">
            <v>Shopping Campo Grande</v>
          </cell>
          <cell r="E108" t="str">
            <v>AC</v>
          </cell>
          <cell r="F108" t="str">
            <v xml:space="preserve">   Contas a Receber</v>
          </cell>
        </row>
        <row r="109">
          <cell r="A109">
            <v>112040001</v>
          </cell>
          <cell r="B109" t="str">
            <v>Acordos e Confissões à Receber Lojas Ativas</v>
          </cell>
          <cell r="C109" t="str">
            <v>1.1.2.03.0002</v>
          </cell>
          <cell r="D109" t="str">
            <v>Shopping Center Recife</v>
          </cell>
          <cell r="E109" t="str">
            <v>AC</v>
          </cell>
          <cell r="F109" t="str">
            <v xml:space="preserve">   Contas a Receber</v>
          </cell>
        </row>
        <row r="110">
          <cell r="A110">
            <v>112040001</v>
          </cell>
          <cell r="B110" t="str">
            <v>Acordos e Confissões à Receber Lojas Ativas</v>
          </cell>
          <cell r="C110" t="str">
            <v>1.1.2.03.0003</v>
          </cell>
          <cell r="D110" t="str">
            <v>Shopping Del Rey</v>
          </cell>
          <cell r="E110" t="str">
            <v>AC</v>
          </cell>
          <cell r="F110" t="str">
            <v xml:space="preserve">   Contas a Receber</v>
          </cell>
        </row>
        <row r="111">
          <cell r="A111">
            <v>112040001</v>
          </cell>
          <cell r="B111" t="str">
            <v>Acordos e Confissões à Receber Lojas Ativas</v>
          </cell>
          <cell r="C111" t="str">
            <v>1.1.2.03.0004</v>
          </cell>
          <cell r="D111" t="str">
            <v>Shopping Iguatemi - Caxias - RS</v>
          </cell>
          <cell r="E111" t="str">
            <v>AC</v>
          </cell>
          <cell r="F111" t="str">
            <v xml:space="preserve">   Contas a Receber</v>
          </cell>
        </row>
        <row r="112">
          <cell r="A112">
            <v>112040001</v>
          </cell>
          <cell r="B112" t="str">
            <v>Acordos e Confissões à Receber Lojas Ativas</v>
          </cell>
          <cell r="C112" t="str">
            <v>1.1.2.03.0005</v>
          </cell>
          <cell r="D112" t="str">
            <v>Shopping Villa Lobos</v>
          </cell>
          <cell r="E112" t="str">
            <v>AC</v>
          </cell>
          <cell r="F112" t="str">
            <v xml:space="preserve">   Contas a Receber</v>
          </cell>
        </row>
        <row r="113">
          <cell r="A113">
            <v>112040001</v>
          </cell>
          <cell r="B113" t="str">
            <v>Acordos e Confissões à Receber Lojas Ativas</v>
          </cell>
          <cell r="C113" t="str">
            <v>1.1.2.03.0006</v>
          </cell>
          <cell r="D113" t="str">
            <v>Norteshopping - 1ª Fase</v>
          </cell>
          <cell r="E113" t="str">
            <v>AC</v>
          </cell>
          <cell r="F113" t="str">
            <v xml:space="preserve">   Contas a Receber</v>
          </cell>
        </row>
        <row r="114">
          <cell r="A114">
            <v>112040001</v>
          </cell>
          <cell r="B114" t="str">
            <v>Acordos e Confissões à Receber Lojas Ativas</v>
          </cell>
          <cell r="C114" t="str">
            <v>1.1.2.03.0007</v>
          </cell>
          <cell r="D114" t="str">
            <v>Norteshopping - 1ª Expansão</v>
          </cell>
          <cell r="E114" t="str">
            <v>AC</v>
          </cell>
          <cell r="F114" t="str">
            <v xml:space="preserve">   Contas a Receber</v>
          </cell>
        </row>
        <row r="115">
          <cell r="A115">
            <v>112040001</v>
          </cell>
          <cell r="B115" t="str">
            <v>Acordos e Confissões à Receber Lojas Ativas</v>
          </cell>
          <cell r="C115" t="str">
            <v>1.1.2.03.0008</v>
          </cell>
          <cell r="D115" t="str">
            <v>Norteshopping - Salas</v>
          </cell>
          <cell r="E115" t="str">
            <v>AC</v>
          </cell>
          <cell r="F115" t="str">
            <v xml:space="preserve">   Contas a Receber</v>
          </cell>
        </row>
        <row r="116">
          <cell r="A116">
            <v>112040001</v>
          </cell>
          <cell r="B116" t="str">
            <v>Acordos e Confissões à Receber Lojas Ativas</v>
          </cell>
          <cell r="C116" t="str">
            <v>1.1.2.03.1000</v>
          </cell>
          <cell r="D116" t="str">
            <v>Perdas no Recebimento de Créditos</v>
          </cell>
          <cell r="E116" t="str">
            <v>AC</v>
          </cell>
          <cell r="F116" t="str">
            <v xml:space="preserve">   Contas a Receber</v>
          </cell>
        </row>
        <row r="117">
          <cell r="A117" t="str">
            <v>x</v>
          </cell>
          <cell r="B117" t="str">
            <v>??</v>
          </cell>
          <cell r="C117" t="str">
            <v>1.1.2.04</v>
          </cell>
          <cell r="D117" t="str">
            <v>Notas Fiscais a Receber</v>
          </cell>
          <cell r="E117" t="str">
            <v>AC</v>
          </cell>
          <cell r="F117" t="str">
            <v xml:space="preserve">   Contas a Receber</v>
          </cell>
        </row>
        <row r="118">
          <cell r="A118" t="str">
            <v>x</v>
          </cell>
          <cell r="B118" t="str">
            <v>??</v>
          </cell>
          <cell r="C118" t="str">
            <v>1.1.2.04.0001</v>
          </cell>
          <cell r="D118" t="str">
            <v>Academia Brasileira de Letras</v>
          </cell>
          <cell r="E118" t="str">
            <v>AC</v>
          </cell>
          <cell r="F118" t="str">
            <v xml:space="preserve">   Contas a Receber</v>
          </cell>
        </row>
        <row r="119">
          <cell r="A119" t="str">
            <v>x</v>
          </cell>
          <cell r="B119" t="str">
            <v>??</v>
          </cell>
          <cell r="C119" t="str">
            <v>1.1.2.04.0002</v>
          </cell>
          <cell r="D119" t="str">
            <v>Ecisa - Engenharia, Com. e Indústria S/A</v>
          </cell>
          <cell r="E119" t="str">
            <v>AC</v>
          </cell>
          <cell r="F119" t="str">
            <v xml:space="preserve">   Contas a Receber</v>
          </cell>
        </row>
        <row r="120">
          <cell r="A120" t="str">
            <v>x</v>
          </cell>
          <cell r="B120" t="str">
            <v>??</v>
          </cell>
          <cell r="C120" t="str">
            <v>1.1.2.04.0003</v>
          </cell>
          <cell r="D120" t="str">
            <v>Condomínio Geral do Norteshopping</v>
          </cell>
          <cell r="E120" t="str">
            <v>AC</v>
          </cell>
          <cell r="F120" t="str">
            <v xml:space="preserve">   Contas a Receber</v>
          </cell>
        </row>
        <row r="121">
          <cell r="A121" t="str">
            <v>x</v>
          </cell>
          <cell r="B121" t="str">
            <v>??</v>
          </cell>
          <cell r="C121" t="str">
            <v>1.1.2.04.0004</v>
          </cell>
          <cell r="D121" t="str">
            <v>Cia. do Metropolitano de São Paulo</v>
          </cell>
          <cell r="E121" t="str">
            <v>AC</v>
          </cell>
          <cell r="F121" t="str">
            <v xml:space="preserve">   Contas a Receber</v>
          </cell>
        </row>
        <row r="122">
          <cell r="A122" t="str">
            <v>x</v>
          </cell>
          <cell r="B122" t="str">
            <v>??</v>
          </cell>
          <cell r="C122" t="str">
            <v>1.1.2.04.0005</v>
          </cell>
          <cell r="D122" t="str">
            <v>JSR Shopping</v>
          </cell>
          <cell r="E122" t="str">
            <v>AC</v>
          </cell>
          <cell r="F122" t="str">
            <v xml:space="preserve">   Contas a Receber</v>
          </cell>
        </row>
        <row r="123">
          <cell r="A123" t="str">
            <v>x</v>
          </cell>
          <cell r="B123" t="str">
            <v>??</v>
          </cell>
          <cell r="C123" t="str">
            <v>1.1.2.04.0006</v>
          </cell>
          <cell r="D123" t="str">
            <v>GSR Shopping</v>
          </cell>
          <cell r="E123" t="str">
            <v>AC</v>
          </cell>
          <cell r="F123" t="str">
            <v xml:space="preserve">   Contas a Receber</v>
          </cell>
        </row>
        <row r="124">
          <cell r="A124" t="str">
            <v>x</v>
          </cell>
          <cell r="B124" t="str">
            <v>??</v>
          </cell>
          <cell r="C124" t="str">
            <v>1.1.2.04.0007</v>
          </cell>
          <cell r="D124" t="str">
            <v>Maia e Borba S.A.</v>
          </cell>
          <cell r="E124" t="str">
            <v>AC</v>
          </cell>
          <cell r="F124" t="str">
            <v xml:space="preserve">   Contas a Receber</v>
          </cell>
        </row>
        <row r="125">
          <cell r="A125" t="str">
            <v>x</v>
          </cell>
          <cell r="B125" t="str">
            <v>??</v>
          </cell>
          <cell r="C125" t="str">
            <v>1.1.2.05</v>
          </cell>
          <cell r="D125" t="str">
            <v>Direitos a Faturar</v>
          </cell>
          <cell r="E125" t="str">
            <v>AC</v>
          </cell>
          <cell r="F125" t="str">
            <v xml:space="preserve">   Contas a Receber</v>
          </cell>
        </row>
        <row r="126">
          <cell r="A126" t="str">
            <v>x</v>
          </cell>
          <cell r="B126" t="str">
            <v>??</v>
          </cell>
          <cell r="C126" t="str">
            <v>1.1.2.06</v>
          </cell>
          <cell r="D126" t="str">
            <v>Taxa de Transferência a Receber</v>
          </cell>
          <cell r="E126" t="str">
            <v>AC</v>
          </cell>
          <cell r="F126" t="str">
            <v xml:space="preserve">   Contas a Receber</v>
          </cell>
        </row>
        <row r="127">
          <cell r="A127">
            <v>112010004</v>
          </cell>
          <cell r="B127" t="str">
            <v>Taxa de Transferência - Shopping</v>
          </cell>
          <cell r="C127" t="str">
            <v>1.1.2.06.0002</v>
          </cell>
          <cell r="D127" t="str">
            <v>Shopping Center Recife</v>
          </cell>
          <cell r="E127" t="str">
            <v>AC</v>
          </cell>
          <cell r="F127" t="str">
            <v xml:space="preserve">   Contas a Receber</v>
          </cell>
        </row>
        <row r="128">
          <cell r="A128" t="str">
            <v>x</v>
          </cell>
          <cell r="B128" t="str">
            <v>??</v>
          </cell>
          <cell r="C128" t="str">
            <v>1.1.2.11</v>
          </cell>
          <cell r="D128" t="str">
            <v>Prestação de Contas - CPI</v>
          </cell>
          <cell r="E128" t="str">
            <v>AC</v>
          </cell>
          <cell r="F128" t="str">
            <v xml:space="preserve">   Contas a Receber</v>
          </cell>
        </row>
        <row r="129">
          <cell r="A129">
            <v>112060001</v>
          </cell>
          <cell r="B129" t="str">
            <v>Prestação de contas</v>
          </cell>
          <cell r="C129" t="str">
            <v>1.1.2.11.0001</v>
          </cell>
          <cell r="D129" t="str">
            <v>CPI do Shopping Campo Grande I</v>
          </cell>
          <cell r="E129" t="str">
            <v>AC</v>
          </cell>
          <cell r="F129" t="str">
            <v xml:space="preserve">   Contas a Receber</v>
          </cell>
        </row>
        <row r="130">
          <cell r="A130">
            <v>112060001</v>
          </cell>
          <cell r="B130" t="str">
            <v>Prestação de contas</v>
          </cell>
          <cell r="C130" t="str">
            <v>1.1.2.11.0002</v>
          </cell>
          <cell r="D130" t="str">
            <v>CPI do Shopping Campo Grande II</v>
          </cell>
          <cell r="E130" t="str">
            <v>AC</v>
          </cell>
          <cell r="F130" t="str">
            <v xml:space="preserve">   Contas a Receber</v>
          </cell>
        </row>
        <row r="131">
          <cell r="A131">
            <v>112060001</v>
          </cell>
          <cell r="B131" t="str">
            <v>Prestação de contas</v>
          </cell>
          <cell r="C131" t="str">
            <v>1.1.2.11.0003</v>
          </cell>
          <cell r="D131" t="str">
            <v>CPI do Shopping Center Recife</v>
          </cell>
          <cell r="E131" t="str">
            <v>AC</v>
          </cell>
          <cell r="F131" t="str">
            <v xml:space="preserve">   Contas a Receber</v>
          </cell>
        </row>
        <row r="132">
          <cell r="A132">
            <v>112060001</v>
          </cell>
          <cell r="B132" t="str">
            <v>Prestação de contas</v>
          </cell>
          <cell r="C132" t="str">
            <v>1.1.2.11.0004</v>
          </cell>
          <cell r="D132" t="str">
            <v>CPI do Shopping Del Rey</v>
          </cell>
          <cell r="E132" t="str">
            <v>AC</v>
          </cell>
          <cell r="F132" t="str">
            <v xml:space="preserve">   Contas a Receber</v>
          </cell>
        </row>
        <row r="133">
          <cell r="A133">
            <v>112060001</v>
          </cell>
          <cell r="B133" t="str">
            <v>Prestação de contas</v>
          </cell>
          <cell r="C133" t="str">
            <v>1.1.2.11.0005</v>
          </cell>
          <cell r="D133" t="str">
            <v>CPI do Shopping Iguatemi - Caxias - RS</v>
          </cell>
          <cell r="E133" t="str">
            <v>AC</v>
          </cell>
          <cell r="F133" t="str">
            <v xml:space="preserve">   Contas a Receber</v>
          </cell>
        </row>
        <row r="134">
          <cell r="A134">
            <v>112060001</v>
          </cell>
          <cell r="B134" t="str">
            <v>Prestação de contas</v>
          </cell>
          <cell r="C134" t="str">
            <v>1.1.2.11.0006</v>
          </cell>
          <cell r="D134" t="str">
            <v>CPI do Shop Villa Lobos -Pré-Operacional</v>
          </cell>
          <cell r="E134" t="str">
            <v>AC</v>
          </cell>
          <cell r="F134" t="str">
            <v xml:space="preserve">   Contas a Receber</v>
          </cell>
        </row>
        <row r="135">
          <cell r="A135">
            <v>112060001</v>
          </cell>
          <cell r="B135" t="str">
            <v>Prestação de contas</v>
          </cell>
          <cell r="C135" t="str">
            <v>1.1.2.11.0007</v>
          </cell>
          <cell r="D135" t="str">
            <v>CPI do Norteshopping - 1ª Fase</v>
          </cell>
          <cell r="E135" t="str">
            <v>AC</v>
          </cell>
          <cell r="F135" t="str">
            <v xml:space="preserve">   Contas a Receber</v>
          </cell>
        </row>
        <row r="136">
          <cell r="A136">
            <v>112060001</v>
          </cell>
          <cell r="B136" t="str">
            <v>Prestação de contas</v>
          </cell>
          <cell r="C136" t="str">
            <v>1.1.2.11.0008</v>
          </cell>
          <cell r="D136" t="str">
            <v>CPI do Norteshopping - 1ª Expansão</v>
          </cell>
          <cell r="E136" t="str">
            <v>AC</v>
          </cell>
          <cell r="F136" t="str">
            <v xml:space="preserve">   Contas a Receber</v>
          </cell>
        </row>
        <row r="137">
          <cell r="A137">
            <v>112060001</v>
          </cell>
          <cell r="B137" t="str">
            <v>Prestação de contas</v>
          </cell>
          <cell r="C137" t="str">
            <v>1.1.2.11.0009</v>
          </cell>
          <cell r="D137" t="str">
            <v>CPI do Norteshopping - Estacionamentos</v>
          </cell>
          <cell r="E137" t="str">
            <v>AC</v>
          </cell>
          <cell r="F137" t="str">
            <v xml:space="preserve">   Contas a Receber</v>
          </cell>
        </row>
        <row r="138">
          <cell r="A138">
            <v>112060001</v>
          </cell>
          <cell r="B138" t="str">
            <v>Prestação de contas</v>
          </cell>
          <cell r="C138" t="str">
            <v>1.1.2.11.0010</v>
          </cell>
          <cell r="D138" t="str">
            <v>CPI do Shopping Villa Lobos -Operacional</v>
          </cell>
          <cell r="E138" t="str">
            <v>AC</v>
          </cell>
          <cell r="F138" t="str">
            <v xml:space="preserve">   Contas a Receber</v>
          </cell>
        </row>
        <row r="139">
          <cell r="A139">
            <v>112060001</v>
          </cell>
          <cell r="B139" t="str">
            <v>Prestação de contas</v>
          </cell>
          <cell r="C139" t="str">
            <v>1.1.2.11.0011</v>
          </cell>
          <cell r="D139" t="str">
            <v>CPI Shop Cpo Grande - Obras de Renovação</v>
          </cell>
          <cell r="E139" t="str">
            <v>AC</v>
          </cell>
          <cell r="F139" t="str">
            <v xml:space="preserve">   Contas a Receber</v>
          </cell>
        </row>
        <row r="140">
          <cell r="A140">
            <v>112060001</v>
          </cell>
          <cell r="B140" t="str">
            <v>Prestação de contas</v>
          </cell>
          <cell r="C140" t="str">
            <v>1.1.2.11.0012</v>
          </cell>
          <cell r="D140" t="str">
            <v>CPI do Shopping Del Rey - Estacionamento</v>
          </cell>
          <cell r="E140" t="str">
            <v>AC</v>
          </cell>
          <cell r="F140" t="str">
            <v xml:space="preserve">   Contas a Receber</v>
          </cell>
        </row>
        <row r="141">
          <cell r="A141">
            <v>112060001</v>
          </cell>
          <cell r="B141" t="str">
            <v>Prestação de contas</v>
          </cell>
          <cell r="C141" t="str">
            <v>1.1.2.11.0013</v>
          </cell>
          <cell r="D141" t="str">
            <v>CPI Shopping Iguatemi - Obras Expansão</v>
          </cell>
          <cell r="E141" t="str">
            <v>AC</v>
          </cell>
          <cell r="F141" t="str">
            <v xml:space="preserve">   Contas a Receber</v>
          </cell>
        </row>
        <row r="142">
          <cell r="A142">
            <v>112060001</v>
          </cell>
          <cell r="B142" t="str">
            <v>Prestação de contas</v>
          </cell>
          <cell r="C142" t="str">
            <v>1.1.2.11.0014</v>
          </cell>
          <cell r="D142" t="str">
            <v>CPI Shopping ABC</v>
          </cell>
          <cell r="E142" t="str">
            <v>AC</v>
          </cell>
          <cell r="F142" t="str">
            <v xml:space="preserve">   Contas a Receber</v>
          </cell>
        </row>
        <row r="143">
          <cell r="A143">
            <v>112060001</v>
          </cell>
          <cell r="B143" t="str">
            <v>Prestação de contas</v>
          </cell>
          <cell r="C143" t="str">
            <v>1.1.2.11.0015</v>
          </cell>
          <cell r="D143" t="str">
            <v>CPI Shopping Iguatemi Belem</v>
          </cell>
          <cell r="E143" t="str">
            <v>AC</v>
          </cell>
          <cell r="F143" t="str">
            <v xml:space="preserve">   Contas a Receber</v>
          </cell>
        </row>
        <row r="144">
          <cell r="A144" t="str">
            <v>x</v>
          </cell>
          <cell r="B144" t="str">
            <v>??</v>
          </cell>
          <cell r="C144" t="str">
            <v>1.1.2.90</v>
          </cell>
          <cell r="D144" t="str">
            <v>Outras Contas a Receber</v>
          </cell>
          <cell r="E144" t="str">
            <v>AC</v>
          </cell>
          <cell r="F144" t="str">
            <v xml:space="preserve">   Contas a Receber</v>
          </cell>
        </row>
        <row r="145">
          <cell r="A145">
            <v>112010001</v>
          </cell>
          <cell r="B145" t="str">
            <v>Clientes</v>
          </cell>
          <cell r="C145" t="str">
            <v>1.1.2.90.0001</v>
          </cell>
          <cell r="D145" t="str">
            <v>Condomínio Geral do Norteshopping</v>
          </cell>
          <cell r="E145" t="str">
            <v>AC</v>
          </cell>
          <cell r="F145" t="str">
            <v xml:space="preserve">   Contas a Receber</v>
          </cell>
        </row>
        <row r="146">
          <cell r="A146">
            <v>112010001</v>
          </cell>
          <cell r="B146" t="str">
            <v>Clientes</v>
          </cell>
          <cell r="C146" t="str">
            <v>1.1.2.90.0002</v>
          </cell>
          <cell r="D146" t="str">
            <v>Condomínio Pro-Indiviso Norteshopping I</v>
          </cell>
          <cell r="E146" t="str">
            <v>AC</v>
          </cell>
          <cell r="F146" t="str">
            <v xml:space="preserve">   Contas a Receber</v>
          </cell>
        </row>
        <row r="147">
          <cell r="A147">
            <v>112010001</v>
          </cell>
          <cell r="B147" t="str">
            <v>Clientes</v>
          </cell>
          <cell r="C147" t="str">
            <v>1.1.2.90.0003</v>
          </cell>
          <cell r="D147" t="str">
            <v>Condomínio Pro-Indiviso Norteshopping II</v>
          </cell>
          <cell r="E147" t="str">
            <v>AC</v>
          </cell>
          <cell r="F147" t="str">
            <v xml:space="preserve">   Contas a Receber</v>
          </cell>
        </row>
        <row r="148">
          <cell r="A148" t="str">
            <v>x</v>
          </cell>
          <cell r="B148" t="str">
            <v>??</v>
          </cell>
          <cell r="C148" t="str">
            <v>1.1.3</v>
          </cell>
          <cell r="D148" t="str">
            <v>Investimentos Temporários</v>
          </cell>
          <cell r="E148" t="str">
            <v>AD</v>
          </cell>
          <cell r="F148" t="str">
            <v xml:space="preserve">   Títulos e Valores Mobiliários</v>
          </cell>
        </row>
        <row r="149">
          <cell r="A149" t="str">
            <v>x</v>
          </cell>
          <cell r="B149" t="str">
            <v>??</v>
          </cell>
          <cell r="C149" t="str">
            <v>1.1.3.01</v>
          </cell>
          <cell r="D149" t="str">
            <v>Titulos e Valores Mobiliários</v>
          </cell>
          <cell r="E149" t="str">
            <v>AD</v>
          </cell>
          <cell r="F149" t="str">
            <v xml:space="preserve">   Títulos e Valores Mobiliários</v>
          </cell>
        </row>
        <row r="150">
          <cell r="A150">
            <v>113010237</v>
          </cell>
          <cell r="B150" t="str">
            <v>Banco Bradesco</v>
          </cell>
          <cell r="C150" t="str">
            <v>1.1.3.01.0001</v>
          </cell>
          <cell r="D150" t="str">
            <v>Banco Bradesco S/A.</v>
          </cell>
          <cell r="E150" t="str">
            <v>AD</v>
          </cell>
          <cell r="F150" t="str">
            <v xml:space="preserve">   Títulos e Valores Mobiliários</v>
          </cell>
          <cell r="I150" t="str">
            <v>Aplicações Financeiras - Curto</v>
          </cell>
        </row>
        <row r="151">
          <cell r="A151">
            <v>113011000</v>
          </cell>
          <cell r="B151" t="str">
            <v>Almeida e Silva</v>
          </cell>
          <cell r="C151" t="str">
            <v>1.1.3.01.0002</v>
          </cell>
          <cell r="D151" t="str">
            <v>Almeida e Silva</v>
          </cell>
          <cell r="E151" t="str">
            <v>AD</v>
          </cell>
          <cell r="F151" t="str">
            <v xml:space="preserve">   Títulos e Valores Mobiliários</v>
          </cell>
        </row>
        <row r="152">
          <cell r="A152">
            <v>113011001</v>
          </cell>
          <cell r="B152" t="str">
            <v>Coroa S/A.</v>
          </cell>
          <cell r="C152" t="str">
            <v>1.1.3.01.0003</v>
          </cell>
          <cell r="D152" t="str">
            <v>Coroa S/A.</v>
          </cell>
          <cell r="E152" t="str">
            <v>AD</v>
          </cell>
          <cell r="F152" t="str">
            <v xml:space="preserve">   Títulos e Valores Mobiliários</v>
          </cell>
        </row>
        <row r="153">
          <cell r="A153">
            <v>113010341</v>
          </cell>
          <cell r="B153" t="str">
            <v>Banco Itaú S/A</v>
          </cell>
          <cell r="C153" t="str">
            <v>1.1.3.01.0004</v>
          </cell>
          <cell r="D153" t="str">
            <v>Banco Itaú S/A</v>
          </cell>
          <cell r="E153" t="str">
            <v>AD</v>
          </cell>
          <cell r="F153" t="str">
            <v xml:space="preserve">   Títulos e Valores Mobiliários</v>
          </cell>
        </row>
        <row r="154">
          <cell r="A154">
            <v>113010041</v>
          </cell>
          <cell r="B154" t="str">
            <v>Banrisul</v>
          </cell>
          <cell r="C154" t="str">
            <v>1.1.3.01.0005</v>
          </cell>
          <cell r="D154" t="str">
            <v>Banrisul - Bco Est Rio Grande do Sul S/A</v>
          </cell>
          <cell r="E154" t="str">
            <v>AD</v>
          </cell>
          <cell r="F154" t="str">
            <v xml:space="preserve">   Títulos e Valores Mobiliários</v>
          </cell>
        </row>
        <row r="155">
          <cell r="A155">
            <v>113010246</v>
          </cell>
          <cell r="B155" t="str">
            <v>Banco ABC Brasil</v>
          </cell>
          <cell r="C155" t="str">
            <v>1.1.3.01.0006</v>
          </cell>
          <cell r="D155" t="str">
            <v>Banco ABC Brasil S/A</v>
          </cell>
          <cell r="E155" t="str">
            <v>AD</v>
          </cell>
          <cell r="F155" t="str">
            <v xml:space="preserve">   Títulos e Valores Mobiliários</v>
          </cell>
        </row>
        <row r="156">
          <cell r="A156">
            <v>113010409</v>
          </cell>
          <cell r="B156" t="str">
            <v>Banco Unibanco</v>
          </cell>
          <cell r="C156" t="str">
            <v>1.1.3.01.0007</v>
          </cell>
          <cell r="D156" t="str">
            <v>Banco Unibanco S/A</v>
          </cell>
          <cell r="E156" t="str">
            <v>AD</v>
          </cell>
          <cell r="F156" t="str">
            <v xml:space="preserve">   Títulos e Valores Mobiliários</v>
          </cell>
        </row>
        <row r="157">
          <cell r="A157">
            <v>113010008</v>
          </cell>
          <cell r="B157" t="str">
            <v>Banco Santander</v>
          </cell>
          <cell r="C157" t="str">
            <v>1.1.3.01.0008</v>
          </cell>
          <cell r="D157" t="str">
            <v>Banco Santander Banespa S/A</v>
          </cell>
          <cell r="E157" t="str">
            <v>AD</v>
          </cell>
          <cell r="F157" t="str">
            <v xml:space="preserve">   Títulos e Valores Mobiliários</v>
          </cell>
        </row>
        <row r="158">
          <cell r="A158">
            <v>113010237</v>
          </cell>
          <cell r="B158" t="str">
            <v>Banco Bradesco</v>
          </cell>
          <cell r="C158" t="str">
            <v>1.1.3.01.0009</v>
          </cell>
          <cell r="D158" t="str">
            <v>Banco Bradesco S/A - CCEE</v>
          </cell>
          <cell r="E158" t="str">
            <v>AD</v>
          </cell>
          <cell r="F158" t="str">
            <v xml:space="preserve">   Títulos e Valores Mobiliários</v>
          </cell>
        </row>
        <row r="159">
          <cell r="A159">
            <v>113010208</v>
          </cell>
          <cell r="B159" t="str">
            <v>Banco UBS Pactual</v>
          </cell>
          <cell r="C159" t="str">
            <v>1.1.3.01.0010</v>
          </cell>
          <cell r="D159" t="str">
            <v>Bco. UBS Pactual S/A</v>
          </cell>
          <cell r="E159" t="str">
            <v>AD</v>
          </cell>
          <cell r="F159" t="str">
            <v xml:space="preserve">   Títulos e Valores Mobiliários</v>
          </cell>
        </row>
        <row r="160">
          <cell r="A160" t="str">
            <v>x</v>
          </cell>
          <cell r="B160" t="str">
            <v>??</v>
          </cell>
          <cell r="C160" t="str">
            <v>1.1.4</v>
          </cell>
          <cell r="D160" t="str">
            <v>Adiantamentos</v>
          </cell>
          <cell r="E160" t="str">
            <v>AI</v>
          </cell>
          <cell r="F160" t="str">
            <v xml:space="preserve">   Adiantamentos</v>
          </cell>
        </row>
        <row r="161">
          <cell r="A161" t="str">
            <v>x</v>
          </cell>
          <cell r="B161" t="str">
            <v>??</v>
          </cell>
          <cell r="C161" t="str">
            <v>1.1.4.01</v>
          </cell>
          <cell r="D161" t="str">
            <v>Adiantamentos a Fornecedores</v>
          </cell>
          <cell r="E161" t="str">
            <v>AI</v>
          </cell>
          <cell r="F161" t="str">
            <v xml:space="preserve">   Adiantamentos</v>
          </cell>
        </row>
        <row r="162">
          <cell r="A162" t="str">
            <v>x</v>
          </cell>
          <cell r="B162" t="str">
            <v>??</v>
          </cell>
          <cell r="C162" t="str">
            <v>1.1.4.01.0001</v>
          </cell>
          <cell r="D162" t="str">
            <v>EMCE-Empresa Cogeradora de Energia Ltda</v>
          </cell>
          <cell r="E162" t="str">
            <v>AI</v>
          </cell>
          <cell r="F162" t="str">
            <v xml:space="preserve">   Adiantamentos</v>
          </cell>
        </row>
        <row r="163">
          <cell r="A163" t="str">
            <v>x</v>
          </cell>
          <cell r="B163" t="str">
            <v>??</v>
          </cell>
          <cell r="C163" t="str">
            <v>1.1.4.01.0002</v>
          </cell>
          <cell r="D163" t="str">
            <v>E. B. Nóbrega Ass. e Rep. Coml. - ME</v>
          </cell>
          <cell r="E163" t="str">
            <v>AI</v>
          </cell>
          <cell r="F163" t="str">
            <v xml:space="preserve">   Adiantamentos</v>
          </cell>
        </row>
        <row r="164">
          <cell r="A164">
            <v>115010001</v>
          </cell>
          <cell r="B164" t="str">
            <v>Adiantamentos a Fornecedores</v>
          </cell>
          <cell r="C164" t="str">
            <v>1.1.4.01.0003</v>
          </cell>
          <cell r="D164" t="str">
            <v>CH Internacional Cons. Aduaneira Ltda.</v>
          </cell>
          <cell r="E164" t="str">
            <v>AI</v>
          </cell>
          <cell r="F164" t="str">
            <v xml:space="preserve">   Adiantamentos</v>
          </cell>
        </row>
        <row r="165">
          <cell r="A165" t="str">
            <v>x</v>
          </cell>
          <cell r="B165" t="str">
            <v>??</v>
          </cell>
          <cell r="C165" t="str">
            <v>1.1.4.01.0004</v>
          </cell>
          <cell r="D165" t="str">
            <v>F. Gaspar da Paixão</v>
          </cell>
          <cell r="E165" t="str">
            <v>AI</v>
          </cell>
          <cell r="F165" t="str">
            <v xml:space="preserve">   Adiantamentos</v>
          </cell>
        </row>
        <row r="166">
          <cell r="A166" t="str">
            <v>x</v>
          </cell>
          <cell r="B166" t="str">
            <v>??</v>
          </cell>
          <cell r="C166" t="str">
            <v>1.1.4.01.0005</v>
          </cell>
          <cell r="D166" t="str">
            <v>JB Comercial S/A.</v>
          </cell>
          <cell r="E166" t="str">
            <v>AI</v>
          </cell>
          <cell r="F166" t="str">
            <v xml:space="preserve">   Adiantamentos</v>
          </cell>
        </row>
        <row r="167">
          <cell r="A167" t="str">
            <v>x</v>
          </cell>
          <cell r="B167" t="str">
            <v>??</v>
          </cell>
          <cell r="C167" t="str">
            <v>1.1.4.01.0006</v>
          </cell>
          <cell r="D167" t="str">
            <v>Lake Corretora de Seguros Ltda.</v>
          </cell>
          <cell r="E167" t="str">
            <v>AI</v>
          </cell>
          <cell r="F167" t="str">
            <v xml:space="preserve">   Adiantamentos</v>
          </cell>
        </row>
        <row r="168">
          <cell r="A168" t="str">
            <v>x</v>
          </cell>
          <cell r="B168" t="str">
            <v>??</v>
          </cell>
          <cell r="C168" t="str">
            <v>1.1.4.01.0007</v>
          </cell>
          <cell r="D168" t="str">
            <v>Brasisper Imp. e Serviços Gerais Ltda.</v>
          </cell>
          <cell r="E168" t="str">
            <v>AI</v>
          </cell>
          <cell r="F168" t="str">
            <v xml:space="preserve">   Adiantamentos</v>
          </cell>
        </row>
        <row r="169">
          <cell r="A169" t="str">
            <v>x</v>
          </cell>
          <cell r="B169" t="str">
            <v>??</v>
          </cell>
          <cell r="C169" t="str">
            <v>1.1.4.01.0008</v>
          </cell>
          <cell r="D169" t="str">
            <v>W K Scheuermannn</v>
          </cell>
          <cell r="E169" t="str">
            <v>AI</v>
          </cell>
          <cell r="F169" t="str">
            <v xml:space="preserve">   Adiantamentos</v>
          </cell>
        </row>
        <row r="170">
          <cell r="A170" t="str">
            <v>x</v>
          </cell>
          <cell r="B170" t="str">
            <v>??</v>
          </cell>
          <cell r="C170" t="str">
            <v>1.1.4.01.0009</v>
          </cell>
          <cell r="D170" t="str">
            <v>Geração Futuro Corretora de Valores Ltda</v>
          </cell>
          <cell r="E170" t="str">
            <v>AI</v>
          </cell>
          <cell r="F170" t="str">
            <v xml:space="preserve">   Adiantamentos</v>
          </cell>
        </row>
        <row r="171">
          <cell r="A171" t="str">
            <v>x</v>
          </cell>
          <cell r="B171" t="str">
            <v>??</v>
          </cell>
          <cell r="C171" t="str">
            <v>1.1.4.01.0010</v>
          </cell>
          <cell r="D171" t="str">
            <v>Finaustria Arrendamento Mercantil S/A</v>
          </cell>
          <cell r="E171" t="str">
            <v>AI</v>
          </cell>
          <cell r="F171" t="str">
            <v xml:space="preserve">   Adiantamentos</v>
          </cell>
        </row>
        <row r="172">
          <cell r="A172" t="str">
            <v>x</v>
          </cell>
          <cell r="B172" t="str">
            <v>??</v>
          </cell>
          <cell r="C172" t="str">
            <v>1.1.4.01.0011</v>
          </cell>
          <cell r="D172" t="str">
            <v>BFB Leasing S.A. Arrendamento Mercantil</v>
          </cell>
          <cell r="E172" t="str">
            <v>AI</v>
          </cell>
          <cell r="F172" t="str">
            <v xml:space="preserve">   Adiantamentos</v>
          </cell>
        </row>
        <row r="173">
          <cell r="A173" t="str">
            <v>x</v>
          </cell>
          <cell r="B173" t="str">
            <v>??</v>
          </cell>
          <cell r="C173" t="str">
            <v>1.1.4.01.0012</v>
          </cell>
          <cell r="D173" t="str">
            <v>Montaury Pimenta, Machado &amp; Lioce</v>
          </cell>
          <cell r="E173" t="str">
            <v>AI</v>
          </cell>
          <cell r="F173" t="str">
            <v xml:space="preserve">   Adiantamentos</v>
          </cell>
        </row>
        <row r="174">
          <cell r="A174" t="str">
            <v>x</v>
          </cell>
          <cell r="B174" t="str">
            <v>??</v>
          </cell>
          <cell r="C174" t="str">
            <v>1.1.4.01.0013</v>
          </cell>
          <cell r="D174" t="str">
            <v>Marcia Laporte de Souza</v>
          </cell>
          <cell r="E174" t="str">
            <v>AI</v>
          </cell>
          <cell r="F174" t="str">
            <v xml:space="preserve">   Adiantamentos</v>
          </cell>
        </row>
        <row r="175">
          <cell r="A175">
            <v>115010001</v>
          </cell>
          <cell r="B175" t="str">
            <v>Adiantamentos a Fornecedores</v>
          </cell>
          <cell r="C175" t="str">
            <v>1.1.4.01.0014</v>
          </cell>
          <cell r="D175" t="str">
            <v>Dell Computadores do Brasil Ltda.</v>
          </cell>
          <cell r="E175" t="str">
            <v>AI</v>
          </cell>
          <cell r="F175" t="str">
            <v xml:space="preserve">   Adiantamentos</v>
          </cell>
        </row>
        <row r="176">
          <cell r="A176" t="str">
            <v>x</v>
          </cell>
          <cell r="B176" t="str">
            <v>??</v>
          </cell>
          <cell r="C176" t="str">
            <v>1.1.4.01.0015</v>
          </cell>
          <cell r="D176" t="str">
            <v>Royal &amp; Sunalliance Seguros (Brasil) S/A</v>
          </cell>
          <cell r="E176" t="str">
            <v>AI</v>
          </cell>
          <cell r="F176" t="str">
            <v xml:space="preserve">   Adiantamentos</v>
          </cell>
        </row>
        <row r="177">
          <cell r="A177" t="str">
            <v>x</v>
          </cell>
          <cell r="B177" t="str">
            <v>??</v>
          </cell>
          <cell r="C177" t="str">
            <v>1.1.4.01.0016</v>
          </cell>
          <cell r="D177" t="str">
            <v>ESB Electronic Services Ind. e Com. Ltda</v>
          </cell>
          <cell r="E177" t="str">
            <v>AI</v>
          </cell>
          <cell r="F177" t="str">
            <v xml:space="preserve">   Adiantamentos</v>
          </cell>
        </row>
        <row r="178">
          <cell r="A178" t="str">
            <v>x</v>
          </cell>
          <cell r="B178" t="str">
            <v>??</v>
          </cell>
          <cell r="C178" t="str">
            <v>1.1.4.01.0017</v>
          </cell>
          <cell r="D178" t="str">
            <v>Faplaz Representações Ltda.</v>
          </cell>
          <cell r="E178" t="str">
            <v>AI</v>
          </cell>
          <cell r="F178" t="str">
            <v xml:space="preserve">   Adiantamentos</v>
          </cell>
        </row>
        <row r="179">
          <cell r="A179" t="str">
            <v>x</v>
          </cell>
          <cell r="B179" t="str">
            <v>??</v>
          </cell>
          <cell r="C179" t="str">
            <v>1.1.4.01.0018</v>
          </cell>
          <cell r="D179" t="str">
            <v>Officer Dist. de Prod. de Informática SA</v>
          </cell>
          <cell r="E179" t="str">
            <v>AI</v>
          </cell>
          <cell r="F179" t="str">
            <v xml:space="preserve">   Adiantamentos</v>
          </cell>
        </row>
        <row r="180">
          <cell r="A180" t="str">
            <v>x</v>
          </cell>
          <cell r="B180" t="str">
            <v>??</v>
          </cell>
          <cell r="C180" t="str">
            <v>1.1.4.01.0019</v>
          </cell>
          <cell r="D180" t="str">
            <v>York International Ltda.</v>
          </cell>
          <cell r="E180" t="str">
            <v>AI</v>
          </cell>
          <cell r="F180" t="str">
            <v xml:space="preserve">   Adiantamentos</v>
          </cell>
        </row>
        <row r="181">
          <cell r="A181" t="str">
            <v>x</v>
          </cell>
          <cell r="B181" t="str">
            <v>??</v>
          </cell>
          <cell r="C181" t="str">
            <v>1.1.4.01.0020</v>
          </cell>
          <cell r="D181" t="str">
            <v>Trocalor Indústria Mecânica Ltda.</v>
          </cell>
          <cell r="E181" t="str">
            <v>AI</v>
          </cell>
          <cell r="F181" t="str">
            <v xml:space="preserve">   Adiantamentos</v>
          </cell>
        </row>
        <row r="182">
          <cell r="A182" t="str">
            <v>x</v>
          </cell>
          <cell r="B182" t="str">
            <v>??</v>
          </cell>
          <cell r="C182" t="str">
            <v>1.1.4.01.0021</v>
          </cell>
          <cell r="D182" t="str">
            <v>G+G Eventos e Promoções Ltda.</v>
          </cell>
          <cell r="E182" t="str">
            <v>AI</v>
          </cell>
          <cell r="F182" t="str">
            <v xml:space="preserve">   Adiantamentos</v>
          </cell>
        </row>
        <row r="183">
          <cell r="A183">
            <v>115010001</v>
          </cell>
          <cell r="B183" t="str">
            <v>Adiantamentos a Fornecedores</v>
          </cell>
          <cell r="C183" t="str">
            <v>1.1.4.01.0022</v>
          </cell>
          <cell r="D183" t="str">
            <v>Thyssenkrupp Elevadores S/A</v>
          </cell>
          <cell r="E183" t="str">
            <v>AI</v>
          </cell>
          <cell r="F183" t="str">
            <v xml:space="preserve">   Adiantamentos</v>
          </cell>
        </row>
        <row r="184">
          <cell r="A184">
            <v>115010001</v>
          </cell>
          <cell r="B184" t="str">
            <v>Adiantamentos a Fornecedores</v>
          </cell>
          <cell r="C184" t="str">
            <v>1.1.4.01.0023</v>
          </cell>
          <cell r="D184" t="str">
            <v>Elevadores Atlas Schindler S/A</v>
          </cell>
          <cell r="E184" t="str">
            <v>AI</v>
          </cell>
          <cell r="F184" t="str">
            <v xml:space="preserve">   Adiantamentos</v>
          </cell>
        </row>
        <row r="185">
          <cell r="A185" t="str">
            <v>x</v>
          </cell>
          <cell r="B185" t="str">
            <v>??</v>
          </cell>
          <cell r="C185" t="str">
            <v>1.1.4.01.0024</v>
          </cell>
          <cell r="D185" t="str">
            <v>Delmak Rio Com. Imp. e Exportação Ltda.</v>
          </cell>
          <cell r="E185" t="str">
            <v>AI</v>
          </cell>
          <cell r="F185" t="str">
            <v xml:space="preserve">   Adiantamentos</v>
          </cell>
        </row>
        <row r="186">
          <cell r="A186">
            <v>115010001</v>
          </cell>
          <cell r="B186" t="str">
            <v>Adiantamentos a Fornecedores</v>
          </cell>
          <cell r="C186" t="str">
            <v>1.1.4.01.0025</v>
          </cell>
          <cell r="D186" t="str">
            <v>Otto Pornadzik e Walter H. M. Doering</v>
          </cell>
          <cell r="E186" t="str">
            <v>AI</v>
          </cell>
          <cell r="F186" t="str">
            <v xml:space="preserve">   Adiantamentos</v>
          </cell>
        </row>
        <row r="187">
          <cell r="A187" t="str">
            <v>x</v>
          </cell>
          <cell r="B187" t="str">
            <v>??</v>
          </cell>
          <cell r="C187" t="str">
            <v>1.1.4.01.0026</v>
          </cell>
          <cell r="D187" t="str">
            <v>Cartório 6º Ofício RI - Belo Horizonte</v>
          </cell>
          <cell r="E187" t="str">
            <v>AI</v>
          </cell>
          <cell r="F187" t="str">
            <v xml:space="preserve">   Adiantamentos</v>
          </cell>
        </row>
        <row r="188">
          <cell r="A188">
            <v>115010001</v>
          </cell>
          <cell r="B188" t="str">
            <v>Adiantamentos a Fornecedores</v>
          </cell>
          <cell r="C188" t="str">
            <v>1.1.4.01.0027</v>
          </cell>
          <cell r="D188" t="str">
            <v>C/S Group Imp. e Exp. do Brasil Ltda.</v>
          </cell>
          <cell r="E188" t="str">
            <v>AI</v>
          </cell>
          <cell r="F188" t="str">
            <v xml:space="preserve">   Adiantamentos</v>
          </cell>
        </row>
        <row r="189">
          <cell r="A189">
            <v>115010001</v>
          </cell>
          <cell r="B189" t="str">
            <v>Adiantamentos a Fornecedores</v>
          </cell>
          <cell r="C189" t="str">
            <v>1.1.4.01.0028</v>
          </cell>
          <cell r="D189" t="str">
            <v>Indústria de Portas Caxias Ltda.</v>
          </cell>
          <cell r="E189" t="str">
            <v>AI</v>
          </cell>
          <cell r="F189" t="str">
            <v xml:space="preserve">   Adiantamentos</v>
          </cell>
        </row>
        <row r="190">
          <cell r="A190">
            <v>115010001</v>
          </cell>
          <cell r="B190" t="str">
            <v>Adiantamentos a Fornecedores</v>
          </cell>
          <cell r="C190" t="str">
            <v>1.1.4.01.0029</v>
          </cell>
          <cell r="D190" t="str">
            <v>Toldisa Comercial Ltda.</v>
          </cell>
          <cell r="E190" t="str">
            <v>AI</v>
          </cell>
          <cell r="F190" t="str">
            <v xml:space="preserve">   Adiantamentos</v>
          </cell>
        </row>
        <row r="191">
          <cell r="A191">
            <v>115010001</v>
          </cell>
          <cell r="B191" t="str">
            <v>Adiantamentos a Fornecedores</v>
          </cell>
          <cell r="C191" t="str">
            <v>1.1.4.01.0030</v>
          </cell>
          <cell r="D191" t="str">
            <v>Johnson Controles Ltda.</v>
          </cell>
          <cell r="E191" t="str">
            <v>AI</v>
          </cell>
          <cell r="F191" t="str">
            <v xml:space="preserve">   Adiantamentos</v>
          </cell>
        </row>
        <row r="192">
          <cell r="A192">
            <v>115010001</v>
          </cell>
          <cell r="B192" t="str">
            <v>Adiantamentos a Fornecedores</v>
          </cell>
          <cell r="C192" t="str">
            <v>1.1.4.01.0031</v>
          </cell>
          <cell r="D192" t="str">
            <v>Comtex Ind. e Com. Imp. Exportação Ltda</v>
          </cell>
          <cell r="E192" t="str">
            <v>AI</v>
          </cell>
          <cell r="F192" t="str">
            <v xml:space="preserve">   Adiantamentos</v>
          </cell>
        </row>
        <row r="193">
          <cell r="A193" t="str">
            <v>x</v>
          </cell>
          <cell r="B193" t="str">
            <v>??</v>
          </cell>
          <cell r="C193" t="str">
            <v>1.1.4.01.0032</v>
          </cell>
          <cell r="D193" t="str">
            <v>CN Importadora de Auto-Peças Ltda.</v>
          </cell>
          <cell r="E193" t="str">
            <v>AI</v>
          </cell>
          <cell r="F193" t="str">
            <v xml:space="preserve">   Adiantamentos</v>
          </cell>
        </row>
        <row r="194">
          <cell r="A194" t="str">
            <v>x</v>
          </cell>
          <cell r="B194" t="str">
            <v>??</v>
          </cell>
          <cell r="C194" t="str">
            <v>1.1.4.01.0033</v>
          </cell>
          <cell r="D194" t="str">
            <v>Wood Craft Ltda. - ME</v>
          </cell>
          <cell r="E194" t="str">
            <v>AI</v>
          </cell>
          <cell r="F194" t="str">
            <v xml:space="preserve">   Adiantamentos</v>
          </cell>
        </row>
        <row r="195">
          <cell r="A195">
            <v>115010001</v>
          </cell>
          <cell r="B195" t="str">
            <v>Adiantamentos a Fornecedores</v>
          </cell>
          <cell r="C195" t="str">
            <v>1.1.4.01.0034</v>
          </cell>
          <cell r="D195" t="str">
            <v>Arte 3 Planejamento e Construções Ltda.</v>
          </cell>
          <cell r="E195" t="str">
            <v>AI</v>
          </cell>
          <cell r="F195" t="str">
            <v xml:space="preserve">   Adiantamentos</v>
          </cell>
        </row>
        <row r="196">
          <cell r="A196">
            <v>115010001</v>
          </cell>
          <cell r="B196" t="str">
            <v>Adiantamentos a Fornecedores</v>
          </cell>
          <cell r="C196" t="str">
            <v>1.1.4.01.0035</v>
          </cell>
          <cell r="D196" t="str">
            <v>Benjamin &amp; Filhos Alçando Vôos Adm. Ltda</v>
          </cell>
          <cell r="E196" t="str">
            <v>AI</v>
          </cell>
          <cell r="F196" t="str">
            <v xml:space="preserve">   Adiantamentos</v>
          </cell>
        </row>
        <row r="197">
          <cell r="A197">
            <v>115010001</v>
          </cell>
          <cell r="B197" t="str">
            <v>Adiantamentos a Fornecedores</v>
          </cell>
          <cell r="C197" t="str">
            <v>1.1.4.01.0036</v>
          </cell>
          <cell r="D197" t="str">
            <v>Eletrolyne Instalações Ltda.</v>
          </cell>
          <cell r="E197" t="str">
            <v>AI</v>
          </cell>
          <cell r="F197" t="str">
            <v xml:space="preserve">   Adiantamentos</v>
          </cell>
        </row>
        <row r="198">
          <cell r="A198">
            <v>115010001</v>
          </cell>
          <cell r="B198" t="str">
            <v>Adiantamentos a Fornecedores</v>
          </cell>
          <cell r="C198" t="str">
            <v>1.1.4.01.0037</v>
          </cell>
          <cell r="D198" t="str">
            <v>Eurobraz Móveis Ltda. ME</v>
          </cell>
          <cell r="E198" t="str">
            <v>AI</v>
          </cell>
          <cell r="F198" t="str">
            <v xml:space="preserve">   Adiantamentos</v>
          </cell>
        </row>
        <row r="199">
          <cell r="A199">
            <v>115010001</v>
          </cell>
          <cell r="B199" t="str">
            <v>Adiantamentos a Fornecedores</v>
          </cell>
          <cell r="C199" t="str">
            <v>1.1.4.01.0038</v>
          </cell>
          <cell r="D199" t="str">
            <v>Kato &amp; Jaeger Móveis Ltda.</v>
          </cell>
          <cell r="E199" t="str">
            <v>AI</v>
          </cell>
          <cell r="F199" t="str">
            <v xml:space="preserve">   Adiantamentos</v>
          </cell>
        </row>
        <row r="200">
          <cell r="A200" t="str">
            <v>x</v>
          </cell>
          <cell r="B200" t="str">
            <v>??</v>
          </cell>
          <cell r="C200" t="str">
            <v>1.1.4.01.0039</v>
          </cell>
          <cell r="D200" t="str">
            <v>Eletrônica Santana Ltda.</v>
          </cell>
          <cell r="E200" t="str">
            <v>AI</v>
          </cell>
          <cell r="F200" t="str">
            <v xml:space="preserve">   Adiantamentos</v>
          </cell>
        </row>
        <row r="201">
          <cell r="A201">
            <v>115010001</v>
          </cell>
          <cell r="B201" t="str">
            <v>Adiantamentos a Fornecedores</v>
          </cell>
          <cell r="C201" t="str">
            <v>1.1.4.01.0040</v>
          </cell>
          <cell r="D201" t="str">
            <v>Pedregulhão do Esplanada Ltda.</v>
          </cell>
          <cell r="E201" t="str">
            <v>AI</v>
          </cell>
          <cell r="F201" t="str">
            <v xml:space="preserve">   Adiantamentos</v>
          </cell>
        </row>
        <row r="202">
          <cell r="A202">
            <v>115010001</v>
          </cell>
          <cell r="B202" t="str">
            <v>Adiantamentos a Fornecedores</v>
          </cell>
          <cell r="C202" t="str">
            <v>1.1.4.01.0041</v>
          </cell>
          <cell r="D202" t="str">
            <v>Voko Intersteel Móveis Ltda.</v>
          </cell>
          <cell r="E202" t="str">
            <v>AI</v>
          </cell>
          <cell r="F202" t="str">
            <v xml:space="preserve">   Adiantamentos</v>
          </cell>
        </row>
        <row r="203">
          <cell r="A203">
            <v>115010001</v>
          </cell>
          <cell r="B203" t="str">
            <v>Adiantamentos a Fornecedores</v>
          </cell>
          <cell r="C203" t="str">
            <v>1.1.4.01.0042</v>
          </cell>
          <cell r="D203" t="str">
            <v>Energilétrica Com Man Quadros Elet Ltda.</v>
          </cell>
          <cell r="E203" t="str">
            <v>AI</v>
          </cell>
          <cell r="F203" t="str">
            <v xml:space="preserve">   Adiantamentos</v>
          </cell>
        </row>
        <row r="204">
          <cell r="A204">
            <v>115010001</v>
          </cell>
          <cell r="B204" t="str">
            <v>Adiantamentos a Fornecedores</v>
          </cell>
          <cell r="C204" t="str">
            <v>1.1.4.01.0043</v>
          </cell>
          <cell r="D204" t="str">
            <v>IL Tempo Móveis Ltda.</v>
          </cell>
          <cell r="E204" t="str">
            <v>AI</v>
          </cell>
          <cell r="F204" t="str">
            <v xml:space="preserve">   Adiantamentos</v>
          </cell>
        </row>
        <row r="205">
          <cell r="A205">
            <v>115010001</v>
          </cell>
          <cell r="B205" t="str">
            <v>Adiantamentos a Fornecedores</v>
          </cell>
          <cell r="C205" t="str">
            <v>1.1.4.01.0044</v>
          </cell>
          <cell r="D205" t="str">
            <v>Avanti - Carpet Indústria Textil Ltda.</v>
          </cell>
          <cell r="E205" t="str">
            <v>AI</v>
          </cell>
          <cell r="F205" t="str">
            <v xml:space="preserve">   Adiantamentos</v>
          </cell>
        </row>
        <row r="206">
          <cell r="A206" t="str">
            <v>x</v>
          </cell>
          <cell r="B206" t="str">
            <v>??</v>
          </cell>
          <cell r="C206" t="str">
            <v>1.1.4.01.0045</v>
          </cell>
          <cell r="D206" t="str">
            <v>Delmaia Tecnologia e Informática Ltda ME</v>
          </cell>
          <cell r="E206" t="str">
            <v>AI</v>
          </cell>
          <cell r="F206" t="str">
            <v xml:space="preserve">   Adiantamentos</v>
          </cell>
        </row>
        <row r="207">
          <cell r="A207">
            <v>115010001</v>
          </cell>
          <cell r="B207" t="str">
            <v>Adiantamentos a Fornecedores</v>
          </cell>
          <cell r="C207" t="str">
            <v>1.1.4.01.0046</v>
          </cell>
          <cell r="D207" t="str">
            <v>Soft Max Ind Com Móveis e Displays Ltda</v>
          </cell>
          <cell r="E207" t="str">
            <v>AI</v>
          </cell>
          <cell r="F207" t="str">
            <v xml:space="preserve">   Adiantamentos</v>
          </cell>
        </row>
        <row r="208">
          <cell r="A208">
            <v>115010001</v>
          </cell>
          <cell r="B208" t="str">
            <v>Adiantamentos a Fornecedores</v>
          </cell>
          <cell r="C208" t="str">
            <v>1.1.4.01.0047</v>
          </cell>
          <cell r="D208" t="str">
            <v>Nixos Com. Imp. Exportadora Ltda.</v>
          </cell>
          <cell r="E208" t="str">
            <v>AI</v>
          </cell>
          <cell r="F208" t="str">
            <v xml:space="preserve">   Adiantamentos</v>
          </cell>
        </row>
        <row r="209">
          <cell r="A209">
            <v>115010001</v>
          </cell>
          <cell r="B209" t="str">
            <v>Adiantamentos a Fornecedores</v>
          </cell>
          <cell r="C209" t="str">
            <v>1.1.4.01.0048</v>
          </cell>
          <cell r="D209" t="str">
            <v>O Bronzeiro Com Conf Art Metal Ltda.</v>
          </cell>
          <cell r="E209" t="str">
            <v>AI</v>
          </cell>
          <cell r="F209" t="str">
            <v xml:space="preserve">   Adiantamentos</v>
          </cell>
        </row>
        <row r="210">
          <cell r="A210">
            <v>115010001</v>
          </cell>
          <cell r="B210" t="str">
            <v>Adiantamentos a Fornecedores</v>
          </cell>
          <cell r="C210" t="str">
            <v>1.1.4.01.0049</v>
          </cell>
          <cell r="D210" t="str">
            <v>Seprof Serviços Profissionais Ltda.</v>
          </cell>
          <cell r="E210" t="str">
            <v>AI</v>
          </cell>
          <cell r="F210" t="str">
            <v xml:space="preserve">   Adiantamentos</v>
          </cell>
        </row>
        <row r="211">
          <cell r="A211" t="str">
            <v>x</v>
          </cell>
          <cell r="B211" t="str">
            <v>??</v>
          </cell>
          <cell r="C211" t="str">
            <v>1.1.4.01.0050</v>
          </cell>
          <cell r="D211" t="str">
            <v>Refenge Refrigeração Eng Ind e Com Ltda</v>
          </cell>
          <cell r="E211" t="str">
            <v>AI</v>
          </cell>
          <cell r="F211" t="str">
            <v xml:space="preserve">   Adiantamentos</v>
          </cell>
        </row>
        <row r="212">
          <cell r="A212">
            <v>115010001</v>
          </cell>
          <cell r="B212" t="str">
            <v>Adiantamentos a Fornecedores</v>
          </cell>
          <cell r="C212" t="str">
            <v>1.1.4.01.0051</v>
          </cell>
          <cell r="D212" t="str">
            <v>Bit 2000 Tel. e Informática Ltda</v>
          </cell>
          <cell r="E212" t="str">
            <v>AI</v>
          </cell>
          <cell r="F212" t="str">
            <v xml:space="preserve">   Adiantamentos</v>
          </cell>
        </row>
        <row r="213">
          <cell r="A213">
            <v>115010001</v>
          </cell>
          <cell r="B213" t="str">
            <v>Adiantamentos a Fornecedores</v>
          </cell>
          <cell r="C213" t="str">
            <v>1.1.4.01.0052</v>
          </cell>
          <cell r="D213" t="str">
            <v>Estok Comércio e Representações Ltda.</v>
          </cell>
          <cell r="E213" t="str">
            <v>AI</v>
          </cell>
          <cell r="F213" t="str">
            <v xml:space="preserve">   Adiantamentos</v>
          </cell>
        </row>
        <row r="214">
          <cell r="A214">
            <v>115010001</v>
          </cell>
          <cell r="B214" t="str">
            <v>Adiantamentos a Fornecedores</v>
          </cell>
          <cell r="C214" t="str">
            <v>1.1.4.01.0053</v>
          </cell>
          <cell r="D214" t="str">
            <v>Beckel Serv. de Informática LTDA.</v>
          </cell>
          <cell r="E214" t="str">
            <v>AI</v>
          </cell>
          <cell r="F214" t="str">
            <v xml:space="preserve">   Adiantamentos</v>
          </cell>
        </row>
        <row r="215">
          <cell r="A215">
            <v>115010001</v>
          </cell>
          <cell r="B215" t="str">
            <v>Adiantamentos a Fornecedores</v>
          </cell>
          <cell r="C215" t="str">
            <v>1.1.4.01.0054</v>
          </cell>
          <cell r="D215" t="str">
            <v>Rápido Suporte e Tecnologia Ltda</v>
          </cell>
          <cell r="E215" t="str">
            <v>AI</v>
          </cell>
          <cell r="F215" t="str">
            <v xml:space="preserve">   Adiantamentos</v>
          </cell>
        </row>
        <row r="216">
          <cell r="A216">
            <v>115010001</v>
          </cell>
          <cell r="B216" t="str">
            <v>Adiantamentos a Fornecedores</v>
          </cell>
          <cell r="C216" t="str">
            <v>1.1.4.01.0055</v>
          </cell>
          <cell r="D216" t="str">
            <v>Allen Rio Serv de Com de Prod de Informá</v>
          </cell>
          <cell r="E216" t="str">
            <v>AI</v>
          </cell>
          <cell r="F216" t="str">
            <v xml:space="preserve">   Adiantamentos</v>
          </cell>
        </row>
        <row r="217">
          <cell r="A217">
            <v>115010001</v>
          </cell>
          <cell r="B217" t="str">
            <v>Adiantamentos a Fornecedores</v>
          </cell>
          <cell r="C217" t="str">
            <v>1.1.4.01.0056</v>
          </cell>
          <cell r="D217" t="str">
            <v>Konik Ind. e Com. de Móveis Ltda. EPP</v>
          </cell>
          <cell r="E217" t="str">
            <v>AI</v>
          </cell>
          <cell r="F217" t="str">
            <v xml:space="preserve">   Adiantamentos</v>
          </cell>
        </row>
        <row r="218">
          <cell r="A218">
            <v>115010001</v>
          </cell>
          <cell r="B218" t="str">
            <v>Adiantamentos a Fornecedores</v>
          </cell>
          <cell r="C218" t="str">
            <v>1.1.4.01.9999</v>
          </cell>
          <cell r="D218" t="str">
            <v>Diversos</v>
          </cell>
          <cell r="E218" t="str">
            <v>AI</v>
          </cell>
          <cell r="F218" t="str">
            <v xml:space="preserve">   Adiantamentos</v>
          </cell>
        </row>
        <row r="219">
          <cell r="A219" t="str">
            <v>x</v>
          </cell>
          <cell r="B219" t="str">
            <v>??</v>
          </cell>
          <cell r="C219" t="str">
            <v>1.1.4.02</v>
          </cell>
          <cell r="D219" t="str">
            <v>Adiantamentos a Empregados</v>
          </cell>
          <cell r="E219" t="str">
            <v>AI</v>
          </cell>
          <cell r="F219" t="str">
            <v xml:space="preserve">   Adiantamentos</v>
          </cell>
        </row>
        <row r="220">
          <cell r="A220">
            <v>115020001</v>
          </cell>
          <cell r="B220" t="str">
            <v>Adiantamento de Salário</v>
          </cell>
          <cell r="C220" t="str">
            <v>1.1.4.02.0001</v>
          </cell>
          <cell r="D220" t="str">
            <v xml:space="preserve">Adiantamentos p/Conta de Salários </v>
          </cell>
          <cell r="E220" t="str">
            <v>AI</v>
          </cell>
          <cell r="F220" t="str">
            <v xml:space="preserve">   Adiantamentos</v>
          </cell>
        </row>
        <row r="221">
          <cell r="A221">
            <v>115020003</v>
          </cell>
          <cell r="B221" t="str">
            <v>Adiantamento de 13º Salário</v>
          </cell>
          <cell r="C221" t="str">
            <v>1.1.4.02.0002</v>
          </cell>
          <cell r="D221" t="str">
            <v>Adiantamentos de 13º Salário</v>
          </cell>
          <cell r="E221" t="str">
            <v>AI</v>
          </cell>
          <cell r="F221" t="str">
            <v xml:space="preserve">   Adiantamentos</v>
          </cell>
        </row>
        <row r="222">
          <cell r="A222">
            <v>115020002</v>
          </cell>
          <cell r="B222" t="str">
            <v>Adiantamento de Férias</v>
          </cell>
          <cell r="C222" t="str">
            <v>1.1.4.02.0003</v>
          </cell>
          <cell r="D222" t="str">
            <v>Adiantamentos p/Conta de Férias</v>
          </cell>
          <cell r="E222" t="str">
            <v>AI</v>
          </cell>
          <cell r="F222" t="str">
            <v xml:space="preserve">   Adiantamentos</v>
          </cell>
        </row>
        <row r="223">
          <cell r="A223">
            <v>115020001</v>
          </cell>
          <cell r="B223" t="str">
            <v>Adiantamento de Salário</v>
          </cell>
          <cell r="C223" t="str">
            <v>1.1.4.02.0004</v>
          </cell>
          <cell r="D223" t="str">
            <v>Adiantamentos p/Conta de Participações</v>
          </cell>
          <cell r="E223" t="str">
            <v>AI</v>
          </cell>
          <cell r="F223" t="str">
            <v xml:space="preserve">   Adiantamentos</v>
          </cell>
        </row>
        <row r="224">
          <cell r="A224" t="str">
            <v>x</v>
          </cell>
          <cell r="B224" t="str">
            <v>??</v>
          </cell>
          <cell r="C224" t="str">
            <v>1.1.4.03</v>
          </cell>
          <cell r="D224" t="str">
            <v>Adiantamentos para Viagens</v>
          </cell>
          <cell r="E224" t="str">
            <v>AI</v>
          </cell>
          <cell r="F224" t="str">
            <v xml:space="preserve">   Adiantamentos</v>
          </cell>
        </row>
        <row r="225">
          <cell r="A225" t="str">
            <v>x</v>
          </cell>
          <cell r="B225" t="str">
            <v>??</v>
          </cell>
          <cell r="C225" t="str">
            <v>1.1.4.03.0001</v>
          </cell>
          <cell r="D225" t="str">
            <v>Fernando Heluey Moreira</v>
          </cell>
          <cell r="E225" t="str">
            <v>AI</v>
          </cell>
          <cell r="F225" t="str">
            <v xml:space="preserve">   Adiantamentos</v>
          </cell>
        </row>
        <row r="226">
          <cell r="A226" t="str">
            <v>x</v>
          </cell>
          <cell r="B226" t="str">
            <v>??</v>
          </cell>
          <cell r="C226" t="str">
            <v>1.1.4.03.0002</v>
          </cell>
          <cell r="D226" t="str">
            <v>Adayl de Barros Stewart</v>
          </cell>
          <cell r="E226" t="str">
            <v>AI</v>
          </cell>
          <cell r="F226" t="str">
            <v xml:space="preserve">   Adiantamentos</v>
          </cell>
        </row>
        <row r="227">
          <cell r="A227" t="str">
            <v>x</v>
          </cell>
          <cell r="B227" t="str">
            <v>??</v>
          </cell>
          <cell r="C227" t="str">
            <v>1.1.4.03.9999</v>
          </cell>
          <cell r="D227" t="str">
            <v>Diversos</v>
          </cell>
          <cell r="E227" t="str">
            <v>AI</v>
          </cell>
          <cell r="F227" t="str">
            <v xml:space="preserve">   Adiantamentos</v>
          </cell>
        </row>
        <row r="228">
          <cell r="A228" t="str">
            <v>x</v>
          </cell>
          <cell r="B228" t="str">
            <v>??</v>
          </cell>
          <cell r="C228" t="str">
            <v>1.1.4.04</v>
          </cell>
          <cell r="D228" t="str">
            <v>Adiantamentos Operacionais</v>
          </cell>
          <cell r="E228" t="str">
            <v>AI</v>
          </cell>
          <cell r="F228" t="str">
            <v xml:space="preserve">   Adiantamentos</v>
          </cell>
        </row>
        <row r="229">
          <cell r="A229">
            <v>115030001</v>
          </cell>
          <cell r="B229" t="str">
            <v>Condomínios</v>
          </cell>
          <cell r="C229" t="str">
            <v>1.1.4.04.0001</v>
          </cell>
          <cell r="D229" t="str">
            <v>Condomínios</v>
          </cell>
          <cell r="E229" t="str">
            <v>AI</v>
          </cell>
          <cell r="F229" t="str">
            <v xml:space="preserve">   Adiantamentos</v>
          </cell>
        </row>
        <row r="230">
          <cell r="A230" t="str">
            <v>x</v>
          </cell>
          <cell r="B230" t="str">
            <v>??</v>
          </cell>
          <cell r="C230" t="str">
            <v>1.1.4.04.0002</v>
          </cell>
          <cell r="D230" t="str">
            <v>Sub-Condomínios</v>
          </cell>
          <cell r="E230" t="str">
            <v>AI</v>
          </cell>
          <cell r="F230" t="str">
            <v xml:space="preserve">   Adiantamentos</v>
          </cell>
        </row>
        <row r="231">
          <cell r="A231">
            <v>115030002</v>
          </cell>
          <cell r="B231" t="str">
            <v>Fundos de Promoções</v>
          </cell>
          <cell r="C231" t="str">
            <v>1.1.4.04.0003</v>
          </cell>
          <cell r="D231" t="str">
            <v>Fundos de Promoções</v>
          </cell>
          <cell r="E231" t="str">
            <v>AI</v>
          </cell>
          <cell r="F231" t="str">
            <v xml:space="preserve">   Adiantamentos</v>
          </cell>
        </row>
        <row r="232">
          <cell r="A232">
            <v>115030003</v>
          </cell>
          <cell r="B232" t="str">
            <v>Operadoras de Estacionamento</v>
          </cell>
          <cell r="C232" t="str">
            <v>1.1.4.04.0004</v>
          </cell>
          <cell r="D232" t="str">
            <v xml:space="preserve">Operadoras de Estacionamentos </v>
          </cell>
          <cell r="E232" t="str">
            <v>AI</v>
          </cell>
          <cell r="F232" t="str">
            <v xml:space="preserve">   Adiantamentos</v>
          </cell>
        </row>
        <row r="233">
          <cell r="A233">
            <v>115030004</v>
          </cell>
          <cell r="B233" t="str">
            <v>Sistema de Geração de Energia</v>
          </cell>
          <cell r="C233" t="str">
            <v>1.1.4.04.0005</v>
          </cell>
          <cell r="D233" t="str">
            <v>Sistema de Geração de Energia</v>
          </cell>
          <cell r="E233" t="str">
            <v>AI</v>
          </cell>
          <cell r="F233" t="str">
            <v xml:space="preserve">   Adiantamentos</v>
          </cell>
        </row>
        <row r="234">
          <cell r="A234" t="str">
            <v>x</v>
          </cell>
          <cell r="B234" t="str">
            <v>??</v>
          </cell>
          <cell r="C234" t="str">
            <v>1.1.4.99</v>
          </cell>
          <cell r="D234" t="str">
            <v>Adiantamentos Diversos</v>
          </cell>
          <cell r="E234" t="str">
            <v>AI</v>
          </cell>
          <cell r="F234" t="str">
            <v xml:space="preserve">   Adiantamentos</v>
          </cell>
        </row>
        <row r="235">
          <cell r="A235">
            <v>115010001</v>
          </cell>
          <cell r="B235" t="str">
            <v>Adiantamentos a Fornecedores</v>
          </cell>
          <cell r="C235" t="str">
            <v>1.1.4.99.0001</v>
          </cell>
          <cell r="D235" t="str">
            <v>Sociedade Independência Imóveis S/A</v>
          </cell>
          <cell r="E235" t="str">
            <v>AI</v>
          </cell>
          <cell r="F235" t="str">
            <v xml:space="preserve">   Adiantamentos</v>
          </cell>
        </row>
        <row r="236">
          <cell r="A236" t="str">
            <v>x</v>
          </cell>
          <cell r="B236" t="str">
            <v>??</v>
          </cell>
          <cell r="C236" t="str">
            <v>1.1.4.99.0002</v>
          </cell>
          <cell r="D236" t="str">
            <v>Antonio Carlos de Mattos Salgueiro</v>
          </cell>
          <cell r="E236" t="str">
            <v>AI</v>
          </cell>
          <cell r="F236" t="str">
            <v xml:space="preserve">   Adiantamentos</v>
          </cell>
        </row>
        <row r="237">
          <cell r="A237">
            <v>115010001</v>
          </cell>
          <cell r="B237" t="str">
            <v>Adiantamentos a Fornecedores</v>
          </cell>
          <cell r="C237" t="str">
            <v>1.1.4.99.0003</v>
          </cell>
          <cell r="D237" t="str">
            <v>Carlos Medeiros Silva Neto</v>
          </cell>
          <cell r="E237" t="str">
            <v>AI</v>
          </cell>
          <cell r="F237" t="str">
            <v xml:space="preserve">   Adiantamentos</v>
          </cell>
        </row>
        <row r="238">
          <cell r="A238" t="str">
            <v>x</v>
          </cell>
          <cell r="B238" t="str">
            <v>??</v>
          </cell>
          <cell r="C238" t="str">
            <v>1.1.4.99.0004</v>
          </cell>
          <cell r="D238" t="str">
            <v>Shopping ABC</v>
          </cell>
          <cell r="E238" t="str">
            <v>AI</v>
          </cell>
          <cell r="F238" t="str">
            <v xml:space="preserve">   Adiantamentos</v>
          </cell>
        </row>
        <row r="239">
          <cell r="A239" t="str">
            <v>x</v>
          </cell>
          <cell r="B239" t="str">
            <v>??</v>
          </cell>
          <cell r="C239" t="str">
            <v>1.1.5</v>
          </cell>
          <cell r="D239" t="str">
            <v>Impostos e Contribuições a Recuperar</v>
          </cell>
          <cell r="E239" t="str">
            <v>AF</v>
          </cell>
          <cell r="F239" t="str">
            <v xml:space="preserve">   Impostos a Recuperar</v>
          </cell>
        </row>
        <row r="240">
          <cell r="A240" t="str">
            <v>x</v>
          </cell>
          <cell r="B240" t="str">
            <v>??</v>
          </cell>
          <cell r="C240" t="str">
            <v>1.1.5.01</v>
          </cell>
          <cell r="D240" t="str">
            <v>Imposto de Renda na Fonte</v>
          </cell>
          <cell r="E240" t="str">
            <v>AF</v>
          </cell>
          <cell r="F240" t="str">
            <v xml:space="preserve">   Impostos a Recuperar</v>
          </cell>
        </row>
        <row r="241">
          <cell r="A241">
            <v>116010002</v>
          </cell>
          <cell r="B241" t="str">
            <v>IRRF s/ aplicação financeira</v>
          </cell>
          <cell r="C241" t="str">
            <v>1.1.5.01.0001</v>
          </cell>
          <cell r="D241" t="str">
            <v>Banco Bradesco S/A.</v>
          </cell>
          <cell r="E241" t="str">
            <v>AF</v>
          </cell>
          <cell r="F241" t="str">
            <v xml:space="preserve">   Impostos a Recuperar</v>
          </cell>
        </row>
        <row r="242">
          <cell r="A242">
            <v>116010002</v>
          </cell>
          <cell r="B242" t="str">
            <v>IRRF s/ aplicação financeira</v>
          </cell>
          <cell r="C242" t="str">
            <v>1.1.5.01.0002</v>
          </cell>
          <cell r="D242" t="str">
            <v>Banco Unibanco S/A - Poupança</v>
          </cell>
          <cell r="E242" t="str">
            <v>AF</v>
          </cell>
          <cell r="F242" t="str">
            <v xml:space="preserve">   Impostos a Recuperar</v>
          </cell>
        </row>
        <row r="243">
          <cell r="A243">
            <v>116010002</v>
          </cell>
          <cell r="B243" t="str">
            <v>IRRF s/ aplicação financeira</v>
          </cell>
          <cell r="C243" t="str">
            <v>1.1.5.01.0003</v>
          </cell>
          <cell r="D243" t="str">
            <v>Banco Itaú S/A</v>
          </cell>
          <cell r="E243" t="str">
            <v>AF</v>
          </cell>
          <cell r="F243" t="str">
            <v xml:space="preserve">   Impostos a Recuperar</v>
          </cell>
        </row>
        <row r="244">
          <cell r="A244">
            <v>116010002</v>
          </cell>
          <cell r="B244" t="str">
            <v>IRRF s/ aplicação financeira</v>
          </cell>
          <cell r="C244" t="str">
            <v>1.1.5.01.0004</v>
          </cell>
          <cell r="D244" t="str">
            <v>Banrisul - Bco Est Rio Grande do Sul S/A</v>
          </cell>
          <cell r="E244" t="str">
            <v>AF</v>
          </cell>
          <cell r="F244" t="str">
            <v xml:space="preserve">   Impostos a Recuperar</v>
          </cell>
        </row>
        <row r="245">
          <cell r="A245">
            <v>116010002</v>
          </cell>
          <cell r="B245" t="str">
            <v>IRRF s/ aplicação financeira</v>
          </cell>
          <cell r="C245" t="str">
            <v>1.1.5.01.0005</v>
          </cell>
          <cell r="D245" t="str">
            <v>Banco ABC Brasil S/A</v>
          </cell>
          <cell r="E245" t="str">
            <v>AF</v>
          </cell>
          <cell r="F245" t="str">
            <v xml:space="preserve">   Impostos a Recuperar</v>
          </cell>
        </row>
        <row r="246">
          <cell r="A246">
            <v>116010002</v>
          </cell>
          <cell r="B246" t="str">
            <v>IRRF s/ aplicação financeira</v>
          </cell>
          <cell r="C246" t="str">
            <v>1.1.5.01.0006</v>
          </cell>
          <cell r="D246" t="str">
            <v>Banco Santander Banespa S/A</v>
          </cell>
          <cell r="E246" t="str">
            <v>AF</v>
          </cell>
          <cell r="F246" t="str">
            <v xml:space="preserve">   Impostos a Recuperar</v>
          </cell>
        </row>
        <row r="247">
          <cell r="A247">
            <v>116010002</v>
          </cell>
          <cell r="B247" t="str">
            <v>IRRF s/ aplicação financeira</v>
          </cell>
          <cell r="C247" t="str">
            <v>1.1.5.01.0007</v>
          </cell>
          <cell r="D247" t="str">
            <v>Banco Unibanco S/A</v>
          </cell>
          <cell r="E247" t="str">
            <v>AF</v>
          </cell>
          <cell r="F247" t="str">
            <v xml:space="preserve">   Impostos a Recuperar</v>
          </cell>
        </row>
        <row r="248">
          <cell r="A248">
            <v>116010002</v>
          </cell>
          <cell r="B248" t="str">
            <v>IRRF s/ aplicação financeira</v>
          </cell>
          <cell r="C248" t="str">
            <v>1.1.5.01.0008</v>
          </cell>
          <cell r="D248" t="str">
            <v>Banco do Nordeste do Brasil S/A</v>
          </cell>
          <cell r="E248" t="str">
            <v>AF</v>
          </cell>
          <cell r="F248" t="str">
            <v xml:space="preserve">   Impostos a Recuperar</v>
          </cell>
        </row>
        <row r="249">
          <cell r="A249" t="str">
            <v>x</v>
          </cell>
          <cell r="B249" t="str">
            <v>??</v>
          </cell>
          <cell r="C249" t="str">
            <v>1.1.5.01.2001</v>
          </cell>
          <cell r="D249" t="str">
            <v>Prefeitura do Município de São Paulo</v>
          </cell>
          <cell r="E249" t="str">
            <v>AF</v>
          </cell>
          <cell r="F249" t="str">
            <v xml:space="preserve">   Impostos a Recuperar</v>
          </cell>
        </row>
        <row r="250">
          <cell r="A250" t="str">
            <v>x</v>
          </cell>
          <cell r="B250" t="str">
            <v>??</v>
          </cell>
          <cell r="C250" t="str">
            <v>1.1.5.01.2002</v>
          </cell>
          <cell r="D250" t="str">
            <v>Engepred Adm. de Imóveis S/C Ltda.</v>
          </cell>
          <cell r="E250" t="str">
            <v>AF</v>
          </cell>
          <cell r="F250" t="str">
            <v xml:space="preserve">   Impostos a Recuperar</v>
          </cell>
        </row>
        <row r="251">
          <cell r="A251" t="str">
            <v>x</v>
          </cell>
          <cell r="B251" t="str">
            <v>??</v>
          </cell>
          <cell r="C251" t="str">
            <v>1.1.5.01.2003</v>
          </cell>
          <cell r="D251" t="str">
            <v>Ecisa - Eng., Comércio e Indústria S/A.</v>
          </cell>
          <cell r="E251" t="str">
            <v>AF</v>
          </cell>
          <cell r="F251" t="str">
            <v xml:space="preserve">   Impostos a Recuperar</v>
          </cell>
        </row>
        <row r="252">
          <cell r="A252">
            <v>116010005</v>
          </cell>
          <cell r="B252" t="str">
            <v>IRRF s/ encargos s/contrato de mútuo</v>
          </cell>
          <cell r="C252" t="str">
            <v>1.1.5.01.2004</v>
          </cell>
          <cell r="D252" t="str">
            <v>SDR - Empreendimentos Imobiliários S/A</v>
          </cell>
          <cell r="E252" t="str">
            <v>AF</v>
          </cell>
          <cell r="F252" t="str">
            <v xml:space="preserve">   Impostos a Recuperar</v>
          </cell>
        </row>
        <row r="253">
          <cell r="A253">
            <v>116010001</v>
          </cell>
          <cell r="B253" t="str">
            <v>IRRF s/ aluguel de autarquia</v>
          </cell>
          <cell r="C253" t="str">
            <v>1.1.5.01.3001</v>
          </cell>
          <cell r="D253" t="str">
            <v>Banco do Brasil S/A</v>
          </cell>
          <cell r="E253" t="str">
            <v>AF</v>
          </cell>
          <cell r="F253" t="str">
            <v xml:space="preserve">   Impostos a Recuperar</v>
          </cell>
        </row>
        <row r="254">
          <cell r="A254">
            <v>116010001</v>
          </cell>
          <cell r="B254" t="str">
            <v>IRRF s/ aluguel de autarquia</v>
          </cell>
          <cell r="C254" t="str">
            <v>1.1.5.01.3002</v>
          </cell>
          <cell r="D254" t="str">
            <v>Emp. Brasileira de Correios e Telégrafos</v>
          </cell>
          <cell r="E254" t="str">
            <v>AF</v>
          </cell>
          <cell r="F254" t="str">
            <v xml:space="preserve">   Impostos a Recuperar</v>
          </cell>
        </row>
        <row r="255">
          <cell r="A255">
            <v>116010001</v>
          </cell>
          <cell r="B255" t="str">
            <v>IRRF s/ aluguel de autarquia</v>
          </cell>
          <cell r="C255" t="str">
            <v>1.1.5.01.3003</v>
          </cell>
          <cell r="D255" t="str">
            <v>Caixa Econômica Federal</v>
          </cell>
          <cell r="E255" t="str">
            <v>AF</v>
          </cell>
          <cell r="F255" t="str">
            <v xml:space="preserve">   Impostos a Recuperar</v>
          </cell>
        </row>
        <row r="256">
          <cell r="A256" t="str">
            <v>x</v>
          </cell>
          <cell r="B256" t="str">
            <v>??</v>
          </cell>
          <cell r="C256" t="str">
            <v>1.1.5.02</v>
          </cell>
          <cell r="D256" t="str">
            <v>Imposto de Renda - Antecipações</v>
          </cell>
          <cell r="E256" t="str">
            <v>AF</v>
          </cell>
          <cell r="F256" t="str">
            <v xml:space="preserve">   Impostos a Recuperar</v>
          </cell>
        </row>
        <row r="257">
          <cell r="A257">
            <v>116020001</v>
          </cell>
          <cell r="B257" t="str">
            <v>IRPJ Antecipações - Ano-calendário 2005</v>
          </cell>
          <cell r="C257" t="str">
            <v>1.1.5.02.0001</v>
          </cell>
          <cell r="D257" t="str">
            <v>Ano-Calendario 2003</v>
          </cell>
          <cell r="E257" t="str">
            <v>AF</v>
          </cell>
          <cell r="F257" t="str">
            <v xml:space="preserve">   Impostos a Recuperar</v>
          </cell>
        </row>
        <row r="258">
          <cell r="A258">
            <v>116020001</v>
          </cell>
          <cell r="B258" t="str">
            <v>IRPJ Antecipações - Ano-calendário 2005</v>
          </cell>
          <cell r="C258" t="str">
            <v>1.1.5.02.0002</v>
          </cell>
          <cell r="D258" t="str">
            <v>Ano-Calendário 2004</v>
          </cell>
          <cell r="E258" t="str">
            <v>AF</v>
          </cell>
          <cell r="F258" t="str">
            <v xml:space="preserve">   Impostos a Recuperar</v>
          </cell>
        </row>
        <row r="259">
          <cell r="A259">
            <v>116020001</v>
          </cell>
          <cell r="B259" t="str">
            <v>IRPJ Antecipações - Ano-calendário 2005</v>
          </cell>
          <cell r="C259" t="str">
            <v>1.1.5.02.0003</v>
          </cell>
          <cell r="D259" t="str">
            <v>Ano-Calendário 2005</v>
          </cell>
          <cell r="E259" t="str">
            <v>AF</v>
          </cell>
          <cell r="F259" t="str">
            <v xml:space="preserve">   Impostos a Recuperar</v>
          </cell>
        </row>
        <row r="260">
          <cell r="A260">
            <v>116020002</v>
          </cell>
          <cell r="B260" t="str">
            <v>IRPJ Antecipações - Ano-calendário 2006</v>
          </cell>
          <cell r="C260" t="str">
            <v>1.1.5.02.0004</v>
          </cell>
          <cell r="D260" t="str">
            <v>Ano-Calendário 2006</v>
          </cell>
          <cell r="E260" t="str">
            <v>AF</v>
          </cell>
          <cell r="F260" t="str">
            <v xml:space="preserve">   Impostos a Recuperar</v>
          </cell>
        </row>
        <row r="261">
          <cell r="A261">
            <v>116020003</v>
          </cell>
          <cell r="B261" t="str">
            <v>IRPJ Antecipações - Ano-calendário 2007</v>
          </cell>
          <cell r="C261" t="str">
            <v>1.1.5.02.0005</v>
          </cell>
          <cell r="D261" t="str">
            <v>Ano-Calendário 2007</v>
          </cell>
          <cell r="E261" t="str">
            <v>AF</v>
          </cell>
          <cell r="F261" t="str">
            <v xml:space="preserve">   Impostos a Recuperar</v>
          </cell>
        </row>
        <row r="262">
          <cell r="A262" t="str">
            <v>X</v>
          </cell>
          <cell r="B262" t="str">
            <v>??</v>
          </cell>
          <cell r="C262" t="str">
            <v>1.1.5.03</v>
          </cell>
          <cell r="D262" t="str">
            <v>Imposto de Renda a Compensar</v>
          </cell>
          <cell r="E262" t="str">
            <v>AF</v>
          </cell>
          <cell r="F262" t="str">
            <v xml:space="preserve">   Impostos a Recuperar</v>
          </cell>
        </row>
        <row r="263">
          <cell r="A263">
            <v>116030001</v>
          </cell>
          <cell r="B263" t="str">
            <v>IRPJ a Compensar - Ano-calendário 2005</v>
          </cell>
          <cell r="C263" t="str">
            <v>1.1.5.03.0001</v>
          </cell>
          <cell r="D263" t="str">
            <v>Ano-Calendário 1995</v>
          </cell>
          <cell r="E263" t="str">
            <v>AF</v>
          </cell>
          <cell r="F263" t="str">
            <v xml:space="preserve">   Impostos a Recuperar</v>
          </cell>
        </row>
        <row r="264">
          <cell r="A264">
            <v>116030001</v>
          </cell>
          <cell r="B264" t="str">
            <v>IRPJ a Compensar - Ano-calendário 2005</v>
          </cell>
          <cell r="C264" t="str">
            <v>1.1.5.03.0002</v>
          </cell>
          <cell r="D264" t="str">
            <v>Ano-Calendário 1996</v>
          </cell>
          <cell r="E264" t="str">
            <v>AF</v>
          </cell>
          <cell r="F264" t="str">
            <v xml:space="preserve">   Impostos a Recuperar</v>
          </cell>
        </row>
        <row r="265">
          <cell r="A265">
            <v>116030001</v>
          </cell>
          <cell r="B265" t="str">
            <v>IRPJ a Compensar - Ano-calendário 2005</v>
          </cell>
          <cell r="C265" t="str">
            <v>1.1.5.03.0003</v>
          </cell>
          <cell r="D265" t="str">
            <v>Ano-Calendário 1997</v>
          </cell>
          <cell r="E265" t="str">
            <v>AF</v>
          </cell>
          <cell r="F265" t="str">
            <v xml:space="preserve">   Impostos a Recuperar</v>
          </cell>
        </row>
        <row r="266">
          <cell r="A266">
            <v>116030001</v>
          </cell>
          <cell r="B266" t="str">
            <v>IRPJ a Compensar - Ano-calendário 2005</v>
          </cell>
          <cell r="C266" t="str">
            <v>1.1.5.03.0004</v>
          </cell>
          <cell r="D266" t="str">
            <v>Ano-Calendário 1998</v>
          </cell>
          <cell r="E266" t="str">
            <v>AF</v>
          </cell>
          <cell r="F266" t="str">
            <v xml:space="preserve">   Impostos a Recuperar</v>
          </cell>
        </row>
        <row r="267">
          <cell r="A267">
            <v>116030001</v>
          </cell>
          <cell r="B267" t="str">
            <v>IRPJ a Compensar - Ano-calendário 2005</v>
          </cell>
          <cell r="C267" t="str">
            <v>1.1.5.03.0005</v>
          </cell>
          <cell r="D267" t="str">
            <v>Ano-Calendário 1999</v>
          </cell>
          <cell r="E267" t="str">
            <v>AF</v>
          </cell>
          <cell r="F267" t="str">
            <v xml:space="preserve">   Impostos a Recuperar</v>
          </cell>
        </row>
        <row r="268">
          <cell r="A268">
            <v>116030001</v>
          </cell>
          <cell r="B268" t="str">
            <v>IRPJ a Compensar - Ano-calendário 2005</v>
          </cell>
          <cell r="C268" t="str">
            <v>1.1.5.03.0006</v>
          </cell>
          <cell r="D268" t="str">
            <v>Ano-Calendário 2000</v>
          </cell>
          <cell r="E268" t="str">
            <v>AF</v>
          </cell>
          <cell r="F268" t="str">
            <v xml:space="preserve">   Impostos a Recuperar</v>
          </cell>
        </row>
        <row r="269">
          <cell r="A269">
            <v>116030001</v>
          </cell>
          <cell r="B269" t="str">
            <v>IRPJ a Compensar - Ano-calendário 2005</v>
          </cell>
          <cell r="C269" t="str">
            <v>1.1.5.03.0007</v>
          </cell>
          <cell r="D269" t="str">
            <v>Ano-Calendário 2001</v>
          </cell>
          <cell r="E269" t="str">
            <v>AF</v>
          </cell>
          <cell r="F269" t="str">
            <v xml:space="preserve">   Impostos a Recuperar</v>
          </cell>
        </row>
        <row r="270">
          <cell r="A270">
            <v>116030001</v>
          </cell>
          <cell r="B270" t="str">
            <v>IRPJ a Compensar - Ano-calendário 2005</v>
          </cell>
          <cell r="C270" t="str">
            <v>1.1.5.03.0008</v>
          </cell>
          <cell r="D270" t="str">
            <v>Ano-Calendário 2002</v>
          </cell>
          <cell r="E270" t="str">
            <v>AF</v>
          </cell>
          <cell r="F270" t="str">
            <v xml:space="preserve">   Impostos a Recuperar</v>
          </cell>
        </row>
        <row r="271">
          <cell r="A271">
            <v>116030001</v>
          </cell>
          <cell r="B271" t="str">
            <v>IRPJ a Compensar - Ano-calendário 2005</v>
          </cell>
          <cell r="C271" t="str">
            <v>1.1.5.03.0009</v>
          </cell>
          <cell r="D271" t="str">
            <v>Ano-Calendário 2003</v>
          </cell>
          <cell r="E271" t="str">
            <v>AF</v>
          </cell>
          <cell r="F271" t="str">
            <v xml:space="preserve">   Impostos a Recuperar</v>
          </cell>
        </row>
        <row r="272">
          <cell r="A272">
            <v>116030001</v>
          </cell>
          <cell r="B272" t="str">
            <v>IRPJ a Compensar - Ano-calendário 2005</v>
          </cell>
          <cell r="C272" t="str">
            <v>1.1.5.03.0010</v>
          </cell>
          <cell r="D272" t="str">
            <v>Ano-Calendário 2004</v>
          </cell>
          <cell r="E272" t="str">
            <v>AF</v>
          </cell>
          <cell r="F272" t="str">
            <v xml:space="preserve">   Impostos a Recuperar</v>
          </cell>
        </row>
        <row r="273">
          <cell r="A273">
            <v>116030001</v>
          </cell>
          <cell r="B273" t="str">
            <v>IRPJ a Compensar - Ano-calendário 2005</v>
          </cell>
          <cell r="C273" t="str">
            <v>1.1.5.03.0011</v>
          </cell>
          <cell r="D273" t="str">
            <v>Ano-Calendário 2005</v>
          </cell>
          <cell r="E273" t="str">
            <v>AF</v>
          </cell>
          <cell r="F273" t="str">
            <v xml:space="preserve">   Impostos a Recuperar</v>
          </cell>
        </row>
        <row r="274">
          <cell r="A274" t="str">
            <v>X</v>
          </cell>
          <cell r="B274" t="str">
            <v>??</v>
          </cell>
          <cell r="C274" t="str">
            <v>1.1.5.04</v>
          </cell>
          <cell r="D274" t="str">
            <v>Imposto de Renda Diferido</v>
          </cell>
          <cell r="E274" t="str">
            <v>AG</v>
          </cell>
          <cell r="F274" t="str">
            <v xml:space="preserve">   Imposto diferido</v>
          </cell>
        </row>
        <row r="275">
          <cell r="A275">
            <v>116040001</v>
          </cell>
          <cell r="B275" t="str">
            <v>Imposto de Renda Diferido</v>
          </cell>
          <cell r="C275" t="str">
            <v>1.1.5.04.0001</v>
          </cell>
          <cell r="D275" t="str">
            <v>Imposto de Renda Diferido</v>
          </cell>
          <cell r="E275" t="str">
            <v>AG</v>
          </cell>
          <cell r="F275" t="str">
            <v xml:space="preserve">   Imposto diferido</v>
          </cell>
        </row>
        <row r="276">
          <cell r="A276" t="str">
            <v>x</v>
          </cell>
          <cell r="B276" t="str">
            <v>??</v>
          </cell>
          <cell r="C276" t="str">
            <v>1.1.5.05</v>
          </cell>
          <cell r="D276" t="str">
            <v>Imposto de Renda a Recuperar</v>
          </cell>
          <cell r="E276" t="str">
            <v>AF</v>
          </cell>
          <cell r="F276" t="str">
            <v xml:space="preserve">   Impostos a Recuperar</v>
          </cell>
        </row>
        <row r="277">
          <cell r="A277">
            <v>116050001</v>
          </cell>
          <cell r="B277" t="str">
            <v>Imposto de Renda a Recuperar</v>
          </cell>
          <cell r="C277" t="str">
            <v>1.1.5.05.0001</v>
          </cell>
          <cell r="D277" t="str">
            <v>Imposto de Renda a Recuperar</v>
          </cell>
          <cell r="E277" t="str">
            <v>AF</v>
          </cell>
          <cell r="F277" t="str">
            <v xml:space="preserve">   Impostos a Recuperar</v>
          </cell>
        </row>
        <row r="278">
          <cell r="A278" t="str">
            <v>x</v>
          </cell>
          <cell r="B278" t="str">
            <v>??</v>
          </cell>
          <cell r="C278" t="str">
            <v>1.1.5.11</v>
          </cell>
          <cell r="D278" t="str">
            <v>Contribuição Social - Antecipacões</v>
          </cell>
          <cell r="E278" t="str">
            <v>AF</v>
          </cell>
          <cell r="F278" t="str">
            <v xml:space="preserve">   Impostos a Recuperar</v>
          </cell>
        </row>
        <row r="279">
          <cell r="A279">
            <v>116060001</v>
          </cell>
          <cell r="B279" t="str">
            <v>CSLL Antecipações - Ano-calendário 2005</v>
          </cell>
          <cell r="C279" t="str">
            <v>1.1.5.11.0001</v>
          </cell>
          <cell r="D279" t="str">
            <v>Ano-Calendário 2003</v>
          </cell>
          <cell r="E279" t="str">
            <v>AF</v>
          </cell>
          <cell r="F279" t="str">
            <v xml:space="preserve">   Impostos a Recuperar</v>
          </cell>
        </row>
        <row r="280">
          <cell r="A280">
            <v>116060001</v>
          </cell>
          <cell r="B280" t="str">
            <v>CSLL Antecipações - Ano-calendário 2005</v>
          </cell>
          <cell r="C280" t="str">
            <v>1.1.5.11.0002</v>
          </cell>
          <cell r="D280" t="str">
            <v>Ano-Calendário 2004</v>
          </cell>
          <cell r="E280" t="str">
            <v>AF</v>
          </cell>
          <cell r="F280" t="str">
            <v xml:space="preserve">   Impostos a Recuperar</v>
          </cell>
        </row>
        <row r="281">
          <cell r="A281">
            <v>116060001</v>
          </cell>
          <cell r="B281" t="str">
            <v>CSLL Antecipações - Ano-calendário 2005</v>
          </cell>
          <cell r="C281" t="str">
            <v>1.1.5.11.0003</v>
          </cell>
          <cell r="D281" t="str">
            <v>Ano-Calendário 2005</v>
          </cell>
          <cell r="E281" t="str">
            <v>AF</v>
          </cell>
          <cell r="F281" t="str">
            <v xml:space="preserve">   Impostos a Recuperar</v>
          </cell>
        </row>
        <row r="282">
          <cell r="A282">
            <v>116060002</v>
          </cell>
          <cell r="B282" t="str">
            <v>CSLL Antecipações - Ano-calendário 2006</v>
          </cell>
          <cell r="C282" t="str">
            <v>1.1.5.11.0004</v>
          </cell>
          <cell r="D282" t="str">
            <v>Ano-Calendário 2006</v>
          </cell>
          <cell r="E282" t="str">
            <v>AF</v>
          </cell>
          <cell r="F282" t="str">
            <v xml:space="preserve">   Impostos a Recuperar</v>
          </cell>
        </row>
        <row r="283">
          <cell r="A283">
            <v>116060003</v>
          </cell>
          <cell r="B283" t="str">
            <v>CSLL Antecipações - Ano-calendário 2007</v>
          </cell>
          <cell r="C283" t="str">
            <v>1.1.5.11.0005</v>
          </cell>
          <cell r="D283" t="str">
            <v>Ano-Calendário 2007</v>
          </cell>
          <cell r="E283" t="str">
            <v>AF</v>
          </cell>
          <cell r="F283" t="str">
            <v xml:space="preserve">   Impostos a Recuperar</v>
          </cell>
        </row>
        <row r="284">
          <cell r="A284" t="str">
            <v>x</v>
          </cell>
          <cell r="B284" t="str">
            <v>??</v>
          </cell>
          <cell r="C284" t="str">
            <v>1.1.5.12</v>
          </cell>
          <cell r="D284" t="str">
            <v>Contribuição Social a Compensar</v>
          </cell>
          <cell r="E284" t="str">
            <v>AF</v>
          </cell>
          <cell r="F284" t="str">
            <v xml:space="preserve">   Impostos a Recuperar</v>
          </cell>
        </row>
        <row r="285">
          <cell r="A285">
            <v>116070001</v>
          </cell>
          <cell r="B285" t="str">
            <v>CSLL a Compensar - Ano-calendário 2005</v>
          </cell>
          <cell r="C285" t="str">
            <v>1.1.5.12.0001</v>
          </cell>
          <cell r="D285" t="str">
            <v>Ano-Calendário 1995</v>
          </cell>
          <cell r="E285" t="str">
            <v>AF</v>
          </cell>
          <cell r="F285" t="str">
            <v xml:space="preserve">   Impostos a Recuperar</v>
          </cell>
        </row>
        <row r="286">
          <cell r="A286">
            <v>116070001</v>
          </cell>
          <cell r="B286" t="str">
            <v>CSLL a Compensar - Ano-calendário 2005</v>
          </cell>
          <cell r="C286" t="str">
            <v>1.1.5.12.0002</v>
          </cell>
          <cell r="D286" t="str">
            <v>Ano-Calendário 1996</v>
          </cell>
          <cell r="E286" t="str">
            <v>AF</v>
          </cell>
          <cell r="F286" t="str">
            <v xml:space="preserve">   Impostos a Recuperar</v>
          </cell>
        </row>
        <row r="287">
          <cell r="A287">
            <v>116070001</v>
          </cell>
          <cell r="B287" t="str">
            <v>CSLL a Compensar - Ano-calendário 2005</v>
          </cell>
          <cell r="C287" t="str">
            <v>1.1.5.12.0003</v>
          </cell>
          <cell r="D287" t="str">
            <v>Ano-Calendário 1997</v>
          </cell>
          <cell r="E287" t="str">
            <v>AF</v>
          </cell>
          <cell r="F287" t="str">
            <v xml:space="preserve">   Impostos a Recuperar</v>
          </cell>
        </row>
        <row r="288">
          <cell r="A288">
            <v>116070001</v>
          </cell>
          <cell r="B288" t="str">
            <v>CSLL a Compensar - Ano-calendário 2005</v>
          </cell>
          <cell r="C288" t="str">
            <v>1.1.5.12.0004</v>
          </cell>
          <cell r="D288" t="str">
            <v>Ano-Calendário 1998</v>
          </cell>
          <cell r="E288" t="str">
            <v>AF</v>
          </cell>
          <cell r="F288" t="str">
            <v xml:space="preserve">   Impostos a Recuperar</v>
          </cell>
        </row>
        <row r="289">
          <cell r="A289">
            <v>116070001</v>
          </cell>
          <cell r="B289" t="str">
            <v>CSLL a Compensar - Ano-calendário 2005</v>
          </cell>
          <cell r="C289" t="str">
            <v>1.1.5.12.0005</v>
          </cell>
          <cell r="D289" t="str">
            <v>Ano-Calendário 1999</v>
          </cell>
          <cell r="E289" t="str">
            <v>AF</v>
          </cell>
          <cell r="F289" t="str">
            <v xml:space="preserve">   Impostos a Recuperar</v>
          </cell>
        </row>
        <row r="290">
          <cell r="A290">
            <v>116070001</v>
          </cell>
          <cell r="B290" t="str">
            <v>CSLL a Compensar - Ano-calendário 2005</v>
          </cell>
          <cell r="C290" t="str">
            <v>1.1.5.12.0006</v>
          </cell>
          <cell r="D290" t="str">
            <v>Ano-Calendário 2000</v>
          </cell>
          <cell r="E290" t="str">
            <v>AF</v>
          </cell>
          <cell r="F290" t="str">
            <v xml:space="preserve">   Impostos a Recuperar</v>
          </cell>
        </row>
        <row r="291">
          <cell r="A291">
            <v>116070001</v>
          </cell>
          <cell r="B291" t="str">
            <v>CSLL a Compensar - Ano-calendário 2005</v>
          </cell>
          <cell r="C291" t="str">
            <v>1.1.5.12.0007</v>
          </cell>
          <cell r="D291" t="str">
            <v>Ano-Calendário 2001</v>
          </cell>
          <cell r="E291" t="str">
            <v>AF</v>
          </cell>
          <cell r="F291" t="str">
            <v xml:space="preserve">   Impostos a Recuperar</v>
          </cell>
        </row>
        <row r="292">
          <cell r="A292">
            <v>116070001</v>
          </cell>
          <cell r="B292" t="str">
            <v>CSLL a Compensar - Ano-calendário 2005</v>
          </cell>
          <cell r="C292" t="str">
            <v>1.1.5.12.0008</v>
          </cell>
          <cell r="D292" t="str">
            <v>Ano-Calendário 2002</v>
          </cell>
          <cell r="E292" t="str">
            <v>AF</v>
          </cell>
          <cell r="F292" t="str">
            <v xml:space="preserve">   Impostos a Recuperar</v>
          </cell>
        </row>
        <row r="293">
          <cell r="A293">
            <v>116070001</v>
          </cell>
          <cell r="B293" t="str">
            <v>CSLL a Compensar - Ano-calendário 2005</v>
          </cell>
          <cell r="C293" t="str">
            <v>1.1.5.12.0009</v>
          </cell>
          <cell r="D293" t="str">
            <v>Ano-Calendário 2003</v>
          </cell>
          <cell r="E293" t="str">
            <v>AF</v>
          </cell>
          <cell r="F293" t="str">
            <v xml:space="preserve">   Impostos a Recuperar</v>
          </cell>
        </row>
        <row r="294">
          <cell r="A294">
            <v>116070001</v>
          </cell>
          <cell r="B294" t="str">
            <v>CSLL a Compensar - Ano-calendário 2005</v>
          </cell>
          <cell r="C294" t="str">
            <v>1.1.5.12.0010</v>
          </cell>
          <cell r="D294" t="str">
            <v>Ano-Calendário 2004</v>
          </cell>
          <cell r="E294" t="str">
            <v>AF</v>
          </cell>
          <cell r="F294" t="str">
            <v xml:space="preserve">   Impostos a Recuperar</v>
          </cell>
        </row>
        <row r="295">
          <cell r="A295">
            <v>116070001</v>
          </cell>
          <cell r="B295" t="str">
            <v>CSLL a Compensar - Ano-calendário 2005</v>
          </cell>
          <cell r="C295" t="str">
            <v>1.1.5.12.0011</v>
          </cell>
          <cell r="D295" t="str">
            <v>Ano-Calendário 2005</v>
          </cell>
          <cell r="E295" t="str">
            <v>AF</v>
          </cell>
          <cell r="F295" t="str">
            <v xml:space="preserve">   Impostos a Recuperar</v>
          </cell>
        </row>
        <row r="296">
          <cell r="A296">
            <v>116990001</v>
          </cell>
          <cell r="B296" t="str">
            <v>Contribuição Social sobre Lucros</v>
          </cell>
          <cell r="C296" t="str">
            <v>1.1.5.12.9998</v>
          </cell>
          <cell r="D296" t="str">
            <v>Recolhimento Indevido</v>
          </cell>
          <cell r="E296" t="str">
            <v>AF</v>
          </cell>
          <cell r="F296" t="str">
            <v xml:space="preserve">   Impostos a Recuperar</v>
          </cell>
        </row>
        <row r="297">
          <cell r="A297" t="str">
            <v>x</v>
          </cell>
          <cell r="B297" t="str">
            <v>??</v>
          </cell>
          <cell r="C297" t="str">
            <v>1.1.5.13</v>
          </cell>
          <cell r="D297" t="str">
            <v>Contribuição Social Diferida</v>
          </cell>
          <cell r="E297" t="str">
            <v>AG</v>
          </cell>
          <cell r="F297" t="str">
            <v xml:space="preserve">   Imposto diferido</v>
          </cell>
        </row>
        <row r="298">
          <cell r="A298">
            <v>116080001</v>
          </cell>
          <cell r="B298" t="str">
            <v>Contribuição Social Diferida</v>
          </cell>
          <cell r="C298" t="str">
            <v>1.1.5.13.0001</v>
          </cell>
          <cell r="D298" t="str">
            <v>Contribuição Social Diferida</v>
          </cell>
          <cell r="E298" t="str">
            <v>AG</v>
          </cell>
          <cell r="F298" t="str">
            <v xml:space="preserve">   Imposto diferido</v>
          </cell>
        </row>
        <row r="299">
          <cell r="A299" t="str">
            <v>x</v>
          </cell>
          <cell r="B299" t="str">
            <v>??</v>
          </cell>
          <cell r="C299" t="str">
            <v>1.1.5.14</v>
          </cell>
          <cell r="D299" t="str">
            <v>Contribuição Social a Recuperar</v>
          </cell>
          <cell r="E299" t="str">
            <v>AF</v>
          </cell>
          <cell r="F299" t="str">
            <v xml:space="preserve">   Impostos a Recuperar</v>
          </cell>
        </row>
        <row r="300">
          <cell r="A300">
            <v>116090001</v>
          </cell>
          <cell r="B300" t="str">
            <v>Contribuição Social a Recuperar</v>
          </cell>
          <cell r="C300" t="str">
            <v>1.1.5.14.0001</v>
          </cell>
          <cell r="D300" t="str">
            <v>Contribuição Social a Recuperar</v>
          </cell>
          <cell r="E300" t="str">
            <v>AF</v>
          </cell>
          <cell r="F300" t="str">
            <v xml:space="preserve">   Impostos a Recuperar</v>
          </cell>
        </row>
        <row r="301">
          <cell r="A301" t="str">
            <v>x</v>
          </cell>
          <cell r="B301" t="str">
            <v>??</v>
          </cell>
          <cell r="C301" t="str">
            <v>1.1.5.21</v>
          </cell>
          <cell r="D301" t="str">
            <v>Adicional Estadual s/Imposto de Renda</v>
          </cell>
          <cell r="E301" t="str">
            <v>AF</v>
          </cell>
          <cell r="F301" t="str">
            <v xml:space="preserve">   Impostos a Recuperar</v>
          </cell>
        </row>
        <row r="302">
          <cell r="A302" t="str">
            <v>x</v>
          </cell>
          <cell r="B302" t="str">
            <v>??</v>
          </cell>
          <cell r="C302" t="str">
            <v>1.1.5.21.0001</v>
          </cell>
          <cell r="D302" t="str">
            <v>Ano-Calendário 1993</v>
          </cell>
          <cell r="E302" t="str">
            <v>AF</v>
          </cell>
          <cell r="F302" t="str">
            <v xml:space="preserve">   Impostos a Recuperar</v>
          </cell>
        </row>
        <row r="303">
          <cell r="A303" t="str">
            <v>x</v>
          </cell>
          <cell r="B303" t="str">
            <v>??</v>
          </cell>
          <cell r="C303" t="str">
            <v>1.1.5.31</v>
          </cell>
          <cell r="D303" t="str">
            <v>Contribuição Social Retida na Fonte</v>
          </cell>
          <cell r="E303" t="str">
            <v>AF</v>
          </cell>
          <cell r="F303" t="str">
            <v xml:space="preserve">   Impostos a Recuperar</v>
          </cell>
        </row>
        <row r="304">
          <cell r="A304" t="str">
            <v>x</v>
          </cell>
          <cell r="B304" t="str">
            <v>??</v>
          </cell>
          <cell r="C304" t="str">
            <v>1.1.5.31.0001</v>
          </cell>
          <cell r="D304" t="str">
            <v>Engepred Adm. de Imóveis S/C Ltda.</v>
          </cell>
          <cell r="E304" t="str">
            <v>AF</v>
          </cell>
          <cell r="F304" t="str">
            <v xml:space="preserve">   Impostos a Recuperar</v>
          </cell>
        </row>
        <row r="305">
          <cell r="A305">
            <v>116100001</v>
          </cell>
          <cell r="B305" t="str">
            <v>CSLL Retida na Fonte s/aluguel de autarquia</v>
          </cell>
          <cell r="C305" t="str">
            <v>1.1.5.31.0002</v>
          </cell>
          <cell r="D305" t="str">
            <v>Banco do Brasil S/A</v>
          </cell>
          <cell r="E305" t="str">
            <v>AF</v>
          </cell>
          <cell r="F305" t="str">
            <v xml:space="preserve">   Impostos a Recuperar</v>
          </cell>
        </row>
        <row r="306">
          <cell r="A306">
            <v>116100001</v>
          </cell>
          <cell r="B306" t="str">
            <v>CSLL Retida na Fonte s/aluguel de autarquia</v>
          </cell>
          <cell r="C306" t="str">
            <v>1.1.5.31.0003</v>
          </cell>
          <cell r="D306" t="str">
            <v>Emp. Brasileira de Correios e Telégrafos</v>
          </cell>
          <cell r="E306" t="str">
            <v>AF</v>
          </cell>
          <cell r="F306" t="str">
            <v xml:space="preserve">   Impostos a Recuperar</v>
          </cell>
        </row>
        <row r="307">
          <cell r="A307">
            <v>116100001</v>
          </cell>
          <cell r="B307" t="str">
            <v>CSLL Retida na Fonte s/aluguel de autarquia</v>
          </cell>
          <cell r="C307" t="str">
            <v>1.1.5.31.0004</v>
          </cell>
          <cell r="D307" t="str">
            <v>Caixa Econômica Federal</v>
          </cell>
          <cell r="E307" t="str">
            <v>AF</v>
          </cell>
          <cell r="F307" t="str">
            <v xml:space="preserve">   Impostos a Recuperar</v>
          </cell>
        </row>
        <row r="308">
          <cell r="A308" t="str">
            <v>x</v>
          </cell>
          <cell r="B308" t="str">
            <v>??</v>
          </cell>
          <cell r="C308" t="str">
            <v>1.1.5.32</v>
          </cell>
          <cell r="D308" t="str">
            <v>PIS Retido na Fonte</v>
          </cell>
          <cell r="E308" t="str">
            <v>AF</v>
          </cell>
          <cell r="F308" t="str">
            <v xml:space="preserve">   Impostos a Recuperar</v>
          </cell>
        </row>
        <row r="309">
          <cell r="A309" t="str">
            <v>x</v>
          </cell>
          <cell r="B309" t="str">
            <v>??</v>
          </cell>
          <cell r="C309" t="str">
            <v>1.1.5.32.0001</v>
          </cell>
          <cell r="D309" t="str">
            <v>Engepred Administradora Imóveis S/C Ltda</v>
          </cell>
          <cell r="E309" t="str">
            <v>AF</v>
          </cell>
          <cell r="F309" t="str">
            <v xml:space="preserve">   Impostos a Recuperar</v>
          </cell>
        </row>
        <row r="310">
          <cell r="A310">
            <v>116110001</v>
          </cell>
          <cell r="B310" t="str">
            <v>PIS Retido na Fonte s/aluguel de autarquia</v>
          </cell>
          <cell r="C310" t="str">
            <v>1.1.5.32.0002</v>
          </cell>
          <cell r="D310" t="str">
            <v>Banco do Brasil S/A</v>
          </cell>
          <cell r="E310" t="str">
            <v>AF</v>
          </cell>
          <cell r="F310" t="str">
            <v xml:space="preserve">   Impostos a Recuperar</v>
          </cell>
        </row>
        <row r="311">
          <cell r="A311">
            <v>116110001</v>
          </cell>
          <cell r="B311" t="str">
            <v>PIS Retido na Fonte s/aluguel de autarquia</v>
          </cell>
          <cell r="C311" t="str">
            <v>1.1.5.32.0003</v>
          </cell>
          <cell r="D311" t="str">
            <v>Emp. Brasileira de Correios e Telégrafos</v>
          </cell>
          <cell r="E311" t="str">
            <v>AF</v>
          </cell>
          <cell r="F311" t="str">
            <v xml:space="preserve">   Impostos a Recuperar</v>
          </cell>
        </row>
        <row r="312">
          <cell r="A312">
            <v>116110001</v>
          </cell>
          <cell r="B312" t="str">
            <v>PIS Retido na Fonte s/aluguel de autarquia</v>
          </cell>
          <cell r="C312" t="str">
            <v>1.1.5.32.0004</v>
          </cell>
          <cell r="D312" t="str">
            <v>Caixa Econômica Federal</v>
          </cell>
          <cell r="E312" t="str">
            <v>AF</v>
          </cell>
          <cell r="F312" t="str">
            <v xml:space="preserve">   Impostos a Recuperar</v>
          </cell>
        </row>
        <row r="313">
          <cell r="A313" t="str">
            <v>x</v>
          </cell>
          <cell r="B313" t="str">
            <v>??</v>
          </cell>
          <cell r="C313" t="str">
            <v>1.1.5.33</v>
          </cell>
          <cell r="D313" t="str">
            <v>Cofins Retido na Fonte</v>
          </cell>
          <cell r="E313" t="str">
            <v>AF</v>
          </cell>
          <cell r="F313" t="str">
            <v xml:space="preserve">   Impostos a Recuperar</v>
          </cell>
        </row>
        <row r="314">
          <cell r="A314" t="str">
            <v>x</v>
          </cell>
          <cell r="B314" t="str">
            <v>??</v>
          </cell>
          <cell r="C314" t="str">
            <v>1.1.5.33.0001</v>
          </cell>
          <cell r="D314" t="str">
            <v>Engepred Administradora Imóveis S/C Ltda</v>
          </cell>
          <cell r="E314" t="str">
            <v>AF</v>
          </cell>
          <cell r="F314" t="str">
            <v xml:space="preserve">   Impostos a Recuperar</v>
          </cell>
        </row>
        <row r="315">
          <cell r="A315">
            <v>116120001</v>
          </cell>
          <cell r="B315" t="str">
            <v>COFINS Retida na Fonte s/aluguel de autarquia</v>
          </cell>
          <cell r="C315" t="str">
            <v>1.1.5.33.0002</v>
          </cell>
          <cell r="D315" t="str">
            <v>Banco do Brasil S/A</v>
          </cell>
          <cell r="E315" t="str">
            <v>AF</v>
          </cell>
          <cell r="F315" t="str">
            <v xml:space="preserve">   Impostos a Recuperar</v>
          </cell>
        </row>
        <row r="316">
          <cell r="A316">
            <v>116120001</v>
          </cell>
          <cell r="B316" t="str">
            <v>COFINS Retida na Fonte s/aluguel de autarquia</v>
          </cell>
          <cell r="C316" t="str">
            <v>1.1.5.33.0003</v>
          </cell>
          <cell r="D316" t="str">
            <v>Emp. Brasileira de Correios e Telégrafos</v>
          </cell>
          <cell r="E316" t="str">
            <v>AF</v>
          </cell>
          <cell r="F316" t="str">
            <v xml:space="preserve">   Impostos a Recuperar</v>
          </cell>
        </row>
        <row r="317">
          <cell r="A317">
            <v>116120001</v>
          </cell>
          <cell r="B317" t="str">
            <v>COFINS Retida na Fonte s/aluguel de autarquia</v>
          </cell>
          <cell r="C317" t="str">
            <v>1.1.5.33.0004</v>
          </cell>
          <cell r="D317" t="str">
            <v>Caixa Econômica Federal</v>
          </cell>
          <cell r="E317" t="str">
            <v>AF</v>
          </cell>
          <cell r="F317" t="str">
            <v xml:space="preserve">   Impostos a Recuperar</v>
          </cell>
        </row>
        <row r="318">
          <cell r="A318" t="str">
            <v>x</v>
          </cell>
          <cell r="B318" t="str">
            <v>??</v>
          </cell>
          <cell r="C318" t="str">
            <v>1.1.5.34</v>
          </cell>
          <cell r="D318" t="str">
            <v>PIS a Recuperar</v>
          </cell>
          <cell r="E318" t="str">
            <v>AF</v>
          </cell>
          <cell r="F318" t="str">
            <v xml:space="preserve">   Impostos a Recuperar</v>
          </cell>
        </row>
        <row r="319">
          <cell r="A319">
            <v>116130001</v>
          </cell>
          <cell r="B319" t="str">
            <v>PIS a Recuperar</v>
          </cell>
          <cell r="C319" t="str">
            <v>1.1.5.34.0001</v>
          </cell>
          <cell r="D319" t="str">
            <v>Pis a Recuperar</v>
          </cell>
          <cell r="E319" t="str">
            <v>AF</v>
          </cell>
          <cell r="F319" t="str">
            <v xml:space="preserve">   Impostos a Recuperar</v>
          </cell>
        </row>
        <row r="320">
          <cell r="A320" t="str">
            <v>x</v>
          </cell>
          <cell r="B320" t="str">
            <v>??</v>
          </cell>
          <cell r="C320" t="str">
            <v>1.1.5.35</v>
          </cell>
          <cell r="D320" t="str">
            <v>Cofins a Recuperar</v>
          </cell>
          <cell r="E320" t="str">
            <v>AF</v>
          </cell>
          <cell r="F320" t="str">
            <v xml:space="preserve">   Impostos a Recuperar</v>
          </cell>
        </row>
        <row r="321">
          <cell r="A321">
            <v>116140001</v>
          </cell>
          <cell r="B321" t="str">
            <v>Cofins a Recuperar</v>
          </cell>
          <cell r="C321" t="str">
            <v>1.1.5.35.0001</v>
          </cell>
          <cell r="D321" t="str">
            <v>Cofins a Recuperar</v>
          </cell>
          <cell r="E321" t="str">
            <v>AF</v>
          </cell>
          <cell r="F321" t="str">
            <v xml:space="preserve">   Impostos a Recuperar</v>
          </cell>
        </row>
        <row r="322">
          <cell r="A322" t="str">
            <v>x</v>
          </cell>
          <cell r="B322" t="str">
            <v>??</v>
          </cell>
          <cell r="C322" t="str">
            <v>1.1.5.91</v>
          </cell>
          <cell r="D322" t="str">
            <v>Outros Imp.e Contribuições a Compensar</v>
          </cell>
          <cell r="E322" t="str">
            <v>AF</v>
          </cell>
          <cell r="F322" t="str">
            <v xml:space="preserve">   Impostos a Recuperar</v>
          </cell>
        </row>
        <row r="323">
          <cell r="A323">
            <v>116990001</v>
          </cell>
          <cell r="B323" t="str">
            <v>Contribuição Social sobre Lucros</v>
          </cell>
          <cell r="C323" t="str">
            <v>1.1.5.91.0001</v>
          </cell>
          <cell r="D323" t="str">
            <v>Contribuição Social sobre Lucros</v>
          </cell>
          <cell r="E323" t="str">
            <v>AF</v>
          </cell>
          <cell r="F323" t="str">
            <v xml:space="preserve">   Impostos a Recuperar</v>
          </cell>
        </row>
        <row r="324">
          <cell r="A324">
            <v>116990002</v>
          </cell>
          <cell r="B324" t="str">
            <v>Pis - Programa de Integração Social</v>
          </cell>
          <cell r="C324" t="str">
            <v>1.1.5.91.0002</v>
          </cell>
          <cell r="D324" t="str">
            <v>Pis - Programa de Integração Social</v>
          </cell>
          <cell r="E324" t="str">
            <v>AF</v>
          </cell>
          <cell r="F324" t="str">
            <v xml:space="preserve">   Impostos a Recuperar</v>
          </cell>
        </row>
        <row r="325">
          <cell r="A325">
            <v>116990003</v>
          </cell>
          <cell r="B325" t="str">
            <v>C o f i n s</v>
          </cell>
          <cell r="C325" t="str">
            <v>1.1.5.91.0003</v>
          </cell>
          <cell r="D325" t="str">
            <v>C o f i n s</v>
          </cell>
          <cell r="E325" t="str">
            <v>AF</v>
          </cell>
          <cell r="F325" t="str">
            <v xml:space="preserve">   Impostos a Recuperar</v>
          </cell>
        </row>
        <row r="326">
          <cell r="A326">
            <v>116990005</v>
          </cell>
          <cell r="B326" t="str">
            <v>ISS - Imposto s/Serviços</v>
          </cell>
          <cell r="C326" t="str">
            <v>1.1.5.91.0004</v>
          </cell>
          <cell r="D326" t="str">
            <v>ISS - Imposto s/Serviços</v>
          </cell>
          <cell r="E326" t="str">
            <v>AF</v>
          </cell>
          <cell r="F326" t="str">
            <v xml:space="preserve">   Impostos a Recuperar</v>
          </cell>
        </row>
        <row r="327">
          <cell r="A327">
            <v>116990004</v>
          </cell>
          <cell r="B327" t="str">
            <v>Imposto de Renda Retido na Fonte</v>
          </cell>
          <cell r="C327" t="str">
            <v>1.1.5.91.0005</v>
          </cell>
          <cell r="D327" t="str">
            <v>Imposto de Renda Retido na Fonte</v>
          </cell>
          <cell r="E327" t="str">
            <v>AF</v>
          </cell>
          <cell r="F327" t="str">
            <v xml:space="preserve">   Impostos a Recuperar</v>
          </cell>
        </row>
        <row r="328">
          <cell r="A328" t="str">
            <v>x</v>
          </cell>
          <cell r="B328" t="str">
            <v>??</v>
          </cell>
          <cell r="C328" t="str">
            <v>1.1.6</v>
          </cell>
          <cell r="D328" t="str">
            <v>Estoques</v>
          </cell>
          <cell r="E328" t="str">
            <v>A N</v>
          </cell>
          <cell r="F328" t="str">
            <v xml:space="preserve">   Antecipação de Distribuição de Lucros</v>
          </cell>
        </row>
        <row r="329">
          <cell r="A329" t="str">
            <v>x</v>
          </cell>
          <cell r="B329" t="str">
            <v>??</v>
          </cell>
          <cell r="C329" t="str">
            <v>1.1.6.01</v>
          </cell>
          <cell r="D329" t="str">
            <v>Imóveis a Comercializar</v>
          </cell>
          <cell r="E329" t="str">
            <v>A N</v>
          </cell>
          <cell r="F329" t="str">
            <v xml:space="preserve">   Antecipação de Distribuição de Lucros</v>
          </cell>
        </row>
        <row r="330">
          <cell r="A330" t="str">
            <v>x</v>
          </cell>
          <cell r="B330" t="str">
            <v>??</v>
          </cell>
          <cell r="C330" t="str">
            <v>1.1.6.01.0001</v>
          </cell>
          <cell r="D330" t="str">
            <v>Terreno Rua Maria Eugênia - Lote 1</v>
          </cell>
          <cell r="E330" t="str">
            <v>A N</v>
          </cell>
          <cell r="F330" t="str">
            <v xml:space="preserve">   Antecipação de Distribuição de Lucros</v>
          </cell>
        </row>
        <row r="331">
          <cell r="A331" t="str">
            <v>x</v>
          </cell>
          <cell r="B331" t="str">
            <v>??</v>
          </cell>
          <cell r="C331" t="str">
            <v>1.1.6.01.0002</v>
          </cell>
          <cell r="D331" t="str">
            <v>Terreno Estrada da Gávea 1/4</v>
          </cell>
          <cell r="E331" t="str">
            <v>A N</v>
          </cell>
          <cell r="F331" t="str">
            <v xml:space="preserve">   Antecipação de Distribuição de Lucros</v>
          </cell>
        </row>
        <row r="332">
          <cell r="A332" t="str">
            <v>x</v>
          </cell>
          <cell r="B332" t="str">
            <v>??</v>
          </cell>
          <cell r="C332" t="str">
            <v>1.1.6.01.0003</v>
          </cell>
          <cell r="D332" t="str">
            <v>Terreno Q7 Lote 12 Guarapuava</v>
          </cell>
          <cell r="E332" t="str">
            <v>A N</v>
          </cell>
          <cell r="F332" t="str">
            <v xml:space="preserve">   Antecipação de Distribuição de Lucros</v>
          </cell>
        </row>
        <row r="333">
          <cell r="A333" t="str">
            <v>x</v>
          </cell>
          <cell r="B333" t="str">
            <v>??</v>
          </cell>
          <cell r="C333" t="str">
            <v>1.1.8</v>
          </cell>
          <cell r="D333" t="str">
            <v>Outros Créditos</v>
          </cell>
          <cell r="E333" t="str">
            <v>AL</v>
          </cell>
          <cell r="F333" t="str">
            <v xml:space="preserve">   Outros Valores a Receber</v>
          </cell>
        </row>
        <row r="334">
          <cell r="A334" t="str">
            <v>x</v>
          </cell>
          <cell r="B334" t="str">
            <v>??</v>
          </cell>
          <cell r="C334" t="str">
            <v>1.1.8.01</v>
          </cell>
          <cell r="D334" t="str">
            <v>Importações em Curso</v>
          </cell>
          <cell r="E334" t="str">
            <v>AL</v>
          </cell>
          <cell r="F334" t="str">
            <v xml:space="preserve">   Outros Valores a Receber</v>
          </cell>
        </row>
        <row r="335">
          <cell r="A335" t="str">
            <v>x</v>
          </cell>
          <cell r="B335" t="str">
            <v>??</v>
          </cell>
          <cell r="C335" t="str">
            <v>1.1.8.03</v>
          </cell>
          <cell r="D335" t="str">
            <v>Despesas Condominiais a Recuperar</v>
          </cell>
          <cell r="E335" t="str">
            <v>AL</v>
          </cell>
          <cell r="F335" t="str">
            <v xml:space="preserve">   Outros Valores a Receber</v>
          </cell>
        </row>
        <row r="336">
          <cell r="A336" t="str">
            <v>x</v>
          </cell>
          <cell r="B336" t="str">
            <v>??</v>
          </cell>
          <cell r="C336" t="str">
            <v>1.1.8.03.0001</v>
          </cell>
          <cell r="D336" t="str">
            <v>Shopping Campo Grande</v>
          </cell>
          <cell r="E336" t="str">
            <v>AL</v>
          </cell>
          <cell r="F336" t="str">
            <v xml:space="preserve">   Outros Valores a Receber</v>
          </cell>
        </row>
        <row r="337">
          <cell r="A337" t="str">
            <v>x</v>
          </cell>
          <cell r="B337" t="str">
            <v>??</v>
          </cell>
          <cell r="C337" t="str">
            <v>1.1.8.03.0002</v>
          </cell>
          <cell r="D337" t="str">
            <v>Shopping Center Recife</v>
          </cell>
          <cell r="E337" t="str">
            <v>AL</v>
          </cell>
          <cell r="F337" t="str">
            <v xml:space="preserve">   Outros Valores a Receber</v>
          </cell>
        </row>
        <row r="338">
          <cell r="A338" t="str">
            <v>x</v>
          </cell>
          <cell r="B338" t="str">
            <v>??</v>
          </cell>
          <cell r="C338" t="str">
            <v>1.1.8.03.0003</v>
          </cell>
          <cell r="D338" t="str">
            <v>Shopping Del Rey</v>
          </cell>
          <cell r="E338" t="str">
            <v>AL</v>
          </cell>
          <cell r="F338" t="str">
            <v xml:space="preserve">   Outros Valores a Receber</v>
          </cell>
        </row>
        <row r="339">
          <cell r="A339" t="str">
            <v>x</v>
          </cell>
          <cell r="B339" t="str">
            <v>??</v>
          </cell>
          <cell r="C339" t="str">
            <v>1.1.8.03.0004</v>
          </cell>
          <cell r="D339" t="str">
            <v>Shopping Center Iguatemi - Caxias - RS</v>
          </cell>
          <cell r="E339" t="str">
            <v>AL</v>
          </cell>
          <cell r="F339" t="str">
            <v xml:space="preserve">   Outros Valores a Receber</v>
          </cell>
        </row>
        <row r="340">
          <cell r="A340" t="str">
            <v>x</v>
          </cell>
          <cell r="B340" t="str">
            <v>??</v>
          </cell>
          <cell r="C340" t="str">
            <v>1.1.8.03.0005</v>
          </cell>
          <cell r="D340" t="str">
            <v>Shopping Villa Lobos</v>
          </cell>
          <cell r="E340" t="str">
            <v>AL</v>
          </cell>
          <cell r="F340" t="str">
            <v xml:space="preserve">   Outros Valores a Receber</v>
          </cell>
        </row>
        <row r="341">
          <cell r="A341" t="str">
            <v>x</v>
          </cell>
          <cell r="B341" t="str">
            <v>??</v>
          </cell>
          <cell r="C341" t="str">
            <v>1.1.8.03.0006</v>
          </cell>
          <cell r="D341" t="str">
            <v>Norteshopping</v>
          </cell>
          <cell r="E341" t="str">
            <v>AL</v>
          </cell>
          <cell r="F341" t="str">
            <v xml:space="preserve">   Outros Valores a Receber</v>
          </cell>
        </row>
        <row r="342">
          <cell r="A342" t="str">
            <v>x</v>
          </cell>
          <cell r="B342" t="str">
            <v>??</v>
          </cell>
          <cell r="C342" t="str">
            <v>1.1.8.05</v>
          </cell>
          <cell r="D342" t="str">
            <v>Gastos a Recuperar</v>
          </cell>
          <cell r="E342" t="str">
            <v>AL</v>
          </cell>
          <cell r="F342" t="str">
            <v xml:space="preserve">   Outros Valores a Receber</v>
          </cell>
        </row>
        <row r="343">
          <cell r="A343" t="str">
            <v>x</v>
          </cell>
          <cell r="B343" t="str">
            <v>??</v>
          </cell>
          <cell r="C343" t="str">
            <v>1.1.8.05.0001</v>
          </cell>
          <cell r="D343" t="str">
            <v>Egec - Emp Gerenciadora de Emp Com S/A.</v>
          </cell>
          <cell r="E343" t="str">
            <v>AL</v>
          </cell>
          <cell r="F343" t="str">
            <v xml:space="preserve">   Outros Valores a Receber</v>
          </cell>
        </row>
        <row r="344">
          <cell r="A344">
            <v>112010001</v>
          </cell>
          <cell r="B344" t="str">
            <v>Clientes</v>
          </cell>
          <cell r="C344" t="str">
            <v>1.1.8.05.0002</v>
          </cell>
          <cell r="D344" t="str">
            <v>Condomínio Geral do Norteshopping</v>
          </cell>
          <cell r="E344" t="str">
            <v>AL</v>
          </cell>
          <cell r="F344" t="str">
            <v xml:space="preserve">   Outros Valores a Receber</v>
          </cell>
        </row>
        <row r="345">
          <cell r="A345" t="str">
            <v>x</v>
          </cell>
          <cell r="B345" t="str">
            <v>??</v>
          </cell>
          <cell r="C345" t="str">
            <v>1.1.8.05.0003</v>
          </cell>
          <cell r="D345" t="str">
            <v>Saphyr Adm. de Shopping Center S/A</v>
          </cell>
          <cell r="E345" t="str">
            <v>AL</v>
          </cell>
          <cell r="F345" t="str">
            <v xml:space="preserve">   Outros Valores a Receber</v>
          </cell>
        </row>
        <row r="346">
          <cell r="A346" t="str">
            <v>x</v>
          </cell>
          <cell r="B346" t="str">
            <v>??</v>
          </cell>
          <cell r="C346" t="str">
            <v>1.1.8.05.0004</v>
          </cell>
          <cell r="D346" t="str">
            <v>Condomínio do Shopping Del Rey</v>
          </cell>
          <cell r="E346" t="str">
            <v>AL</v>
          </cell>
          <cell r="F346" t="str">
            <v xml:space="preserve">   Outros Valores a Receber</v>
          </cell>
        </row>
        <row r="347">
          <cell r="A347" t="str">
            <v>x</v>
          </cell>
          <cell r="B347" t="str">
            <v>??</v>
          </cell>
          <cell r="C347" t="str">
            <v>1.1.8.05.0005</v>
          </cell>
          <cell r="D347" t="str">
            <v>Condomínio do Shopping Campo Grande</v>
          </cell>
          <cell r="E347" t="str">
            <v>AL</v>
          </cell>
          <cell r="F347" t="str">
            <v xml:space="preserve">   Outros Valores a Receber</v>
          </cell>
        </row>
        <row r="348">
          <cell r="A348" t="str">
            <v>x</v>
          </cell>
          <cell r="B348" t="str">
            <v>??</v>
          </cell>
          <cell r="C348" t="str">
            <v>1.1.8.05.0006</v>
          </cell>
          <cell r="D348" t="str">
            <v>Condomínio do Shopping Iguatemi - Caxias</v>
          </cell>
          <cell r="E348" t="str">
            <v>AL</v>
          </cell>
          <cell r="F348" t="str">
            <v xml:space="preserve">   Outros Valores a Receber</v>
          </cell>
        </row>
        <row r="349">
          <cell r="A349" t="str">
            <v>x</v>
          </cell>
          <cell r="B349" t="str">
            <v>??</v>
          </cell>
          <cell r="C349" t="str">
            <v>1.1.8.05.0007</v>
          </cell>
          <cell r="D349" t="str">
            <v>Condomínio do Shopping Villa Lobos</v>
          </cell>
          <cell r="E349" t="str">
            <v>AL</v>
          </cell>
          <cell r="F349" t="str">
            <v xml:space="preserve">   Outros Valores a Receber</v>
          </cell>
        </row>
        <row r="350">
          <cell r="A350" t="str">
            <v>x</v>
          </cell>
          <cell r="B350" t="str">
            <v>??</v>
          </cell>
          <cell r="C350" t="str">
            <v>1.1.8.05.0008</v>
          </cell>
          <cell r="D350" t="str">
            <v>DYL Empreendimentos e Participações S/A.</v>
          </cell>
          <cell r="E350" t="str">
            <v>AL</v>
          </cell>
          <cell r="F350" t="str">
            <v xml:space="preserve">   Outros Valores a Receber</v>
          </cell>
        </row>
        <row r="351">
          <cell r="A351" t="str">
            <v>x</v>
          </cell>
          <cell r="B351" t="str">
            <v>??</v>
          </cell>
          <cell r="C351" t="str">
            <v>1.1.8.05.0009</v>
          </cell>
          <cell r="D351" t="str">
            <v>Haras Boa Fé Ltda.</v>
          </cell>
          <cell r="E351" t="str">
            <v>AL</v>
          </cell>
          <cell r="F351" t="str">
            <v xml:space="preserve">   Outros Valores a Receber</v>
          </cell>
        </row>
        <row r="352">
          <cell r="A352" t="str">
            <v>x</v>
          </cell>
          <cell r="B352" t="str">
            <v>??</v>
          </cell>
          <cell r="C352" t="str">
            <v>1.1.8.05.0010</v>
          </cell>
          <cell r="D352" t="str">
            <v>KGP2 Soluções em Informática Ltda.</v>
          </cell>
          <cell r="E352" t="str">
            <v>AL</v>
          </cell>
          <cell r="F352" t="str">
            <v xml:space="preserve">   Outros Valores a Receber</v>
          </cell>
        </row>
        <row r="353">
          <cell r="A353" t="str">
            <v>x</v>
          </cell>
          <cell r="B353" t="str">
            <v>??</v>
          </cell>
          <cell r="C353" t="str">
            <v>1.1.8.05.0011</v>
          </cell>
          <cell r="D353" t="str">
            <v>Emami Participações S/A</v>
          </cell>
          <cell r="E353" t="str">
            <v>AL</v>
          </cell>
          <cell r="F353" t="str">
            <v xml:space="preserve">   Outros Valores a Receber</v>
          </cell>
        </row>
        <row r="354">
          <cell r="A354" t="str">
            <v>x</v>
          </cell>
          <cell r="B354" t="str">
            <v>??</v>
          </cell>
          <cell r="C354" t="str">
            <v>1.1.8.05.0012</v>
          </cell>
          <cell r="D354" t="str">
            <v>Assoc. dos Lojistas do S. Center Recife</v>
          </cell>
          <cell r="E354" t="str">
            <v>AL</v>
          </cell>
          <cell r="F354" t="str">
            <v xml:space="preserve">   Outros Valores a Receber</v>
          </cell>
        </row>
        <row r="355">
          <cell r="A355" t="str">
            <v>x</v>
          </cell>
          <cell r="B355" t="str">
            <v>??</v>
          </cell>
          <cell r="C355" t="str">
            <v>1.1.8.05.0013</v>
          </cell>
          <cell r="D355" t="str">
            <v>Turbomeca do Brasil Ind. e Com. Ltda.</v>
          </cell>
          <cell r="E355" t="str">
            <v>AL</v>
          </cell>
          <cell r="F355" t="str">
            <v xml:space="preserve">   Outros Valores a Receber</v>
          </cell>
        </row>
        <row r="356">
          <cell r="A356" t="str">
            <v>x</v>
          </cell>
          <cell r="B356" t="str">
            <v>??</v>
          </cell>
          <cell r="C356" t="str">
            <v>1.1.8.05.0014</v>
          </cell>
          <cell r="D356" t="str">
            <v>Gastos c/Operação da Aeronave PT-WNL</v>
          </cell>
          <cell r="E356" t="str">
            <v>AL</v>
          </cell>
          <cell r="F356" t="str">
            <v xml:space="preserve">   Outros Valores a Receber</v>
          </cell>
        </row>
        <row r="357">
          <cell r="A357" t="str">
            <v>x</v>
          </cell>
          <cell r="B357" t="str">
            <v>??</v>
          </cell>
          <cell r="C357" t="str">
            <v>1.1.8.05.0015</v>
          </cell>
          <cell r="D357" t="str">
            <v>Francônia Participações Ltda.</v>
          </cell>
          <cell r="E357" t="str">
            <v>AL</v>
          </cell>
          <cell r="F357" t="str">
            <v xml:space="preserve">   Outros Valores a Receber</v>
          </cell>
        </row>
        <row r="358">
          <cell r="A358" t="str">
            <v>x</v>
          </cell>
          <cell r="B358" t="str">
            <v>??</v>
          </cell>
          <cell r="C358" t="str">
            <v>1.1.8.05.0016</v>
          </cell>
          <cell r="D358" t="str">
            <v>Sondotécnica Engenharia de Solos S/A</v>
          </cell>
          <cell r="E358" t="str">
            <v>AL</v>
          </cell>
          <cell r="F358" t="str">
            <v xml:space="preserve">   Outros Valores a Receber</v>
          </cell>
        </row>
        <row r="359">
          <cell r="A359" t="str">
            <v>x</v>
          </cell>
          <cell r="B359" t="str">
            <v>??</v>
          </cell>
          <cell r="C359" t="str">
            <v>1.1.8.05.0017</v>
          </cell>
          <cell r="D359" t="str">
            <v>Condominio Pro-Indiviso Norteshopping I</v>
          </cell>
          <cell r="E359" t="str">
            <v>AL</v>
          </cell>
          <cell r="F359" t="str">
            <v xml:space="preserve">   Outros Valores a Receber</v>
          </cell>
        </row>
        <row r="360">
          <cell r="A360" t="str">
            <v>x</v>
          </cell>
          <cell r="B360" t="str">
            <v>??</v>
          </cell>
          <cell r="C360" t="str">
            <v>1.1.8.05.0018</v>
          </cell>
          <cell r="D360" t="str">
            <v>Condominio Pro-Indiviso Norteshopping II</v>
          </cell>
          <cell r="E360" t="str">
            <v>AL</v>
          </cell>
          <cell r="F360" t="str">
            <v xml:space="preserve">   Outros Valores a Receber</v>
          </cell>
        </row>
        <row r="361">
          <cell r="A361" t="str">
            <v>x</v>
          </cell>
          <cell r="B361" t="str">
            <v>??</v>
          </cell>
          <cell r="C361" t="str">
            <v>1.1.8.05.0019</v>
          </cell>
          <cell r="D361" t="str">
            <v>Cond. Pro-Indiviso Prop. Shopping Recife</v>
          </cell>
          <cell r="E361" t="str">
            <v>AL</v>
          </cell>
          <cell r="F361" t="str">
            <v xml:space="preserve">   Outros Valores a Receber</v>
          </cell>
        </row>
        <row r="362">
          <cell r="A362">
            <v>118050001</v>
          </cell>
          <cell r="B362" t="str">
            <v>Empréstimo a Lojistas</v>
          </cell>
          <cell r="C362" t="str">
            <v>1.1.8.05.0020</v>
          </cell>
          <cell r="D362" t="str">
            <v>Academia A! Body Tech - Obras Internas</v>
          </cell>
          <cell r="E362" t="str">
            <v>AL</v>
          </cell>
          <cell r="F362" t="str">
            <v xml:space="preserve">   Outros Valores a Receber</v>
          </cell>
        </row>
        <row r="363">
          <cell r="A363">
            <v>118050001</v>
          </cell>
          <cell r="B363" t="str">
            <v>Empréstimo a Lojistas</v>
          </cell>
          <cell r="C363" t="str">
            <v>1.1.8.05.0021</v>
          </cell>
          <cell r="D363" t="str">
            <v>Universidade Estácio Sá - Obras Internas</v>
          </cell>
          <cell r="E363" t="str">
            <v>AL</v>
          </cell>
          <cell r="F363" t="str">
            <v xml:space="preserve">   Outros Valores a Receber</v>
          </cell>
        </row>
        <row r="364">
          <cell r="A364" t="str">
            <v>x</v>
          </cell>
          <cell r="B364" t="str">
            <v>??</v>
          </cell>
          <cell r="C364" t="str">
            <v>1.1.8.05.0022</v>
          </cell>
          <cell r="D364" t="str">
            <v>CCEE - Câmara de Com de Energia Elétrica</v>
          </cell>
          <cell r="E364" t="str">
            <v>AL</v>
          </cell>
          <cell r="F364" t="str">
            <v xml:space="preserve">   Outros Valores a Receber</v>
          </cell>
        </row>
        <row r="365">
          <cell r="A365">
            <v>118050001</v>
          </cell>
          <cell r="B365" t="str">
            <v>Empréstimo a Lojistas</v>
          </cell>
          <cell r="C365" t="str">
            <v>1.1.8.05.0023</v>
          </cell>
          <cell r="D365" t="str">
            <v>Dacom Des Avaliação Com Shop Cente Ltda.</v>
          </cell>
          <cell r="E365" t="str">
            <v>AL</v>
          </cell>
          <cell r="F365" t="str">
            <v xml:space="preserve">   Outros Valores a Receber</v>
          </cell>
        </row>
        <row r="366">
          <cell r="A366">
            <v>118050001</v>
          </cell>
          <cell r="B366" t="str">
            <v>Empréstimo a Lojistas</v>
          </cell>
          <cell r="C366" t="str">
            <v>1.1.8.05.0024</v>
          </cell>
          <cell r="D366" t="str">
            <v>Churrascolândia Restaurantes Ltda.</v>
          </cell>
          <cell r="E366" t="str">
            <v>AL</v>
          </cell>
          <cell r="F366" t="str">
            <v xml:space="preserve">   Outros Valores a Receber</v>
          </cell>
        </row>
        <row r="367">
          <cell r="A367" t="str">
            <v>x</v>
          </cell>
          <cell r="B367" t="str">
            <v>??</v>
          </cell>
          <cell r="C367" t="str">
            <v>1.1.8.06</v>
          </cell>
          <cell r="D367" t="str">
            <v>Empréstimos a Lojistas</v>
          </cell>
          <cell r="E367" t="str">
            <v>AL</v>
          </cell>
          <cell r="F367" t="str">
            <v xml:space="preserve">   Outros Valores a Receber</v>
          </cell>
        </row>
        <row r="368">
          <cell r="A368">
            <v>118050004</v>
          </cell>
          <cell r="B368" t="str">
            <v>U-249/251 Nabil Khaznadar</v>
          </cell>
          <cell r="C368" t="str">
            <v>1.1.8.06.0001</v>
          </cell>
          <cell r="D368" t="str">
            <v>U-249/251 Nabil Khaznadar</v>
          </cell>
          <cell r="E368" t="str">
            <v>AL</v>
          </cell>
          <cell r="F368" t="str">
            <v xml:space="preserve">   Outros Valores a Receber</v>
          </cell>
        </row>
        <row r="369">
          <cell r="A369">
            <v>118050002</v>
          </cell>
          <cell r="B369" t="str">
            <v>U-0505/6 Mister Pizza</v>
          </cell>
          <cell r="C369" t="str">
            <v>1.1.8.06.0002</v>
          </cell>
          <cell r="D369" t="str">
            <v>U-0505/6 Mister Pizza</v>
          </cell>
          <cell r="E369" t="str">
            <v>AL</v>
          </cell>
          <cell r="F369" t="str">
            <v xml:space="preserve">   Outros Valores a Receber</v>
          </cell>
        </row>
        <row r="370">
          <cell r="A370">
            <v>118050003</v>
          </cell>
          <cell r="B370" t="str">
            <v>BV-108/109 Richards</v>
          </cell>
          <cell r="C370" t="str">
            <v>1.1.8.06.0003</v>
          </cell>
          <cell r="D370" t="str">
            <v>BV-108/109 Richards</v>
          </cell>
          <cell r="E370" t="str">
            <v>AL</v>
          </cell>
          <cell r="F370" t="str">
            <v xml:space="preserve">   Outros Valores a Receber</v>
          </cell>
        </row>
        <row r="371">
          <cell r="A371">
            <v>112010001</v>
          </cell>
          <cell r="B371" t="str">
            <v>Clientes</v>
          </cell>
          <cell r="C371" t="str">
            <v>1.1.8.06.9999</v>
          </cell>
          <cell r="D371" t="str">
            <v>Valores a Identificar</v>
          </cell>
          <cell r="E371" t="str">
            <v>AL</v>
          </cell>
          <cell r="F371" t="str">
            <v xml:space="preserve">   Outros Valores a Receber</v>
          </cell>
        </row>
        <row r="372">
          <cell r="A372" t="str">
            <v>x</v>
          </cell>
          <cell r="B372" t="str">
            <v>??</v>
          </cell>
          <cell r="C372" t="str">
            <v>1.1.8.99</v>
          </cell>
          <cell r="D372" t="str">
            <v>Outros Valores a Receber</v>
          </cell>
          <cell r="E372" t="str">
            <v>AL</v>
          </cell>
          <cell r="F372" t="str">
            <v xml:space="preserve">   Outros Valores a Receber</v>
          </cell>
        </row>
        <row r="373">
          <cell r="A373" t="str">
            <v>x</v>
          </cell>
          <cell r="B373" t="str">
            <v>??</v>
          </cell>
          <cell r="C373" t="str">
            <v>1.1.8.99.0001</v>
          </cell>
          <cell r="D373" t="str">
            <v>Magus Investimentos Ltda.</v>
          </cell>
          <cell r="E373" t="str">
            <v>AL</v>
          </cell>
          <cell r="F373" t="str">
            <v xml:space="preserve">   Outros Valores a Receber</v>
          </cell>
        </row>
        <row r="374">
          <cell r="A374" t="str">
            <v>x</v>
          </cell>
          <cell r="B374" t="str">
            <v>??</v>
          </cell>
          <cell r="C374" t="str">
            <v>1.1.8.99.0002</v>
          </cell>
          <cell r="D374" t="str">
            <v>Milburn do Brasil Ltda.</v>
          </cell>
          <cell r="E374" t="str">
            <v>AL</v>
          </cell>
          <cell r="F374" t="str">
            <v xml:space="preserve">   Outros Valores a Receber</v>
          </cell>
        </row>
        <row r="375">
          <cell r="A375" t="str">
            <v>x</v>
          </cell>
          <cell r="B375" t="str">
            <v>??</v>
          </cell>
          <cell r="C375" t="str">
            <v>1.1.8.99.0003</v>
          </cell>
          <cell r="D375" t="str">
            <v>EMCE - Emp. Cogeradora de Energia Ltda.</v>
          </cell>
          <cell r="E375" t="str">
            <v>AL</v>
          </cell>
          <cell r="F375" t="str">
            <v xml:space="preserve">   Outros Valores a Receber</v>
          </cell>
        </row>
        <row r="376">
          <cell r="A376" t="str">
            <v>x</v>
          </cell>
          <cell r="B376" t="str">
            <v>??</v>
          </cell>
          <cell r="C376" t="str">
            <v>1.1.8.99.0004</v>
          </cell>
          <cell r="D376" t="str">
            <v>Ecicel</v>
          </cell>
          <cell r="E376" t="str">
            <v>AL</v>
          </cell>
          <cell r="F376" t="str">
            <v xml:space="preserve">   Outros Valores a Receber</v>
          </cell>
        </row>
        <row r="377">
          <cell r="A377" t="str">
            <v>x</v>
          </cell>
          <cell r="B377" t="str">
            <v>??</v>
          </cell>
          <cell r="C377" t="str">
            <v>1.1.8.99.0005</v>
          </cell>
          <cell r="D377" t="str">
            <v>CSN - Palácio do Aço - E-286</v>
          </cell>
          <cell r="E377" t="str">
            <v>AL</v>
          </cell>
          <cell r="F377" t="str">
            <v xml:space="preserve">   Outros Valores a Receber</v>
          </cell>
        </row>
        <row r="378">
          <cell r="A378" t="str">
            <v>x</v>
          </cell>
          <cell r="B378" t="str">
            <v>??</v>
          </cell>
          <cell r="C378" t="str">
            <v>1.1.8.99.0006</v>
          </cell>
          <cell r="D378" t="str">
            <v>ACCR - Adm. Centros Com. Recife S/C Ltda</v>
          </cell>
          <cell r="E378" t="str">
            <v>AL</v>
          </cell>
          <cell r="F378" t="str">
            <v xml:space="preserve">   Outros Valores a Receber</v>
          </cell>
        </row>
        <row r="379">
          <cell r="A379">
            <v>112010001</v>
          </cell>
          <cell r="B379" t="str">
            <v>Clientes</v>
          </cell>
          <cell r="C379" t="str">
            <v>1.1.8.99.0007</v>
          </cell>
          <cell r="D379" t="str">
            <v>Adayl de Barros Stewart</v>
          </cell>
          <cell r="E379" t="str">
            <v>AL</v>
          </cell>
          <cell r="F379" t="str">
            <v xml:space="preserve">   Outros Valores a Receber</v>
          </cell>
        </row>
        <row r="380">
          <cell r="A380" t="str">
            <v>x</v>
          </cell>
          <cell r="B380" t="str">
            <v>??</v>
          </cell>
          <cell r="C380" t="str">
            <v>1.1.8.99.0008</v>
          </cell>
          <cell r="D380" t="str">
            <v>Richard Paul Matheson</v>
          </cell>
          <cell r="E380" t="str">
            <v>AL</v>
          </cell>
          <cell r="F380" t="str">
            <v xml:space="preserve">   Outros Valores a Receber</v>
          </cell>
        </row>
        <row r="381">
          <cell r="A381">
            <v>112010001</v>
          </cell>
          <cell r="B381" t="str">
            <v>Clientes</v>
          </cell>
          <cell r="C381" t="str">
            <v>1.1.8.99.0009</v>
          </cell>
          <cell r="D381" t="str">
            <v>Dyl Empreendimentos e Participações S/A.</v>
          </cell>
          <cell r="E381" t="str">
            <v>AL</v>
          </cell>
          <cell r="F381" t="str">
            <v xml:space="preserve">   Outros Valores a Receber</v>
          </cell>
        </row>
        <row r="382">
          <cell r="A382" t="str">
            <v>x</v>
          </cell>
          <cell r="B382" t="str">
            <v>??</v>
          </cell>
          <cell r="C382" t="str">
            <v>1.1.8.99.0010</v>
          </cell>
          <cell r="D382" t="str">
            <v>Nelson Silvarolli Adv. Associados</v>
          </cell>
          <cell r="E382" t="str">
            <v>AL</v>
          </cell>
          <cell r="F382" t="str">
            <v xml:space="preserve">   Outros Valores a Receber</v>
          </cell>
        </row>
        <row r="383">
          <cell r="A383">
            <v>112010001</v>
          </cell>
          <cell r="B383" t="str">
            <v>Clientes</v>
          </cell>
          <cell r="C383" t="str">
            <v>1.1.8.99.0011</v>
          </cell>
          <cell r="D383" t="str">
            <v>Ecisa - Eng., Comércio e Indústria S/A</v>
          </cell>
          <cell r="E383" t="str">
            <v>AH</v>
          </cell>
          <cell r="F383" t="str">
            <v xml:space="preserve">   Débitos de Coligadas e Interligadas</v>
          </cell>
        </row>
        <row r="384">
          <cell r="A384" t="str">
            <v>x</v>
          </cell>
          <cell r="B384" t="str">
            <v>??</v>
          </cell>
          <cell r="C384" t="str">
            <v>1.1.8.99.0012</v>
          </cell>
          <cell r="D384" t="str">
            <v>Casas Sendas S/A</v>
          </cell>
          <cell r="E384" t="str">
            <v>AL</v>
          </cell>
          <cell r="F384" t="str">
            <v xml:space="preserve">   Outros Valores a Receber</v>
          </cell>
        </row>
        <row r="385">
          <cell r="A385" t="str">
            <v>x</v>
          </cell>
          <cell r="B385" t="str">
            <v>??</v>
          </cell>
          <cell r="C385" t="str">
            <v>1.1.8.99.0013</v>
          </cell>
          <cell r="D385" t="str">
            <v>Paulo de Barros Stewart</v>
          </cell>
          <cell r="E385" t="str">
            <v>AL</v>
          </cell>
          <cell r="F385" t="str">
            <v xml:space="preserve">   Outros Valores a Receber</v>
          </cell>
        </row>
        <row r="386">
          <cell r="A386" t="str">
            <v>x</v>
          </cell>
          <cell r="B386" t="str">
            <v>??</v>
          </cell>
          <cell r="C386" t="str">
            <v>1.1.8.99.0014</v>
          </cell>
          <cell r="D386" t="str">
            <v>Denise Manga Stewart</v>
          </cell>
          <cell r="E386" t="str">
            <v>AL</v>
          </cell>
          <cell r="F386" t="str">
            <v xml:space="preserve">   Outros Valores a Receber</v>
          </cell>
        </row>
        <row r="387">
          <cell r="A387" t="str">
            <v>x</v>
          </cell>
          <cell r="B387" t="str">
            <v>??</v>
          </cell>
          <cell r="C387" t="str">
            <v>1.1.8.99.0015</v>
          </cell>
          <cell r="D387" t="str">
            <v>Ana Stewart</v>
          </cell>
          <cell r="E387" t="str">
            <v>AL</v>
          </cell>
          <cell r="F387" t="str">
            <v xml:space="preserve">   Outros Valores a Receber</v>
          </cell>
        </row>
        <row r="388">
          <cell r="A388" t="str">
            <v>x</v>
          </cell>
          <cell r="B388" t="str">
            <v>??</v>
          </cell>
          <cell r="C388" t="str">
            <v>1.1.8.99.0016</v>
          </cell>
          <cell r="D388" t="str">
            <v>Izabel Stewart</v>
          </cell>
          <cell r="E388" t="str">
            <v>AL</v>
          </cell>
          <cell r="F388" t="str">
            <v xml:space="preserve">   Outros Valores a Receber</v>
          </cell>
        </row>
        <row r="389">
          <cell r="A389" t="str">
            <v>x</v>
          </cell>
          <cell r="B389" t="str">
            <v>??</v>
          </cell>
          <cell r="C389" t="str">
            <v>1.1.8.99.0017</v>
          </cell>
          <cell r="D389" t="str">
            <v>Helena Stewart</v>
          </cell>
          <cell r="E389" t="str">
            <v>AL</v>
          </cell>
          <cell r="F389" t="str">
            <v xml:space="preserve">   Outros Valores a Receber</v>
          </cell>
        </row>
        <row r="390">
          <cell r="A390">
            <v>118040001</v>
          </cell>
          <cell r="B390" t="str">
            <v>Conta Corrente</v>
          </cell>
          <cell r="C390" t="str">
            <v>1.1.8.99.0018</v>
          </cell>
          <cell r="D390" t="str">
            <v>Ecisa Participações S/A</v>
          </cell>
          <cell r="E390" t="str">
            <v>AH</v>
          </cell>
          <cell r="F390" t="str">
            <v xml:space="preserve">   Débitos de Coligadas e Interligadas</v>
          </cell>
        </row>
        <row r="391">
          <cell r="A391" t="str">
            <v>x</v>
          </cell>
          <cell r="B391" t="str">
            <v>??</v>
          </cell>
          <cell r="C391" t="str">
            <v>1.1.8.99.0019</v>
          </cell>
          <cell r="D391" t="str">
            <v>SDR - Empreendimentos Imobiliários S/A</v>
          </cell>
          <cell r="E391" t="str">
            <v>AH</v>
          </cell>
          <cell r="F391" t="str">
            <v xml:space="preserve">   Débitos de Coligadas e Interligadas</v>
          </cell>
        </row>
        <row r="392">
          <cell r="A392">
            <v>112010001</v>
          </cell>
          <cell r="B392" t="str">
            <v>Clientes</v>
          </cell>
          <cell r="C392" t="str">
            <v>1.1.8.99.0020</v>
          </cell>
          <cell r="D392" t="str">
            <v>GS Shopping Center S/A</v>
          </cell>
          <cell r="E392" t="str">
            <v>AH</v>
          </cell>
          <cell r="F392" t="str">
            <v xml:space="preserve">   Débitos de Coligadas e Interligadas</v>
          </cell>
        </row>
        <row r="393">
          <cell r="A393">
            <v>118990002</v>
          </cell>
          <cell r="B393" t="str">
            <v>Outros Valores a Receber</v>
          </cell>
          <cell r="C393" t="str">
            <v>1.1.8.99.0021</v>
          </cell>
          <cell r="D393" t="str">
            <v>Ecipar Participações S/A</v>
          </cell>
          <cell r="E393" t="str">
            <v>AL</v>
          </cell>
          <cell r="F393" t="str">
            <v xml:space="preserve">   Outros Valores a Receber</v>
          </cell>
        </row>
        <row r="394">
          <cell r="A394">
            <v>118990002</v>
          </cell>
          <cell r="B394" t="str">
            <v>Outros Valores a Receber</v>
          </cell>
          <cell r="C394" t="str">
            <v>1.1.8.99.0022</v>
          </cell>
          <cell r="D394" t="str">
            <v>Dylpar Participações S/A</v>
          </cell>
          <cell r="E394" t="str">
            <v>AL</v>
          </cell>
          <cell r="F394" t="str">
            <v xml:space="preserve">   Outros Valores a Receber</v>
          </cell>
        </row>
        <row r="395">
          <cell r="A395">
            <v>118060001</v>
          </cell>
          <cell r="B395" t="str">
            <v>Dividendos Pagos Antecip. - Empresas BRMALLS</v>
          </cell>
          <cell r="C395" t="str">
            <v>1.1.8.99.0023</v>
          </cell>
          <cell r="D395" t="str">
            <v>BR Malls Participações S/A</v>
          </cell>
          <cell r="E395" t="str">
            <v>A N</v>
          </cell>
          <cell r="F395" t="str">
            <v xml:space="preserve">   Débitos de Coligadas e Interligadas</v>
          </cell>
        </row>
        <row r="396">
          <cell r="A396">
            <v>112010001</v>
          </cell>
          <cell r="B396" t="str">
            <v>Clientes</v>
          </cell>
          <cell r="C396" t="str">
            <v>1.1.8.99.0024</v>
          </cell>
          <cell r="D396" t="str">
            <v>Licia Participações Ltda.</v>
          </cell>
          <cell r="E396" t="str">
            <v>AL</v>
          </cell>
          <cell r="F396" t="str">
            <v xml:space="preserve">   Outros Valores a Receber</v>
          </cell>
        </row>
        <row r="397">
          <cell r="A397">
            <v>112010001</v>
          </cell>
          <cell r="B397" t="str">
            <v>Clientes</v>
          </cell>
          <cell r="C397" t="str">
            <v>1.1.8.99.0025</v>
          </cell>
          <cell r="D397" t="str">
            <v>Empresa Patrimonial Industrial IV S/A</v>
          </cell>
          <cell r="E397" t="str">
            <v>AH</v>
          </cell>
          <cell r="F397" t="str">
            <v xml:space="preserve">   Débitos de Coligadas e Interligadas</v>
          </cell>
        </row>
        <row r="398">
          <cell r="A398">
            <v>112010001</v>
          </cell>
          <cell r="B398" t="str">
            <v>Clientes</v>
          </cell>
          <cell r="C398" t="str">
            <v>1.1.8.99.9998</v>
          </cell>
          <cell r="D398" t="str">
            <v>Valores a Reclassificar</v>
          </cell>
          <cell r="E398" t="str">
            <v>AL</v>
          </cell>
          <cell r="F398" t="str">
            <v xml:space="preserve">   Outros Valores a Receber</v>
          </cell>
        </row>
        <row r="399">
          <cell r="A399">
            <v>112010001</v>
          </cell>
          <cell r="B399" t="str">
            <v>Clientes</v>
          </cell>
          <cell r="C399" t="str">
            <v>1.1.8.99.9999</v>
          </cell>
          <cell r="D399" t="str">
            <v>Diversos</v>
          </cell>
          <cell r="E399" t="str">
            <v>AL</v>
          </cell>
          <cell r="F399" t="str">
            <v xml:space="preserve">   Outros Valores a Receber</v>
          </cell>
        </row>
        <row r="400">
          <cell r="A400" t="str">
            <v>x</v>
          </cell>
          <cell r="B400" t="str">
            <v>??</v>
          </cell>
          <cell r="C400" t="str">
            <v>1.1.9</v>
          </cell>
          <cell r="D400" t="str">
            <v>Despesas Antecipadas</v>
          </cell>
          <cell r="E400" t="str">
            <v>AO</v>
          </cell>
          <cell r="F400" t="str">
            <v xml:space="preserve">   Despesas Antecipadas</v>
          </cell>
        </row>
        <row r="401">
          <cell r="A401" t="str">
            <v>x</v>
          </cell>
          <cell r="B401" t="str">
            <v>??</v>
          </cell>
          <cell r="C401" t="str">
            <v>1.1.9.01</v>
          </cell>
          <cell r="D401" t="str">
            <v>Encargos Financeiros Antecipados</v>
          </cell>
          <cell r="E401" t="str">
            <v>AO</v>
          </cell>
          <cell r="F401" t="str">
            <v xml:space="preserve">   Despesas Antecipadas</v>
          </cell>
        </row>
        <row r="402">
          <cell r="A402">
            <v>119010001</v>
          </cell>
          <cell r="B402" t="str">
            <v>Credit Suiss First Boston</v>
          </cell>
          <cell r="C402" t="str">
            <v>1.1.9.01.0001</v>
          </cell>
          <cell r="D402" t="str">
            <v>Credit Suiss First Boston</v>
          </cell>
          <cell r="E402" t="str">
            <v>AO</v>
          </cell>
          <cell r="F402" t="str">
            <v xml:space="preserve">   Despesas Antecipadas</v>
          </cell>
        </row>
        <row r="403">
          <cell r="A403" t="str">
            <v>x</v>
          </cell>
          <cell r="B403" t="str">
            <v>??</v>
          </cell>
          <cell r="C403" t="str">
            <v>1.1.9.02</v>
          </cell>
          <cell r="D403" t="str">
            <v>Prêmios de Seguros</v>
          </cell>
          <cell r="E403" t="str">
            <v>AO</v>
          </cell>
          <cell r="F403" t="str">
            <v xml:space="preserve">   Despesas Antecipadas</v>
          </cell>
        </row>
        <row r="404">
          <cell r="A404">
            <v>119020001</v>
          </cell>
          <cell r="B404" t="str">
            <v>Prêmios de Seguros a Vencer</v>
          </cell>
          <cell r="C404" t="str">
            <v>1.1.9.02.0001</v>
          </cell>
          <cell r="D404" t="str">
            <v>Prêmios de Seguros a Vencer</v>
          </cell>
          <cell r="E404" t="str">
            <v>AO</v>
          </cell>
          <cell r="F404" t="str">
            <v xml:space="preserve">   Despesas Antecipadas</v>
          </cell>
        </row>
        <row r="405">
          <cell r="A405" t="str">
            <v>x</v>
          </cell>
          <cell r="B405" t="str">
            <v>??</v>
          </cell>
          <cell r="C405" t="str">
            <v>1.1.9.03</v>
          </cell>
          <cell r="D405" t="str">
            <v>Prêmios de Seguros a Vencer</v>
          </cell>
          <cell r="E405" t="str">
            <v>AO</v>
          </cell>
          <cell r="F405" t="str">
            <v xml:space="preserve">   Despesas Antecipadas</v>
          </cell>
        </row>
        <row r="406">
          <cell r="A406">
            <v>119020001</v>
          </cell>
          <cell r="B406" t="str">
            <v>Prêmios de Seguros a Vencer</v>
          </cell>
          <cell r="C406" t="str">
            <v>1.1.9.03.0001</v>
          </cell>
          <cell r="D406" t="str">
            <v>Faplaz Representações Ltda.</v>
          </cell>
          <cell r="E406" t="str">
            <v>AO</v>
          </cell>
          <cell r="F406" t="str">
            <v xml:space="preserve">   Despesas Antecipadas</v>
          </cell>
        </row>
        <row r="407">
          <cell r="A407" t="str">
            <v>x</v>
          </cell>
          <cell r="B407" t="str">
            <v>??</v>
          </cell>
          <cell r="C407" t="str">
            <v>1.1.9.04</v>
          </cell>
          <cell r="D407" t="str">
            <v>Licenças de Uso de Aplicativos</v>
          </cell>
          <cell r="E407" t="str">
            <v>AO</v>
          </cell>
          <cell r="F407" t="str">
            <v xml:space="preserve">   Despesas Antecipadas</v>
          </cell>
        </row>
        <row r="408">
          <cell r="A408">
            <v>119040001</v>
          </cell>
          <cell r="B408" t="str">
            <v>Licenças de Uso de Aplicativos</v>
          </cell>
          <cell r="C408" t="str">
            <v>1.1.9.04.0001</v>
          </cell>
          <cell r="D408" t="str">
            <v>Network Associates Brasil Ltda.</v>
          </cell>
          <cell r="E408" t="str">
            <v>AO</v>
          </cell>
          <cell r="F408" t="str">
            <v xml:space="preserve">   Despesas Antecipadas</v>
          </cell>
        </row>
        <row r="409">
          <cell r="A409">
            <v>119040001</v>
          </cell>
          <cell r="B409" t="str">
            <v>Licenças de Uso de Aplicativos</v>
          </cell>
          <cell r="C409" t="str">
            <v>1.1.9.04.0002</v>
          </cell>
          <cell r="D409" t="str">
            <v>P &amp; J  Sistemas Ltda.</v>
          </cell>
          <cell r="E409" t="str">
            <v>AO</v>
          </cell>
          <cell r="F409" t="str">
            <v xml:space="preserve">   Despesas Antecipadas</v>
          </cell>
        </row>
        <row r="410">
          <cell r="A410" t="str">
            <v>x</v>
          </cell>
          <cell r="B410" t="str">
            <v>??</v>
          </cell>
          <cell r="C410" t="str">
            <v>1.1.9.05</v>
          </cell>
          <cell r="D410" t="str">
            <v>Assinaturas e Anuidades</v>
          </cell>
          <cell r="E410" t="str">
            <v>AO</v>
          </cell>
          <cell r="F410" t="str">
            <v xml:space="preserve">   Despesas Antecipadas</v>
          </cell>
        </row>
        <row r="411">
          <cell r="A411" t="str">
            <v>x</v>
          </cell>
          <cell r="B411" t="str">
            <v>??</v>
          </cell>
          <cell r="C411" t="str">
            <v>1.1.9.05.0001</v>
          </cell>
          <cell r="D411" t="str">
            <v>Assinaturas Anuais</v>
          </cell>
          <cell r="E411" t="str">
            <v>AO</v>
          </cell>
          <cell r="F411" t="str">
            <v xml:space="preserve">   Despesas Antecipadas</v>
          </cell>
        </row>
        <row r="412">
          <cell r="A412" t="str">
            <v>??</v>
          </cell>
          <cell r="B412" t="str">
            <v>??</v>
          </cell>
          <cell r="C412" t="str">
            <v>1.1.9.06.0004</v>
          </cell>
          <cell r="D412" t="str">
            <v>ECISA ENGENHARIA, COMERCIO E IND. S. A.</v>
          </cell>
        </row>
        <row r="413">
          <cell r="A413" t="str">
            <v>x</v>
          </cell>
          <cell r="B413" t="str">
            <v>??</v>
          </cell>
          <cell r="C413" t="str">
            <v>1.2</v>
          </cell>
          <cell r="D413" t="str">
            <v>Ativo Realizável a Longo Prazo</v>
          </cell>
        </row>
        <row r="414">
          <cell r="A414" t="str">
            <v>x</v>
          </cell>
          <cell r="B414" t="str">
            <v>??</v>
          </cell>
          <cell r="C414" t="str">
            <v>1.2.1</v>
          </cell>
          <cell r="D414" t="str">
            <v>Contas a Receber</v>
          </cell>
          <cell r="E414" t="str">
            <v>AP</v>
          </cell>
          <cell r="F414" t="str">
            <v xml:space="preserve">   Contas a Receber</v>
          </cell>
        </row>
        <row r="415">
          <cell r="A415" t="str">
            <v>x</v>
          </cell>
          <cell r="B415" t="str">
            <v>??</v>
          </cell>
          <cell r="C415" t="str">
            <v>1.2.2</v>
          </cell>
          <cell r="D415" t="str">
            <v>Débito de Empresas Interligadas</v>
          </cell>
          <cell r="E415" t="str">
            <v>AS</v>
          </cell>
          <cell r="F415" t="str">
            <v xml:space="preserve">   Débitos de Coligadas, Controladas e Partes Relacionadas</v>
          </cell>
        </row>
        <row r="416">
          <cell r="A416" t="str">
            <v>x</v>
          </cell>
          <cell r="B416" t="str">
            <v>??</v>
          </cell>
          <cell r="C416" t="str">
            <v>1.2.2.01</v>
          </cell>
          <cell r="D416" t="str">
            <v>Débitos de Empresas Controladas</v>
          </cell>
          <cell r="E416" t="str">
            <v>AS</v>
          </cell>
          <cell r="F416" t="str">
            <v xml:space="preserve">   Débitos de Coligadas, Controladas e Partes Relacionadas</v>
          </cell>
        </row>
        <row r="417">
          <cell r="A417">
            <v>114010001</v>
          </cell>
          <cell r="B417" t="str">
            <v>Débitos de Controladas</v>
          </cell>
          <cell r="C417" t="str">
            <v>1.2.2.01.0001</v>
          </cell>
          <cell r="D417" t="str">
            <v>SDR Empreendimentos Imobiliários S/A</v>
          </cell>
          <cell r="E417" t="str">
            <v>AS</v>
          </cell>
          <cell r="F417" t="str">
            <v xml:space="preserve">   Débitos de Coligadas, Controladas e Partes Relacionadas</v>
          </cell>
        </row>
        <row r="418">
          <cell r="A418">
            <v>114010001</v>
          </cell>
          <cell r="B418" t="str">
            <v>Débitos de Controladas</v>
          </cell>
          <cell r="C418" t="str">
            <v>1.2.2.01.0002</v>
          </cell>
          <cell r="D418" t="str">
            <v>Nattca2006 Participações S/A</v>
          </cell>
          <cell r="E418" t="str">
            <v>AS</v>
          </cell>
          <cell r="F418" t="str">
            <v xml:space="preserve">   Débitos de Coligadas, Controladas e Partes Relacionadas</v>
          </cell>
        </row>
        <row r="419">
          <cell r="A419">
            <v>114010001</v>
          </cell>
          <cell r="B419" t="str">
            <v>Débitos de Controladas</v>
          </cell>
          <cell r="C419" t="str">
            <v>1.2.2.01.0003</v>
          </cell>
          <cell r="D419" t="str">
            <v>SPE Indianápolis Participações S/A</v>
          </cell>
          <cell r="E419" t="str">
            <v>AS</v>
          </cell>
          <cell r="F419" t="str">
            <v xml:space="preserve">   Débitos de Coligadas, Controladas e Partes Relacionadas</v>
          </cell>
        </row>
        <row r="420">
          <cell r="A420">
            <v>114010001</v>
          </cell>
          <cell r="B420" t="str">
            <v>Débitos de Controladas</v>
          </cell>
          <cell r="C420" t="str">
            <v>1.2.2.01.0004</v>
          </cell>
          <cell r="D420" t="str">
            <v>Ecisa - Eng. Comércio e Industria S/A</v>
          </cell>
          <cell r="E420" t="str">
            <v>AS</v>
          </cell>
          <cell r="F420" t="str">
            <v xml:space="preserve">   Débitos de Coligadas, Controladas e Partes Relacionadas</v>
          </cell>
        </row>
        <row r="421">
          <cell r="A421" t="str">
            <v>x</v>
          </cell>
          <cell r="B421" t="str">
            <v>??</v>
          </cell>
          <cell r="C421" t="str">
            <v>1.2.2.02</v>
          </cell>
          <cell r="D421" t="str">
            <v>Débitos de Empresas Coligadas</v>
          </cell>
          <cell r="E421" t="str">
            <v>AS</v>
          </cell>
          <cell r="F421" t="str">
            <v xml:space="preserve">   Débitos de Coligadas, Controladas e Partes Relacionadas</v>
          </cell>
        </row>
        <row r="422">
          <cell r="A422" t="str">
            <v>x</v>
          </cell>
          <cell r="B422" t="str">
            <v>??</v>
          </cell>
          <cell r="C422" t="str">
            <v>1.2.2.03</v>
          </cell>
          <cell r="D422" t="str">
            <v>Débitos da Empresa Controladora</v>
          </cell>
          <cell r="E422" t="str">
            <v>AS</v>
          </cell>
          <cell r="F422" t="str">
            <v xml:space="preserve">   Débitos de Coligadas, Controladas e Partes Relacionadas</v>
          </cell>
        </row>
        <row r="423">
          <cell r="A423" t="str">
            <v>x</v>
          </cell>
          <cell r="B423" t="str">
            <v>??</v>
          </cell>
          <cell r="C423" t="str">
            <v>1.2.2.03.0001</v>
          </cell>
          <cell r="D423" t="str">
            <v>Ecisa - Eng. Comércio e Indústria S/A</v>
          </cell>
          <cell r="E423" t="str">
            <v>AS</v>
          </cell>
          <cell r="F423" t="str">
            <v xml:space="preserve">   Débitos de Coligadas, Controladas e Partes Relacionadas</v>
          </cell>
        </row>
        <row r="424">
          <cell r="A424" t="str">
            <v>x</v>
          </cell>
          <cell r="B424" t="str">
            <v>??</v>
          </cell>
          <cell r="C424" t="str">
            <v>1.2.2.03.0002</v>
          </cell>
          <cell r="D424" t="str">
            <v>Ecipar Participações S/A</v>
          </cell>
          <cell r="E424" t="str">
            <v>AS</v>
          </cell>
          <cell r="F424" t="str">
            <v xml:space="preserve">   Débitos de Coligadas, Controladas e Partes Relacionadas</v>
          </cell>
        </row>
        <row r="425">
          <cell r="A425" t="str">
            <v>x</v>
          </cell>
          <cell r="B425" t="str">
            <v>??</v>
          </cell>
          <cell r="C425" t="str">
            <v>1.2.3</v>
          </cell>
          <cell r="D425" t="str">
            <v>Investimentos Temporários</v>
          </cell>
        </row>
        <row r="426">
          <cell r="A426" t="str">
            <v>x</v>
          </cell>
          <cell r="B426" t="str">
            <v>??</v>
          </cell>
          <cell r="C426" t="str">
            <v>1.2.3.01</v>
          </cell>
          <cell r="D426" t="str">
            <v>Títulos e Valores Mobiliários</v>
          </cell>
          <cell r="E426" t="str">
            <v>AQ</v>
          </cell>
          <cell r="F426" t="str">
            <v xml:space="preserve">   Títulos e Valores Mobiliários</v>
          </cell>
        </row>
        <row r="427">
          <cell r="A427">
            <v>123010237</v>
          </cell>
          <cell r="B427" t="str">
            <v>Banco Bradesco S/A.</v>
          </cell>
          <cell r="C427" t="str">
            <v>1.2.3.01.0001</v>
          </cell>
          <cell r="D427" t="str">
            <v>Banco Bradesco S/A.</v>
          </cell>
          <cell r="E427" t="str">
            <v>AQ</v>
          </cell>
          <cell r="F427" t="str">
            <v xml:space="preserve">   Títulos e Valores Mobiliários</v>
          </cell>
        </row>
        <row r="428">
          <cell r="A428">
            <v>123010409</v>
          </cell>
          <cell r="B428" t="str">
            <v>Banco Unibanco S/A - Poupança</v>
          </cell>
          <cell r="C428" t="str">
            <v>1.2.3.01.0002</v>
          </cell>
          <cell r="D428" t="str">
            <v>Banco Unibanco S/A - Poupança</v>
          </cell>
          <cell r="E428" t="str">
            <v>AQ</v>
          </cell>
          <cell r="F428" t="str">
            <v xml:space="preserve">   Títulos e Valores Mobiliários</v>
          </cell>
        </row>
        <row r="429">
          <cell r="A429" t="str">
            <v>x</v>
          </cell>
          <cell r="B429" t="str">
            <v>??</v>
          </cell>
          <cell r="C429" t="str">
            <v>1.2.3.02</v>
          </cell>
          <cell r="D429" t="str">
            <v>Incentivos Fiscais a Aplicar</v>
          </cell>
          <cell r="E429" t="str">
            <v>AX</v>
          </cell>
          <cell r="F429" t="str">
            <v xml:space="preserve">   Aplicações em Incentivos Fiscais</v>
          </cell>
        </row>
        <row r="430">
          <cell r="A430">
            <v>128020001</v>
          </cell>
          <cell r="B430" t="str">
            <v>Finam - Fundo Investimentos da Amazônia</v>
          </cell>
          <cell r="C430" t="str">
            <v>1.2.3.02.0001</v>
          </cell>
          <cell r="D430" t="str">
            <v>Finam - Fundo Investimentos da Amazônia</v>
          </cell>
          <cell r="E430" t="str">
            <v>AX</v>
          </cell>
          <cell r="F430" t="str">
            <v xml:space="preserve">   Aplicações em Incentivos Fiscais</v>
          </cell>
        </row>
        <row r="431">
          <cell r="A431">
            <v>128020002</v>
          </cell>
          <cell r="B431" t="str">
            <v>Finor - Fundo Investimentos do Nordeste</v>
          </cell>
          <cell r="C431" t="str">
            <v>1.2.3.02.0002</v>
          </cell>
          <cell r="D431" t="str">
            <v>Finor - Fundo Investimentos do Nordeste</v>
          </cell>
          <cell r="E431" t="str">
            <v>AX</v>
          </cell>
          <cell r="F431" t="str">
            <v xml:space="preserve">   Aplicações em Incentivos Fiscais</v>
          </cell>
        </row>
        <row r="432">
          <cell r="A432" t="str">
            <v>x</v>
          </cell>
          <cell r="B432" t="str">
            <v>??</v>
          </cell>
          <cell r="C432" t="str">
            <v>1.2.3.02.0003</v>
          </cell>
          <cell r="D432" t="str">
            <v>Informática</v>
          </cell>
          <cell r="E432" t="str">
            <v>AX</v>
          </cell>
          <cell r="F432" t="str">
            <v xml:space="preserve">   Aplicações em Incentivos Fiscais</v>
          </cell>
        </row>
        <row r="433">
          <cell r="A433" t="str">
            <v>x</v>
          </cell>
          <cell r="B433" t="str">
            <v>??</v>
          </cell>
          <cell r="C433" t="str">
            <v>1.2.4</v>
          </cell>
          <cell r="D433" t="str">
            <v>Adiantamentos</v>
          </cell>
          <cell r="E433" t="str">
            <v>AT</v>
          </cell>
          <cell r="F433" t="str">
            <v xml:space="preserve">  Adiantamento para Futuro Aumento de Capital - AFAC</v>
          </cell>
        </row>
        <row r="434">
          <cell r="A434" t="str">
            <v>x</v>
          </cell>
          <cell r="B434" t="str">
            <v>??</v>
          </cell>
          <cell r="C434" t="str">
            <v>1.2.4.01</v>
          </cell>
          <cell r="D434" t="str">
            <v>Adiantamentos p/Aumento de Capital</v>
          </cell>
          <cell r="E434" t="str">
            <v>AT</v>
          </cell>
          <cell r="F434" t="str">
            <v xml:space="preserve">  Adiantamento para Futuro Aumento de Capital - AFAC</v>
          </cell>
        </row>
        <row r="435">
          <cell r="A435">
            <v>115040001</v>
          </cell>
          <cell r="B435" t="str">
            <v>Empresas do Grupo BRMALLS - AFAC</v>
          </cell>
          <cell r="C435" t="str">
            <v>1.2.4.01.0001</v>
          </cell>
          <cell r="D435" t="str">
            <v>Egec Par II Participações Ltda.</v>
          </cell>
          <cell r="E435" t="str">
            <v>AT</v>
          </cell>
          <cell r="F435" t="str">
            <v xml:space="preserve">  Adiantamento para Futuro Aumento de Capital - AFAC</v>
          </cell>
        </row>
        <row r="436">
          <cell r="A436">
            <v>115040001</v>
          </cell>
          <cell r="B436" t="str">
            <v>Empresas do Grupo BRMALLS - AFAC</v>
          </cell>
          <cell r="C436" t="str">
            <v>1.2.4.01.0002</v>
          </cell>
          <cell r="D436" t="str">
            <v>SPE Indianápolis Participações S/A</v>
          </cell>
          <cell r="E436" t="str">
            <v>AT</v>
          </cell>
          <cell r="F436" t="str">
            <v xml:space="preserve">  Adiantamento para Futuro Aumento de Capital - AFAC</v>
          </cell>
        </row>
        <row r="437">
          <cell r="A437">
            <v>115040001</v>
          </cell>
          <cell r="B437" t="str">
            <v>Empresas do Grupo BRMALLS - AFAC</v>
          </cell>
          <cell r="C437" t="str">
            <v>1.2.4.01.0003</v>
          </cell>
          <cell r="D437" t="str">
            <v>Empresa Patrimonial Industrial IV S/A</v>
          </cell>
          <cell r="E437" t="str">
            <v>AT</v>
          </cell>
          <cell r="F437" t="str">
            <v xml:space="preserve">  Adiantamento para Futuro Aumento de Capital - AFAC</v>
          </cell>
        </row>
        <row r="438">
          <cell r="A438" t="str">
            <v>x</v>
          </cell>
          <cell r="B438" t="str">
            <v>??</v>
          </cell>
          <cell r="C438" t="str">
            <v>1.2.9</v>
          </cell>
          <cell r="D438" t="str">
            <v>Outros Créditos</v>
          </cell>
        </row>
        <row r="439">
          <cell r="A439" t="str">
            <v>x</v>
          </cell>
          <cell r="B439" t="str">
            <v>??</v>
          </cell>
          <cell r="C439" t="str">
            <v>1.2.9.01</v>
          </cell>
          <cell r="D439" t="str">
            <v>Depósitos e Cauções</v>
          </cell>
          <cell r="E439" t="str">
            <v>AU</v>
          </cell>
          <cell r="F439" t="str">
            <v xml:space="preserve">   Depósitos e Cauções</v>
          </cell>
        </row>
        <row r="440">
          <cell r="A440">
            <v>127010002</v>
          </cell>
          <cell r="B440" t="str">
            <v>Depósitos Judiciais Trabalhistas</v>
          </cell>
          <cell r="C440" t="str">
            <v>1.2.9.01.0001</v>
          </cell>
          <cell r="D440" t="str">
            <v>Proc. RT 313/01 Crécio Fernandes Faria</v>
          </cell>
          <cell r="E440" t="str">
            <v>AU</v>
          </cell>
          <cell r="F440" t="str">
            <v xml:space="preserve">   Depósitos e Cauções</v>
          </cell>
        </row>
        <row r="441">
          <cell r="A441" t="str">
            <v>x</v>
          </cell>
          <cell r="B441" t="str">
            <v>??</v>
          </cell>
          <cell r="C441" t="str">
            <v>1.2.9.01.0002</v>
          </cell>
          <cell r="D441" t="str">
            <v>PIS - Caixa Econômica Federal</v>
          </cell>
          <cell r="E441" t="str">
            <v>AU</v>
          </cell>
          <cell r="F441" t="str">
            <v xml:space="preserve">   Depósitos e Cauções</v>
          </cell>
        </row>
        <row r="442">
          <cell r="A442" t="str">
            <v>x</v>
          </cell>
          <cell r="B442" t="str">
            <v>??</v>
          </cell>
          <cell r="C442" t="str">
            <v>1.2.9.01.0003</v>
          </cell>
          <cell r="D442" t="str">
            <v>Processo 89.337-2 3ª Vara - CEF</v>
          </cell>
          <cell r="E442" t="str">
            <v>AU</v>
          </cell>
          <cell r="F442" t="str">
            <v xml:space="preserve">   Depósitos e Cauções</v>
          </cell>
        </row>
        <row r="443">
          <cell r="A443" t="str">
            <v>x</v>
          </cell>
          <cell r="B443" t="str">
            <v>??</v>
          </cell>
          <cell r="C443" t="str">
            <v>1.2.9.01.0004</v>
          </cell>
          <cell r="D443" t="str">
            <v>Imp. Renda Ex. 1992 - Caixa Econ Federal</v>
          </cell>
          <cell r="E443" t="str">
            <v>AU</v>
          </cell>
          <cell r="F443" t="str">
            <v xml:space="preserve">   Depósitos e Cauções</v>
          </cell>
        </row>
        <row r="444">
          <cell r="A444" t="str">
            <v>x</v>
          </cell>
          <cell r="B444" t="str">
            <v>??</v>
          </cell>
          <cell r="C444" t="str">
            <v>1.2.9.01.0005</v>
          </cell>
          <cell r="D444" t="str">
            <v>Caução nº 55.575 Caixa Econ. Federal</v>
          </cell>
          <cell r="E444" t="str">
            <v>AU</v>
          </cell>
          <cell r="F444" t="str">
            <v xml:space="preserve">   Depósitos e Cauções</v>
          </cell>
        </row>
        <row r="445">
          <cell r="A445" t="str">
            <v>x</v>
          </cell>
          <cell r="B445" t="str">
            <v>??</v>
          </cell>
          <cell r="C445" t="str">
            <v>1.2.9.01.0006</v>
          </cell>
          <cell r="D445" t="str">
            <v>Processo RT-1334/94 Banco do Brasil S/A</v>
          </cell>
          <cell r="E445" t="str">
            <v>AU</v>
          </cell>
          <cell r="F445" t="str">
            <v xml:space="preserve">   Depósitos e Cauções</v>
          </cell>
        </row>
        <row r="446">
          <cell r="A446">
            <v>127010002</v>
          </cell>
          <cell r="B446" t="str">
            <v>Depósitos Judiciais Trabalhistas</v>
          </cell>
          <cell r="C446" t="str">
            <v>1.2.9.01.0007</v>
          </cell>
          <cell r="D446" t="str">
            <v>Proc. RT 527/99 Divino Clemente da Silva</v>
          </cell>
          <cell r="E446" t="str">
            <v>AU</v>
          </cell>
          <cell r="F446" t="str">
            <v xml:space="preserve">   Depósitos e Cauções</v>
          </cell>
        </row>
        <row r="447">
          <cell r="A447" t="str">
            <v>x</v>
          </cell>
          <cell r="B447" t="str">
            <v>??</v>
          </cell>
          <cell r="C447" t="str">
            <v>1.2.9.01.0008</v>
          </cell>
          <cell r="D447" t="str">
            <v>Proc. 2003.51.01.544577-9 V. F. Ex. Fisc</v>
          </cell>
          <cell r="E447" t="str">
            <v>AU</v>
          </cell>
          <cell r="F447" t="str">
            <v xml:space="preserve">   Depósitos e Cauções</v>
          </cell>
        </row>
        <row r="448">
          <cell r="A448" t="str">
            <v>x</v>
          </cell>
          <cell r="B448" t="str">
            <v>??</v>
          </cell>
          <cell r="C448" t="str">
            <v>1.2.9.01.0009</v>
          </cell>
          <cell r="D448" t="str">
            <v>15ª V. Trab Brasília - Sebastião C. Melo</v>
          </cell>
          <cell r="E448" t="str">
            <v>AU</v>
          </cell>
          <cell r="F448" t="str">
            <v xml:space="preserve">   Depósitos e Cauções</v>
          </cell>
        </row>
        <row r="449">
          <cell r="A449">
            <v>127010003</v>
          </cell>
          <cell r="B449" t="str">
            <v>Depósitos Judiciais Tributários</v>
          </cell>
          <cell r="C449" t="str">
            <v>1.2.9.01.0010</v>
          </cell>
          <cell r="D449" t="str">
            <v>Processo 200151010049462 - Cofins</v>
          </cell>
          <cell r="E449" t="str">
            <v>AU</v>
          </cell>
          <cell r="F449" t="str">
            <v xml:space="preserve">   Depósitos e Cauções</v>
          </cell>
        </row>
        <row r="450">
          <cell r="A450" t="str">
            <v>x</v>
          </cell>
          <cell r="B450" t="str">
            <v>??</v>
          </cell>
          <cell r="C450" t="str">
            <v>1.2.9.01.0011</v>
          </cell>
          <cell r="D450" t="str">
            <v>Proc. 2004.001.021184-2 IPTU</v>
          </cell>
          <cell r="E450" t="str">
            <v>AU</v>
          </cell>
          <cell r="F450" t="str">
            <v xml:space="preserve">   Depósitos e Cauções</v>
          </cell>
        </row>
        <row r="451">
          <cell r="A451">
            <v>127010002</v>
          </cell>
          <cell r="B451" t="str">
            <v>Depósitos Judiciais Trabalhistas</v>
          </cell>
          <cell r="C451" t="str">
            <v>1.2.9.01.0012</v>
          </cell>
          <cell r="D451" t="str">
            <v>Proc. 00621/2006 Adailton G. de Souza</v>
          </cell>
          <cell r="E451" t="str">
            <v>AU</v>
          </cell>
          <cell r="F451" t="str">
            <v xml:space="preserve">   Depósitos e Cauções</v>
          </cell>
        </row>
        <row r="452">
          <cell r="A452">
            <v>127010002</v>
          </cell>
          <cell r="B452" t="str">
            <v>Depósitos Judiciais Trabalhistas</v>
          </cell>
          <cell r="C452" t="str">
            <v>1.2.9.01.0013</v>
          </cell>
          <cell r="D452" t="str">
            <v>Proc. 12006027266-0 5ª V Faz Pub Recife</v>
          </cell>
          <cell r="E452" t="str">
            <v>AU</v>
          </cell>
          <cell r="F452" t="str">
            <v xml:space="preserve">   Depósitos e Cauções</v>
          </cell>
        </row>
        <row r="453">
          <cell r="A453" t="str">
            <v>x</v>
          </cell>
          <cell r="B453" t="str">
            <v>??</v>
          </cell>
          <cell r="C453" t="str">
            <v>1.2.9.02</v>
          </cell>
          <cell r="D453" t="str">
            <v>Empréstimos Compulsórios</v>
          </cell>
        </row>
        <row r="454">
          <cell r="A454" t="str">
            <v>x</v>
          </cell>
          <cell r="B454" t="str">
            <v>??</v>
          </cell>
          <cell r="C454" t="str">
            <v>1.2.9.02.0001</v>
          </cell>
          <cell r="D454" t="str">
            <v>Fundo Nacional de Desenvolvimento</v>
          </cell>
        </row>
        <row r="455">
          <cell r="A455" t="str">
            <v>x</v>
          </cell>
          <cell r="B455" t="str">
            <v>??</v>
          </cell>
          <cell r="C455" t="str">
            <v>1.2.9.03</v>
          </cell>
          <cell r="D455" t="str">
            <v>Retenções Contratuais</v>
          </cell>
        </row>
        <row r="456">
          <cell r="A456" t="str">
            <v>x</v>
          </cell>
          <cell r="B456" t="str">
            <v>??</v>
          </cell>
          <cell r="C456" t="str">
            <v>1.2.9.03.0001</v>
          </cell>
          <cell r="D456" t="str">
            <v>Depto de Obras Públicas de São Paulo</v>
          </cell>
        </row>
        <row r="457">
          <cell r="A457" t="str">
            <v>x</v>
          </cell>
          <cell r="B457" t="str">
            <v>??</v>
          </cell>
          <cell r="C457" t="str">
            <v>1.2.9.04</v>
          </cell>
          <cell r="D457" t="str">
            <v>Debitos Entre Partes Relacionadas</v>
          </cell>
        </row>
        <row r="458">
          <cell r="A458" t="str">
            <v>x</v>
          </cell>
          <cell r="B458" t="str">
            <v>??</v>
          </cell>
          <cell r="C458" t="str">
            <v>1.2.9.04.0001</v>
          </cell>
          <cell r="D458" t="str">
            <v>Reembolso Antiga Administração</v>
          </cell>
        </row>
        <row r="459">
          <cell r="A459" t="str">
            <v>x</v>
          </cell>
          <cell r="B459" t="str">
            <v>??</v>
          </cell>
          <cell r="C459" t="str">
            <v>1.3</v>
          </cell>
          <cell r="D459" t="str">
            <v xml:space="preserve">Ativo Permanente </v>
          </cell>
        </row>
        <row r="460">
          <cell r="A460" t="str">
            <v>x</v>
          </cell>
          <cell r="B460" t="str">
            <v>??</v>
          </cell>
          <cell r="C460" t="str">
            <v>1.3.1</v>
          </cell>
          <cell r="D460" t="str">
            <v>Investimentos</v>
          </cell>
        </row>
        <row r="461">
          <cell r="A461" t="str">
            <v>x</v>
          </cell>
          <cell r="B461" t="str">
            <v>??</v>
          </cell>
          <cell r="C461" t="str">
            <v>1.3.1.01</v>
          </cell>
          <cell r="D461" t="str">
            <v>Participações em Controladas e Coligadas</v>
          </cell>
          <cell r="E461" t="str">
            <v>AZ</v>
          </cell>
          <cell r="F461" t="str">
            <v xml:space="preserve">   Investimentos em Coligadas e Controladas</v>
          </cell>
        </row>
        <row r="462">
          <cell r="A462" t="str">
            <v>x</v>
          </cell>
          <cell r="B462" t="str">
            <v>??</v>
          </cell>
          <cell r="C462" t="str">
            <v>1.3.1.01.0001</v>
          </cell>
          <cell r="D462" t="str">
            <v>Agropastoril Sapucaia Ltda.</v>
          </cell>
          <cell r="E462" t="str">
            <v>AZ</v>
          </cell>
          <cell r="F462" t="str">
            <v xml:space="preserve">   Investimentos em Coligadas e Controladas</v>
          </cell>
        </row>
        <row r="463">
          <cell r="A463" t="str">
            <v>x</v>
          </cell>
          <cell r="B463" t="str">
            <v>??</v>
          </cell>
          <cell r="C463" t="str">
            <v>1.3.1.01.0002</v>
          </cell>
          <cell r="D463" t="str">
            <v>Agropastoril Rio Corda Ltda</v>
          </cell>
          <cell r="E463" t="str">
            <v>AZ</v>
          </cell>
          <cell r="F463" t="str">
            <v xml:space="preserve">   Investimentos em Coligadas e Controladas</v>
          </cell>
        </row>
        <row r="464">
          <cell r="A464">
            <v>131010001</v>
          </cell>
          <cell r="B464" t="str">
            <v>Participações em Controladas</v>
          </cell>
          <cell r="C464" t="str">
            <v>1.3.1.01.0003</v>
          </cell>
          <cell r="D464" t="str">
            <v>EMCE-Empresa Cogeradora de Energia Ltda</v>
          </cell>
          <cell r="E464" t="str">
            <v>AZ</v>
          </cell>
          <cell r="F464" t="str">
            <v xml:space="preserve">   Investimentos em Coligadas e Controladas</v>
          </cell>
        </row>
        <row r="465">
          <cell r="A465">
            <v>131020001</v>
          </cell>
          <cell r="B465" t="str">
            <v>Ágio/Deságio Por valor de rentabilidade Futura</v>
          </cell>
          <cell r="C465" t="str">
            <v>1.3.1.01.0004</v>
          </cell>
          <cell r="D465" t="str">
            <v>EMCE - Emp.Cog. de Energia Ltda. - Ágio</v>
          </cell>
          <cell r="E465" t="str">
            <v>AZ</v>
          </cell>
          <cell r="F465" t="str">
            <v xml:space="preserve">   Investimentos em Coligadas e Controladas</v>
          </cell>
        </row>
        <row r="466">
          <cell r="A466" t="str">
            <v>x</v>
          </cell>
          <cell r="B466" t="str">
            <v>??</v>
          </cell>
          <cell r="C466" t="str">
            <v>1.3.1.01.0005</v>
          </cell>
          <cell r="D466" t="str">
            <v>Adm.Centros Com.Recife S/C Ltda.</v>
          </cell>
          <cell r="E466" t="str">
            <v>AZ</v>
          </cell>
          <cell r="F466" t="str">
            <v xml:space="preserve">   Investimentos em Coligadas e Controladas</v>
          </cell>
        </row>
        <row r="467">
          <cell r="A467">
            <v>131010002</v>
          </cell>
          <cell r="B467" t="str">
            <v>Participações em Controladas em Conjunto</v>
          </cell>
          <cell r="C467" t="str">
            <v>1.3.1.01.0006</v>
          </cell>
          <cell r="D467" t="str">
            <v>Campo Grande Parking Ltda.</v>
          </cell>
          <cell r="E467" t="str">
            <v>AZ</v>
          </cell>
          <cell r="F467" t="str">
            <v xml:space="preserve">   Investimentos em Coligadas e Controladas</v>
          </cell>
        </row>
        <row r="468">
          <cell r="A468">
            <v>131010002</v>
          </cell>
          <cell r="B468" t="str">
            <v>Participações em Controladas em Conjunto</v>
          </cell>
          <cell r="C468" t="str">
            <v>1.3.1.01.0007</v>
          </cell>
          <cell r="D468" t="str">
            <v>Villa-Lobos Parking Ltda.</v>
          </cell>
          <cell r="E468" t="str">
            <v>AZ</v>
          </cell>
          <cell r="F468" t="str">
            <v xml:space="preserve">   Investimentos em Coligadas e Controladas</v>
          </cell>
        </row>
        <row r="469">
          <cell r="A469">
            <v>131010001</v>
          </cell>
          <cell r="B469" t="str">
            <v>Participações em Controladas</v>
          </cell>
          <cell r="C469" t="str">
            <v>1.3.1.01.0008</v>
          </cell>
          <cell r="D469" t="str">
            <v>Ecisa - Eng., Comércio e Indústria S/A.</v>
          </cell>
          <cell r="E469" t="str">
            <v>AZ</v>
          </cell>
          <cell r="F469" t="str">
            <v xml:space="preserve">   Investimentos em Coligadas e Controladas</v>
          </cell>
        </row>
        <row r="470">
          <cell r="A470">
            <v>131010002</v>
          </cell>
          <cell r="B470" t="str">
            <v>Participações em Controladas em Conjunto</v>
          </cell>
          <cell r="C470" t="str">
            <v>1.3.1.01.0009</v>
          </cell>
          <cell r="D470" t="str">
            <v>Recife Parking Ltda.</v>
          </cell>
          <cell r="E470" t="str">
            <v>AZ</v>
          </cell>
          <cell r="F470" t="str">
            <v xml:space="preserve">   Investimentos em Coligadas e Controladas</v>
          </cell>
        </row>
        <row r="471">
          <cell r="A471">
            <v>131010002</v>
          </cell>
          <cell r="B471" t="str">
            <v>Participações em Controladas em Conjunto</v>
          </cell>
          <cell r="C471" t="str">
            <v>1.3.1.01.0010</v>
          </cell>
          <cell r="D471" t="str">
            <v>ASCR - Adm. Shopping Center Recife Ltda.</v>
          </cell>
          <cell r="E471" t="str">
            <v>AZ</v>
          </cell>
          <cell r="F471" t="str">
            <v xml:space="preserve">   Investimentos em Coligadas e Controladas</v>
          </cell>
        </row>
        <row r="472">
          <cell r="A472">
            <v>131010001</v>
          </cell>
          <cell r="B472" t="str">
            <v>Participações em Controladas</v>
          </cell>
          <cell r="C472" t="str">
            <v>1.3.1.01.0011</v>
          </cell>
          <cell r="D472" t="str">
            <v>Ecisa Participações S/A</v>
          </cell>
          <cell r="E472" t="str">
            <v>AZ</v>
          </cell>
          <cell r="F472" t="str">
            <v xml:space="preserve">   Investimentos em Coligadas e Controladas</v>
          </cell>
        </row>
        <row r="473">
          <cell r="A473">
            <v>131010001</v>
          </cell>
          <cell r="B473" t="str">
            <v>Participações em Controladas</v>
          </cell>
          <cell r="C473" t="str">
            <v>1.3.1.01.0012</v>
          </cell>
          <cell r="D473" t="str">
            <v>SDR - Empreendimentos Imobiliários S/A</v>
          </cell>
          <cell r="E473" t="str">
            <v>AZ</v>
          </cell>
          <cell r="F473" t="str">
            <v xml:space="preserve">   Investimentos em Coligadas e Controladas</v>
          </cell>
        </row>
        <row r="474">
          <cell r="A474">
            <v>131010003</v>
          </cell>
          <cell r="B474" t="str">
            <v>Participações em Coligadas</v>
          </cell>
          <cell r="C474" t="str">
            <v>1.3.1.01.0013</v>
          </cell>
          <cell r="D474" t="str">
            <v>Sociedade Independência Imóveis S/A</v>
          </cell>
          <cell r="E474" t="str">
            <v>AZ</v>
          </cell>
          <cell r="F474" t="str">
            <v xml:space="preserve">   Investimentos em Coligadas e Controladas</v>
          </cell>
        </row>
        <row r="475">
          <cell r="A475">
            <v>131020001</v>
          </cell>
          <cell r="B475" t="str">
            <v>Ágio/Deságio Por valor de rentabilidade Futura</v>
          </cell>
          <cell r="C475" t="str">
            <v>1.3.1.01.0014</v>
          </cell>
          <cell r="D475" t="str">
            <v>Soc. Independência Imóveis S/A - Ágio</v>
          </cell>
          <cell r="E475" t="str">
            <v>AZ</v>
          </cell>
          <cell r="F475" t="str">
            <v xml:space="preserve">   Investimentos em Coligadas e Controladas</v>
          </cell>
        </row>
        <row r="476">
          <cell r="A476">
            <v>131010002</v>
          </cell>
          <cell r="B476" t="str">
            <v>Participações em Controladas em Conjunto</v>
          </cell>
          <cell r="C476" t="str">
            <v>1.3.1.01.0015</v>
          </cell>
          <cell r="D476" t="str">
            <v>Recife Locadora Equptos Autogeração Ltda</v>
          </cell>
          <cell r="E476" t="str">
            <v>AZ</v>
          </cell>
          <cell r="F476" t="str">
            <v xml:space="preserve">   Investimentos em Coligadas e Controladas</v>
          </cell>
        </row>
        <row r="477">
          <cell r="A477">
            <v>131020001</v>
          </cell>
          <cell r="B477" t="str">
            <v>Ágio/Deságio Por valor de rentabilidade Futura</v>
          </cell>
          <cell r="C477" t="str">
            <v>1.3.1.01.0016</v>
          </cell>
          <cell r="D477" t="str">
            <v>Ecisa - Eng. Ind. e Com. S/A - Ágio</v>
          </cell>
          <cell r="E477" t="str">
            <v>AZ</v>
          </cell>
          <cell r="F477" t="str">
            <v xml:space="preserve">   Investimentos em Coligadas e Controladas</v>
          </cell>
        </row>
        <row r="478">
          <cell r="A478">
            <v>131020001</v>
          </cell>
          <cell r="B478" t="str">
            <v>Ágio/Deságio Por valor de rentabilidade Futura</v>
          </cell>
          <cell r="C478" t="str">
            <v>1.3.1.01.0017</v>
          </cell>
          <cell r="D478" t="str">
            <v>Ecisa Participações S/A - Ágio</v>
          </cell>
          <cell r="E478" t="str">
            <v>AZ</v>
          </cell>
          <cell r="F478" t="str">
            <v xml:space="preserve">   Investimentos em Coligadas e Controladas</v>
          </cell>
        </row>
        <row r="479">
          <cell r="A479">
            <v>131010001</v>
          </cell>
          <cell r="B479" t="str">
            <v>Participações em Controladas</v>
          </cell>
          <cell r="C479" t="str">
            <v>1.3.1.01.0018</v>
          </cell>
          <cell r="D479" t="str">
            <v>EGEC - Emp. Gerenc. Emp. Comerciais S/A</v>
          </cell>
          <cell r="E479" t="str">
            <v>AZ</v>
          </cell>
          <cell r="F479" t="str">
            <v xml:space="preserve">   Investimentos em Coligadas e Controladas</v>
          </cell>
        </row>
        <row r="480">
          <cell r="A480">
            <v>131010001</v>
          </cell>
          <cell r="B480" t="str">
            <v>Participações em Controladas</v>
          </cell>
          <cell r="C480" t="str">
            <v>1.3.1.01.0019</v>
          </cell>
          <cell r="D480" t="str">
            <v>Dacom Des Aval Com Shoppings Center Ltda</v>
          </cell>
          <cell r="E480" t="str">
            <v>AZ</v>
          </cell>
          <cell r="F480" t="str">
            <v xml:space="preserve">   Investimentos em Coligadas e Controladas</v>
          </cell>
        </row>
        <row r="481">
          <cell r="A481">
            <v>131010001</v>
          </cell>
          <cell r="B481" t="str">
            <v>Participações em Controladas</v>
          </cell>
          <cell r="C481" t="str">
            <v>1.3.1.01.0020</v>
          </cell>
          <cell r="D481" t="str">
            <v>Dacom Gestão Comercial Ltda.</v>
          </cell>
          <cell r="E481" t="str">
            <v>AZ</v>
          </cell>
          <cell r="F481" t="str">
            <v xml:space="preserve">   Investimentos em Coligadas e Controladas</v>
          </cell>
        </row>
        <row r="482">
          <cell r="A482" t="str">
            <v>x</v>
          </cell>
          <cell r="B482" t="str">
            <v>??</v>
          </cell>
          <cell r="C482" t="str">
            <v>1.3.1.01.0021</v>
          </cell>
          <cell r="D482" t="str">
            <v>Ecipar Participações S/A</v>
          </cell>
          <cell r="E482" t="str">
            <v>AZ</v>
          </cell>
          <cell r="F482" t="str">
            <v xml:space="preserve">   Investimentos em Coligadas e Controladas</v>
          </cell>
        </row>
        <row r="483">
          <cell r="A483" t="str">
            <v>x</v>
          </cell>
          <cell r="B483" t="str">
            <v>??</v>
          </cell>
          <cell r="C483" t="str">
            <v>1.3.1.01.0022</v>
          </cell>
          <cell r="D483" t="str">
            <v>Dylpar Participações S/A</v>
          </cell>
          <cell r="E483" t="str">
            <v>AZ</v>
          </cell>
          <cell r="F483" t="str">
            <v xml:space="preserve">   Investimentos em Coligadas e Controladas</v>
          </cell>
        </row>
        <row r="484">
          <cell r="A484" t="str">
            <v>x</v>
          </cell>
          <cell r="B484" t="str">
            <v>??</v>
          </cell>
          <cell r="C484" t="str">
            <v>1.3.1.01.0023</v>
          </cell>
          <cell r="D484" t="str">
            <v>Dylpar Participações S/A - Ágio</v>
          </cell>
          <cell r="E484" t="str">
            <v>AZ</v>
          </cell>
          <cell r="F484" t="str">
            <v xml:space="preserve">   Investimentos em Coligadas e Controladas</v>
          </cell>
        </row>
        <row r="485">
          <cell r="A485">
            <v>131020001</v>
          </cell>
          <cell r="B485" t="str">
            <v>Ágio/Deságio Por valor de rentabilidade Futura</v>
          </cell>
          <cell r="C485" t="str">
            <v>1.3.1.01.0024</v>
          </cell>
          <cell r="D485" t="str">
            <v>EGEC Emp Ger de Emp Comerciais SA - Ágio</v>
          </cell>
          <cell r="E485" t="str">
            <v>AZ</v>
          </cell>
          <cell r="F485" t="str">
            <v xml:space="preserve">   Investimentos em Coligadas e Controladas</v>
          </cell>
        </row>
        <row r="486">
          <cell r="A486">
            <v>131020001</v>
          </cell>
          <cell r="B486" t="str">
            <v>Ágio/Deságio Por valor de rentabilidade Futura</v>
          </cell>
          <cell r="C486" t="str">
            <v>1.3.1.01.0025</v>
          </cell>
          <cell r="D486" t="str">
            <v>Dacom Des Aval C Shop Center Ltda - Ágio</v>
          </cell>
          <cell r="E486" t="str">
            <v>AZ</v>
          </cell>
          <cell r="F486" t="str">
            <v xml:space="preserve">   Investimentos em Coligadas e Controladas</v>
          </cell>
        </row>
        <row r="487">
          <cell r="A487">
            <v>131020001</v>
          </cell>
          <cell r="B487" t="str">
            <v>Ágio/Deságio Por valor de rentabilidade Futura</v>
          </cell>
          <cell r="C487" t="str">
            <v>1.3.1.01.0026</v>
          </cell>
          <cell r="D487" t="str">
            <v>Dacom Gestão Comercial Ltda. - Ágio</v>
          </cell>
          <cell r="E487" t="str">
            <v>AZ</v>
          </cell>
          <cell r="F487" t="str">
            <v xml:space="preserve">   Investimentos em Coligadas e Controladas</v>
          </cell>
        </row>
        <row r="488">
          <cell r="A488">
            <v>131010001</v>
          </cell>
          <cell r="B488" t="str">
            <v>Participações em Controladas</v>
          </cell>
          <cell r="C488" t="str">
            <v>1.3.1.01.0027</v>
          </cell>
          <cell r="D488" t="str">
            <v>Egec Par II Participações Ltda.</v>
          </cell>
          <cell r="E488" t="str">
            <v>AZ</v>
          </cell>
          <cell r="F488" t="str">
            <v xml:space="preserve">   Investimentos em Coligadas e Controladas</v>
          </cell>
        </row>
        <row r="489">
          <cell r="A489">
            <v>131020001</v>
          </cell>
          <cell r="B489" t="str">
            <v>Ágio/Deságio Por valor de rentabilidade Futura</v>
          </cell>
          <cell r="C489" t="str">
            <v>1.3.1.01.0028</v>
          </cell>
          <cell r="D489" t="str">
            <v>Egec Par II Participações Ltda - Agio</v>
          </cell>
          <cell r="E489" t="str">
            <v>AZ</v>
          </cell>
          <cell r="F489" t="str">
            <v xml:space="preserve">   Investimentos em Coligadas e Controladas</v>
          </cell>
        </row>
        <row r="490">
          <cell r="A490">
            <v>131010001</v>
          </cell>
          <cell r="B490" t="str">
            <v>Participações em Controladas</v>
          </cell>
          <cell r="C490" t="str">
            <v>1.3.1.01.0029</v>
          </cell>
          <cell r="D490" t="str">
            <v>Deico Desenvolvimento Imobiliário Ltda.</v>
          </cell>
          <cell r="E490" t="str">
            <v>AZ</v>
          </cell>
          <cell r="F490" t="str">
            <v xml:space="preserve">   Investimentos em Coligadas e Controladas</v>
          </cell>
        </row>
        <row r="491">
          <cell r="A491">
            <v>131020001</v>
          </cell>
          <cell r="B491" t="str">
            <v>Ágio/Deságio Por valor de rentabilidade Futura</v>
          </cell>
          <cell r="C491" t="str">
            <v>1.3.1.01.0030</v>
          </cell>
          <cell r="D491" t="str">
            <v>Deico Desenv. Imobiliário Ltda - Ágio</v>
          </cell>
          <cell r="E491" t="str">
            <v>AZ</v>
          </cell>
          <cell r="F491" t="str">
            <v xml:space="preserve">   Investimentos em Coligadas e Controladas</v>
          </cell>
        </row>
        <row r="492">
          <cell r="A492">
            <v>131010001</v>
          </cell>
          <cell r="B492" t="str">
            <v>Participações em Controladas</v>
          </cell>
          <cell r="C492" t="str">
            <v>1.3.1.01.0031</v>
          </cell>
          <cell r="D492" t="str">
            <v>Nattca2006 Participações S/A</v>
          </cell>
          <cell r="E492" t="str">
            <v>AZ</v>
          </cell>
          <cell r="F492" t="str">
            <v xml:space="preserve">   Investimentos em Coligadas e Controladas</v>
          </cell>
        </row>
        <row r="493">
          <cell r="A493">
            <v>131010001</v>
          </cell>
          <cell r="B493" t="str">
            <v>Participações em Controladas</v>
          </cell>
          <cell r="C493" t="str">
            <v>1.3.1.01.0032</v>
          </cell>
          <cell r="D493" t="str">
            <v>SPE Indianapolis Participações S/A</v>
          </cell>
          <cell r="E493" t="str">
            <v>AZ</v>
          </cell>
          <cell r="F493" t="str">
            <v xml:space="preserve">   Investimentos em Coligadas e Controladas</v>
          </cell>
        </row>
        <row r="494">
          <cell r="A494">
            <v>131010001</v>
          </cell>
          <cell r="B494" t="str">
            <v>Participações em Controladas</v>
          </cell>
          <cell r="C494" t="str">
            <v>1.3.1.01.0033</v>
          </cell>
          <cell r="D494" t="str">
            <v>BR Malls Participações S/A</v>
          </cell>
          <cell r="E494" t="str">
            <v>AZ</v>
          </cell>
          <cell r="F494" t="str">
            <v xml:space="preserve">   Investimentos em Coligadas e Controladas</v>
          </cell>
        </row>
        <row r="495">
          <cell r="A495">
            <v>131010001</v>
          </cell>
          <cell r="B495" t="str">
            <v>Participações em Controladas</v>
          </cell>
          <cell r="C495" t="str">
            <v>1.3.1.01.0034</v>
          </cell>
          <cell r="D495" t="str">
            <v>Empresa Patrimonial Industrial IV S/A</v>
          </cell>
          <cell r="E495" t="str">
            <v>AZ</v>
          </cell>
          <cell r="F495" t="str">
            <v xml:space="preserve">   Investimentos em Coligadas e Controladas</v>
          </cell>
        </row>
        <row r="496">
          <cell r="A496">
            <v>131020001</v>
          </cell>
          <cell r="B496" t="str">
            <v>Ágio/Deságio Por valor de rentabilidade Futura</v>
          </cell>
          <cell r="C496" t="str">
            <v>1.3.1.01.0035</v>
          </cell>
          <cell r="D496" t="str">
            <v>Emp Patrimonial Industrial IV S/A - Ágio</v>
          </cell>
          <cell r="E496" t="str">
            <v>AZ</v>
          </cell>
          <cell r="F496" t="str">
            <v xml:space="preserve">   Investimentos em Coligadas e Controladas</v>
          </cell>
        </row>
        <row r="497">
          <cell r="A497">
            <v>131010001</v>
          </cell>
          <cell r="B497" t="str">
            <v>Participações em Controladas</v>
          </cell>
          <cell r="C497" t="str">
            <v>1.3.1.01.0036</v>
          </cell>
          <cell r="D497" t="str">
            <v>Shopping ABC</v>
          </cell>
          <cell r="E497" t="str">
            <v>AZ</v>
          </cell>
          <cell r="F497" t="str">
            <v xml:space="preserve">   Investimentos em Coligadas e Controladas</v>
          </cell>
        </row>
        <row r="498">
          <cell r="A498" t="str">
            <v>x</v>
          </cell>
          <cell r="B498" t="str">
            <v>??</v>
          </cell>
          <cell r="C498" t="str">
            <v>1.3.1.02</v>
          </cell>
          <cell r="D498" t="str">
            <v>Participações em Outras Empresas</v>
          </cell>
          <cell r="E498" t="str">
            <v>AW</v>
          </cell>
          <cell r="F498" t="str">
            <v xml:space="preserve">   Outros Investimentos</v>
          </cell>
        </row>
        <row r="499">
          <cell r="A499" t="str">
            <v>x</v>
          </cell>
          <cell r="B499" t="str">
            <v>??</v>
          </cell>
          <cell r="C499" t="str">
            <v>1.3.1.02.0001</v>
          </cell>
          <cell r="D499" t="str">
            <v>CETEL</v>
          </cell>
          <cell r="E499" t="str">
            <v>AW</v>
          </cell>
          <cell r="F499" t="str">
            <v xml:space="preserve">   Outros Investimentos</v>
          </cell>
        </row>
        <row r="500">
          <cell r="A500" t="str">
            <v>x</v>
          </cell>
          <cell r="B500" t="str">
            <v>??</v>
          </cell>
          <cell r="C500" t="str">
            <v>1.3.1.02.0002</v>
          </cell>
          <cell r="D500" t="str">
            <v>Química Geral do Nordeste S/A</v>
          </cell>
          <cell r="E500" t="str">
            <v>AW</v>
          </cell>
          <cell r="F500" t="str">
            <v xml:space="preserve">   Outros Investimentos</v>
          </cell>
        </row>
        <row r="501">
          <cell r="A501" t="str">
            <v>x</v>
          </cell>
          <cell r="B501" t="str">
            <v>??</v>
          </cell>
          <cell r="C501" t="str">
            <v>1.3.1.02.0003</v>
          </cell>
          <cell r="D501" t="str">
            <v>Banco Bradesco S/A</v>
          </cell>
          <cell r="E501" t="str">
            <v>AW</v>
          </cell>
          <cell r="F501" t="str">
            <v xml:space="preserve">   Outros Investimentos</v>
          </cell>
        </row>
        <row r="502">
          <cell r="A502" t="str">
            <v>x</v>
          </cell>
          <cell r="B502" t="str">
            <v>??</v>
          </cell>
          <cell r="C502" t="str">
            <v>1.3.1.02.0004</v>
          </cell>
          <cell r="D502" t="str">
            <v>Banco Bradesco de Investimentos S/A</v>
          </cell>
          <cell r="E502" t="str">
            <v>AW</v>
          </cell>
          <cell r="F502" t="str">
            <v xml:space="preserve">   Outros Investimentos</v>
          </cell>
        </row>
        <row r="503">
          <cell r="A503" t="str">
            <v>x</v>
          </cell>
          <cell r="B503" t="str">
            <v>??</v>
          </cell>
          <cell r="C503" t="str">
            <v>1.3.1.02.0005</v>
          </cell>
          <cell r="D503" t="str">
            <v>Cons.Bras.de Administração e Engenharia</v>
          </cell>
          <cell r="E503" t="str">
            <v>AW</v>
          </cell>
          <cell r="F503" t="str">
            <v xml:space="preserve">   Outros Investimentos</v>
          </cell>
        </row>
        <row r="504">
          <cell r="A504" t="str">
            <v>x</v>
          </cell>
          <cell r="B504" t="str">
            <v>??</v>
          </cell>
          <cell r="C504" t="str">
            <v>1.3.1.02.0006</v>
          </cell>
          <cell r="D504" t="str">
            <v>Cia. Telef.Melhoramentos Residencial</v>
          </cell>
          <cell r="E504" t="str">
            <v>AW</v>
          </cell>
          <cell r="F504" t="str">
            <v xml:space="preserve">   Outros Investimentos</v>
          </cell>
        </row>
        <row r="505">
          <cell r="A505" t="str">
            <v>x</v>
          </cell>
          <cell r="B505" t="str">
            <v>??</v>
          </cell>
          <cell r="C505" t="str">
            <v>1.3.1.02.0007</v>
          </cell>
          <cell r="D505" t="str">
            <v>Cia. Telefônica Borda do Campo</v>
          </cell>
          <cell r="E505" t="str">
            <v>AW</v>
          </cell>
          <cell r="F505" t="str">
            <v xml:space="preserve">   Outros Investimentos</v>
          </cell>
        </row>
        <row r="506">
          <cell r="A506" t="str">
            <v>x</v>
          </cell>
          <cell r="B506" t="str">
            <v>??</v>
          </cell>
          <cell r="C506" t="str">
            <v>1.3.1.02.0008</v>
          </cell>
          <cell r="D506" t="str">
            <v>Banerj - Bco do Estado do Rio de Janeiro</v>
          </cell>
          <cell r="E506" t="str">
            <v>AW</v>
          </cell>
          <cell r="F506" t="str">
            <v xml:space="preserve">   Outros Investimentos</v>
          </cell>
        </row>
        <row r="507">
          <cell r="A507" t="str">
            <v>x</v>
          </cell>
          <cell r="B507" t="str">
            <v>??</v>
          </cell>
          <cell r="C507" t="str">
            <v>1.3.1.02.0009</v>
          </cell>
          <cell r="D507" t="str">
            <v>Banco Real S/A</v>
          </cell>
          <cell r="E507" t="str">
            <v>AW</v>
          </cell>
          <cell r="F507" t="str">
            <v xml:space="preserve">   Outros Investimentos</v>
          </cell>
        </row>
        <row r="508">
          <cell r="A508" t="str">
            <v>x</v>
          </cell>
          <cell r="B508" t="str">
            <v>??</v>
          </cell>
          <cell r="C508" t="str">
            <v>1.3.1.02.0010</v>
          </cell>
          <cell r="D508" t="str">
            <v>Telesp Telecom. de São Paulo S/A</v>
          </cell>
          <cell r="E508" t="str">
            <v>AW</v>
          </cell>
          <cell r="F508" t="str">
            <v xml:space="preserve">   Outros Investimentos</v>
          </cell>
        </row>
        <row r="509">
          <cell r="A509" t="str">
            <v>x</v>
          </cell>
          <cell r="B509" t="str">
            <v>??</v>
          </cell>
          <cell r="C509" t="str">
            <v>1.3.1.02.0011</v>
          </cell>
          <cell r="D509" t="str">
            <v>Banco Bandeirantes de Investimentos</v>
          </cell>
          <cell r="E509" t="str">
            <v>AW</v>
          </cell>
          <cell r="F509" t="str">
            <v xml:space="preserve">   Outros Investimentos</v>
          </cell>
        </row>
        <row r="510">
          <cell r="A510" t="str">
            <v>x</v>
          </cell>
          <cell r="B510" t="str">
            <v>??</v>
          </cell>
          <cell r="C510" t="str">
            <v>1.3.1.02.0012</v>
          </cell>
          <cell r="D510" t="str">
            <v>Labo S/A</v>
          </cell>
          <cell r="E510" t="str">
            <v>AW</v>
          </cell>
          <cell r="F510" t="str">
            <v xml:space="preserve">   Outros Investimentos</v>
          </cell>
        </row>
        <row r="511">
          <cell r="A511" t="str">
            <v>x</v>
          </cell>
          <cell r="B511" t="str">
            <v>??</v>
          </cell>
          <cell r="C511" t="str">
            <v>1.3.1.02.0013</v>
          </cell>
          <cell r="D511" t="str">
            <v>Novadata Sistemas de Computação Ltda.</v>
          </cell>
          <cell r="E511" t="str">
            <v>AW</v>
          </cell>
          <cell r="F511" t="str">
            <v xml:space="preserve">   Outros Investimentos</v>
          </cell>
        </row>
        <row r="512">
          <cell r="A512" t="str">
            <v>x</v>
          </cell>
          <cell r="B512" t="str">
            <v>??</v>
          </cell>
          <cell r="C512" t="str">
            <v>1.3.1.02.0014</v>
          </cell>
          <cell r="D512" t="str">
            <v>Empreendimento Florestal IESA</v>
          </cell>
          <cell r="E512" t="str">
            <v>AW</v>
          </cell>
          <cell r="F512" t="str">
            <v xml:space="preserve">   Outros Investimentos</v>
          </cell>
        </row>
        <row r="513">
          <cell r="A513">
            <v>131010003</v>
          </cell>
          <cell r="B513" t="str">
            <v>Participações em Coligadas</v>
          </cell>
          <cell r="C513" t="str">
            <v>1.3.1.02.0015</v>
          </cell>
          <cell r="D513" t="str">
            <v>Sociedade Independência Imóveis S/A</v>
          </cell>
          <cell r="E513" t="str">
            <v>AW</v>
          </cell>
          <cell r="F513" t="str">
            <v xml:space="preserve">   Outros Investimentos</v>
          </cell>
        </row>
        <row r="514">
          <cell r="A514" t="str">
            <v>x</v>
          </cell>
          <cell r="B514" t="str">
            <v>??</v>
          </cell>
          <cell r="C514" t="str">
            <v>1.3.1.02.0016</v>
          </cell>
          <cell r="D514" t="str">
            <v>Egec Par II Participações Ltda.</v>
          </cell>
          <cell r="E514" t="str">
            <v>AW</v>
          </cell>
          <cell r="F514" t="str">
            <v xml:space="preserve">   Outros Investimentos</v>
          </cell>
        </row>
        <row r="515">
          <cell r="A515" t="str">
            <v>x</v>
          </cell>
          <cell r="B515" t="str">
            <v>??</v>
          </cell>
          <cell r="C515" t="str">
            <v>1.3.1.02.0017</v>
          </cell>
          <cell r="D515" t="str">
            <v>Deico Desenvolvimento Imobiliário Ltda.</v>
          </cell>
          <cell r="E515" t="str">
            <v>AW</v>
          </cell>
          <cell r="F515" t="str">
            <v xml:space="preserve">   Outros Investimentos</v>
          </cell>
        </row>
        <row r="516">
          <cell r="A516">
            <v>131010001</v>
          </cell>
          <cell r="B516" t="str">
            <v>Participações em Controladas</v>
          </cell>
          <cell r="C516" t="str">
            <v>1.3.1.02.0018</v>
          </cell>
          <cell r="D516" t="str">
            <v>Empresa Patrimonial Industrial IV S/A</v>
          </cell>
          <cell r="E516" t="str">
            <v>AW</v>
          </cell>
          <cell r="F516" t="str">
            <v xml:space="preserve">   Outros Investimentos</v>
          </cell>
        </row>
        <row r="517">
          <cell r="A517" t="str">
            <v>x</v>
          </cell>
          <cell r="B517" t="str">
            <v>??</v>
          </cell>
          <cell r="C517" t="str">
            <v>1.3.1.03</v>
          </cell>
          <cell r="D517" t="str">
            <v>Incentivos Fiscais</v>
          </cell>
          <cell r="E517" t="str">
            <v>AW</v>
          </cell>
          <cell r="F517" t="str">
            <v xml:space="preserve">   Outros Investimentos</v>
          </cell>
        </row>
        <row r="518">
          <cell r="A518">
            <v>128020001</v>
          </cell>
          <cell r="B518" t="str">
            <v>Finam - Fundo Investimentos da Amazônia</v>
          </cell>
          <cell r="C518" t="str">
            <v>1.3.1.03.0001</v>
          </cell>
          <cell r="D518" t="str">
            <v>Finam - Fundo Investimentos da Amazônia</v>
          </cell>
          <cell r="E518" t="str">
            <v>AW</v>
          </cell>
          <cell r="F518" t="str">
            <v xml:space="preserve">   Outros Investimentos</v>
          </cell>
        </row>
        <row r="519">
          <cell r="A519" t="str">
            <v>x</v>
          </cell>
          <cell r="B519" t="str">
            <v>??</v>
          </cell>
          <cell r="C519" t="str">
            <v>1.3.1.03.0002</v>
          </cell>
          <cell r="D519" t="str">
            <v>BNDES - Depósitos à Ordem</v>
          </cell>
          <cell r="E519" t="str">
            <v>AW</v>
          </cell>
          <cell r="F519" t="str">
            <v xml:space="preserve">   Outros Investimentos</v>
          </cell>
        </row>
        <row r="520">
          <cell r="A520">
            <v>128020002</v>
          </cell>
          <cell r="B520" t="str">
            <v>Finor - Fundo Investimentos do Nordeste</v>
          </cell>
          <cell r="C520" t="str">
            <v>1.3.1.03.0003</v>
          </cell>
          <cell r="D520" t="str">
            <v>Finor - Fundo Investimentos do Nordeste</v>
          </cell>
          <cell r="E520" t="str">
            <v>AW</v>
          </cell>
          <cell r="F520" t="str">
            <v xml:space="preserve">   Outros Investimentos</v>
          </cell>
        </row>
        <row r="521">
          <cell r="A521" t="str">
            <v>x</v>
          </cell>
          <cell r="B521" t="str">
            <v>??</v>
          </cell>
          <cell r="C521" t="str">
            <v>1.3.1.03.0004</v>
          </cell>
          <cell r="D521" t="str">
            <v>Embraer - Emp. Brasileira de Aeronáutica</v>
          </cell>
          <cell r="E521" t="str">
            <v>AW</v>
          </cell>
          <cell r="F521" t="str">
            <v xml:space="preserve">   Outros Investimentos</v>
          </cell>
        </row>
        <row r="522">
          <cell r="A522" t="str">
            <v>x</v>
          </cell>
          <cell r="B522" t="str">
            <v>??</v>
          </cell>
          <cell r="C522" t="str">
            <v>1.3.1.98</v>
          </cell>
          <cell r="D522" t="str">
            <v>Provisão p/Perdas em Investimentos</v>
          </cell>
          <cell r="E522" t="str">
            <v>AW</v>
          </cell>
          <cell r="F522" t="str">
            <v xml:space="preserve">   Outros Investimentos</v>
          </cell>
        </row>
        <row r="523">
          <cell r="A523" t="str">
            <v>x</v>
          </cell>
          <cell r="B523" t="str">
            <v>??</v>
          </cell>
          <cell r="C523" t="str">
            <v>1.3.1.98.0001</v>
          </cell>
          <cell r="D523" t="str">
            <v>Ecisa - Engenharia, Com. e Indústria S/A</v>
          </cell>
          <cell r="E523" t="str">
            <v>AW</v>
          </cell>
          <cell r="F523" t="str">
            <v xml:space="preserve">   Outros Investimentos</v>
          </cell>
        </row>
        <row r="524">
          <cell r="A524" t="str">
            <v>x</v>
          </cell>
          <cell r="B524" t="str">
            <v>??</v>
          </cell>
          <cell r="C524" t="str">
            <v>1.3.1.98.0002</v>
          </cell>
          <cell r="D524" t="str">
            <v>Ecisa Participações S/A</v>
          </cell>
          <cell r="E524" t="str">
            <v>AW</v>
          </cell>
          <cell r="F524" t="str">
            <v xml:space="preserve">   Outros Investimentos</v>
          </cell>
        </row>
        <row r="525">
          <cell r="A525" t="str">
            <v>x</v>
          </cell>
          <cell r="B525" t="str">
            <v>??</v>
          </cell>
          <cell r="C525" t="str">
            <v>1.3.1.99</v>
          </cell>
          <cell r="D525" t="str">
            <v>Amortização de Ágio em Investimentos</v>
          </cell>
          <cell r="E525" t="str">
            <v>AZ</v>
          </cell>
          <cell r="F525" t="str">
            <v xml:space="preserve">   Investimentos em Coligadas e Controladas</v>
          </cell>
        </row>
        <row r="526">
          <cell r="A526">
            <v>131040001</v>
          </cell>
          <cell r="B526" t="str">
            <v>Amortização de Ágio em Investimento</v>
          </cell>
          <cell r="C526" t="str">
            <v>1.3.1.99.0001</v>
          </cell>
          <cell r="D526" t="str">
            <v>EMCE-Empresa Cogeradora de Energia Ltda.</v>
          </cell>
          <cell r="E526" t="str">
            <v>AZ</v>
          </cell>
          <cell r="F526" t="str">
            <v xml:space="preserve">   Investimentos em Coligadas e Controladas</v>
          </cell>
        </row>
        <row r="527">
          <cell r="A527">
            <v>131040001</v>
          </cell>
          <cell r="B527" t="str">
            <v>Amortização de Ágio em Investimento</v>
          </cell>
          <cell r="C527" t="str">
            <v>1.3.1.99.0002</v>
          </cell>
          <cell r="D527" t="str">
            <v>Ecisa - Eng. Comércio e Indústria S/A</v>
          </cell>
          <cell r="E527" t="str">
            <v>AZ</v>
          </cell>
          <cell r="F527" t="str">
            <v xml:space="preserve">   Investimentos em Coligadas e Controladas</v>
          </cell>
        </row>
        <row r="528">
          <cell r="A528">
            <v>131040001</v>
          </cell>
          <cell r="B528" t="str">
            <v>Amortização de Ágio em Investimento</v>
          </cell>
          <cell r="C528" t="str">
            <v>1.3.1.99.0003</v>
          </cell>
          <cell r="D528" t="str">
            <v>Ecisa Participações S/A</v>
          </cell>
          <cell r="E528" t="str">
            <v>AZ</v>
          </cell>
          <cell r="F528" t="str">
            <v xml:space="preserve">   Investimentos em Coligadas e Controladas</v>
          </cell>
        </row>
        <row r="529">
          <cell r="A529">
            <v>131040001</v>
          </cell>
          <cell r="B529" t="str">
            <v>Amortização de Ágio em Investimento</v>
          </cell>
          <cell r="C529" t="str">
            <v>1.3.1.99.0004</v>
          </cell>
          <cell r="D529" t="str">
            <v>EGEC - Emp. Gerenc. Emp. Comerciais S/A</v>
          </cell>
          <cell r="E529" t="str">
            <v>AZ</v>
          </cell>
          <cell r="F529" t="str">
            <v xml:space="preserve">   Investimentos em Coligadas e Controladas</v>
          </cell>
        </row>
        <row r="530">
          <cell r="A530">
            <v>131040001</v>
          </cell>
          <cell r="B530" t="str">
            <v>Amortização de Ágio em Investimento</v>
          </cell>
          <cell r="C530" t="str">
            <v>1.3.1.99.0005</v>
          </cell>
          <cell r="D530" t="str">
            <v>Dacom Des Aval Com Shoppings Center Ltda</v>
          </cell>
          <cell r="E530" t="str">
            <v>AZ</v>
          </cell>
          <cell r="F530" t="str">
            <v xml:space="preserve">   Investimentos em Coligadas e Controladas</v>
          </cell>
        </row>
        <row r="531">
          <cell r="A531">
            <v>131040001</v>
          </cell>
          <cell r="B531" t="str">
            <v>Amortização de Ágio em Investimento</v>
          </cell>
          <cell r="C531" t="str">
            <v>1.3.1.99.0006</v>
          </cell>
          <cell r="D531" t="str">
            <v>Dacom Gestão Comercial Ltda</v>
          </cell>
          <cell r="E531" t="str">
            <v>AZ</v>
          </cell>
          <cell r="F531" t="str">
            <v xml:space="preserve">   Investimentos em Coligadas e Controladas</v>
          </cell>
        </row>
        <row r="532">
          <cell r="A532">
            <v>131040001</v>
          </cell>
          <cell r="B532" t="str">
            <v>Amortização de Ágio em Investimento</v>
          </cell>
          <cell r="C532" t="str">
            <v>1.3.1.99.0007</v>
          </cell>
          <cell r="D532" t="str">
            <v>Egec Par II Participações Ltda</v>
          </cell>
          <cell r="E532" t="str">
            <v>AZ</v>
          </cell>
          <cell r="F532" t="str">
            <v xml:space="preserve">   Investimentos em Coligadas e Controladas</v>
          </cell>
        </row>
        <row r="533">
          <cell r="A533">
            <v>131040001</v>
          </cell>
          <cell r="B533" t="str">
            <v>Amortização de Ágio em Investimento</v>
          </cell>
          <cell r="C533" t="str">
            <v>1.3.1.99.0008</v>
          </cell>
          <cell r="D533" t="str">
            <v>Deico Desenvolvimento Imobiliário Ltda</v>
          </cell>
          <cell r="E533" t="str">
            <v>AZ</v>
          </cell>
          <cell r="F533" t="str">
            <v xml:space="preserve">   Investimentos em Coligadas e Controladas</v>
          </cell>
        </row>
        <row r="534">
          <cell r="A534" t="str">
            <v>x</v>
          </cell>
          <cell r="B534" t="str">
            <v>??</v>
          </cell>
          <cell r="C534" t="str">
            <v>1.3.2</v>
          </cell>
          <cell r="D534" t="str">
            <v>Imobilizado</v>
          </cell>
          <cell r="E534" t="str">
            <v>AAA</v>
          </cell>
          <cell r="F534" t="str">
            <v xml:space="preserve">   Imobilizado</v>
          </cell>
        </row>
        <row r="535">
          <cell r="A535" t="str">
            <v>x</v>
          </cell>
          <cell r="B535" t="str">
            <v>??</v>
          </cell>
          <cell r="C535" t="str">
            <v>1.3.2.01</v>
          </cell>
          <cell r="D535" t="str">
            <v>Terrenos</v>
          </cell>
          <cell r="E535" t="str">
            <v>AAA</v>
          </cell>
          <cell r="F535" t="str">
            <v xml:space="preserve">   Imobilizado</v>
          </cell>
        </row>
        <row r="536">
          <cell r="A536">
            <v>132010001</v>
          </cell>
          <cell r="B536" t="str">
            <v>Terrenos</v>
          </cell>
          <cell r="C536" t="str">
            <v>1.3.2.01.0001</v>
          </cell>
          <cell r="D536" t="str">
            <v>Terrenos</v>
          </cell>
          <cell r="E536" t="str">
            <v>AAA</v>
          </cell>
          <cell r="F536" t="str">
            <v xml:space="preserve">   Imobilizado</v>
          </cell>
        </row>
        <row r="537">
          <cell r="A537">
            <v>132010001</v>
          </cell>
          <cell r="B537" t="str">
            <v>Terrenos</v>
          </cell>
          <cell r="C537" t="str">
            <v>1.3.2.01.0002</v>
          </cell>
          <cell r="D537" t="str">
            <v>Terrenos - 1ª Reavaliação</v>
          </cell>
          <cell r="E537" t="str">
            <v>AAA</v>
          </cell>
          <cell r="F537" t="str">
            <v xml:space="preserve">   Imobilizado</v>
          </cell>
        </row>
        <row r="538">
          <cell r="A538">
            <v>132010001</v>
          </cell>
          <cell r="B538" t="str">
            <v>Terrenos</v>
          </cell>
          <cell r="C538" t="str">
            <v>1.3.2.01.0003</v>
          </cell>
          <cell r="D538" t="str">
            <v>Terrenos - 2ª Reavaliação</v>
          </cell>
          <cell r="E538" t="str">
            <v>AAA</v>
          </cell>
          <cell r="F538" t="str">
            <v xml:space="preserve">   Imobilizado</v>
          </cell>
        </row>
        <row r="539">
          <cell r="A539" t="str">
            <v>x</v>
          </cell>
          <cell r="B539" t="str">
            <v>??</v>
          </cell>
          <cell r="C539" t="str">
            <v>1.3.2.02</v>
          </cell>
          <cell r="D539" t="str">
            <v>Benfeitorias</v>
          </cell>
          <cell r="E539" t="str">
            <v>AAA</v>
          </cell>
          <cell r="F539" t="str">
            <v xml:space="preserve">   Imobilizado</v>
          </cell>
        </row>
        <row r="540">
          <cell r="A540">
            <v>132010002</v>
          </cell>
          <cell r="B540" t="str">
            <v>Benfeitorias</v>
          </cell>
          <cell r="C540" t="str">
            <v>1.3.2.02.0001</v>
          </cell>
          <cell r="D540" t="str">
            <v>Benfeitorias</v>
          </cell>
          <cell r="E540" t="str">
            <v>AAA</v>
          </cell>
          <cell r="F540" t="str">
            <v xml:space="preserve">   Imobilizado</v>
          </cell>
        </row>
        <row r="541">
          <cell r="A541">
            <v>132010002</v>
          </cell>
          <cell r="B541" t="str">
            <v>Benfeitorias</v>
          </cell>
          <cell r="C541" t="str">
            <v>1.3.2.02.0002</v>
          </cell>
          <cell r="D541" t="str">
            <v>Benfeitorias - 1ª Reavaliação</v>
          </cell>
          <cell r="E541" t="str">
            <v>AAA</v>
          </cell>
          <cell r="F541" t="str">
            <v xml:space="preserve">   Imobilizado</v>
          </cell>
        </row>
        <row r="542">
          <cell r="A542">
            <v>132010002</v>
          </cell>
          <cell r="B542" t="str">
            <v>Benfeitorias</v>
          </cell>
          <cell r="C542" t="str">
            <v>1.3.2.02.0003</v>
          </cell>
          <cell r="D542" t="str">
            <v>Benfeitorias - 2ª Reavaliação</v>
          </cell>
          <cell r="E542" t="str">
            <v>AAA</v>
          </cell>
          <cell r="F542" t="str">
            <v xml:space="preserve">   Imobilizado</v>
          </cell>
        </row>
        <row r="543">
          <cell r="A543" t="str">
            <v>x</v>
          </cell>
          <cell r="B543" t="str">
            <v>??</v>
          </cell>
          <cell r="C543" t="str">
            <v>1.3.2.03</v>
          </cell>
          <cell r="D543" t="str">
            <v>Instalações</v>
          </cell>
          <cell r="E543" t="str">
            <v>AAA</v>
          </cell>
          <cell r="F543" t="str">
            <v xml:space="preserve">   Imobilizado</v>
          </cell>
        </row>
        <row r="544">
          <cell r="A544">
            <v>132010003</v>
          </cell>
          <cell r="B544" t="str">
            <v>Instalações</v>
          </cell>
          <cell r="C544" t="str">
            <v>1.3.2.03.0001</v>
          </cell>
          <cell r="D544" t="str">
            <v>Instalações</v>
          </cell>
          <cell r="E544" t="str">
            <v>AAA</v>
          </cell>
          <cell r="F544" t="str">
            <v xml:space="preserve">   Imobilizado</v>
          </cell>
        </row>
        <row r="545">
          <cell r="A545" t="str">
            <v>x</v>
          </cell>
          <cell r="B545" t="str">
            <v>??</v>
          </cell>
          <cell r="C545" t="str">
            <v>1.3.2.03.0002</v>
          </cell>
          <cell r="D545" t="str">
            <v>Instalações Pecuárias</v>
          </cell>
          <cell r="E545" t="str">
            <v>AAA</v>
          </cell>
          <cell r="F545" t="str">
            <v xml:space="preserve">   Imobilizado</v>
          </cell>
        </row>
        <row r="546">
          <cell r="A546" t="str">
            <v>x</v>
          </cell>
          <cell r="B546" t="str">
            <v>??</v>
          </cell>
          <cell r="C546" t="str">
            <v>1.3.2.04</v>
          </cell>
          <cell r="D546" t="str">
            <v>Móveis e Utensílios</v>
          </cell>
          <cell r="E546" t="str">
            <v>AAA</v>
          </cell>
          <cell r="F546" t="str">
            <v xml:space="preserve">   Imobilizado</v>
          </cell>
        </row>
        <row r="547">
          <cell r="A547">
            <v>132010004</v>
          </cell>
          <cell r="B547" t="str">
            <v>Móveis e Utensílios</v>
          </cell>
          <cell r="C547" t="str">
            <v>1.3.2.04.0001</v>
          </cell>
          <cell r="D547" t="str">
            <v>Móveis e Utensílios Novos</v>
          </cell>
          <cell r="E547" t="str">
            <v>AAA</v>
          </cell>
          <cell r="F547" t="str">
            <v xml:space="preserve">   Imobilizado</v>
          </cell>
        </row>
        <row r="548">
          <cell r="A548">
            <v>132010004</v>
          </cell>
          <cell r="B548" t="str">
            <v>Móveis e Utensílios</v>
          </cell>
          <cell r="C548" t="str">
            <v>1.3.2.04.0002</v>
          </cell>
          <cell r="D548" t="str">
            <v>Móveis e Utensílios Usados</v>
          </cell>
          <cell r="E548" t="str">
            <v>AAA</v>
          </cell>
          <cell r="F548" t="str">
            <v xml:space="preserve">   Imobilizado</v>
          </cell>
        </row>
        <row r="549">
          <cell r="A549" t="str">
            <v>x</v>
          </cell>
          <cell r="B549" t="str">
            <v>??</v>
          </cell>
          <cell r="C549" t="str">
            <v>1.3.2.05</v>
          </cell>
          <cell r="D549" t="str">
            <v>Veículos e Aeronaves</v>
          </cell>
          <cell r="E549" t="str">
            <v>AAA</v>
          </cell>
          <cell r="F549" t="str">
            <v xml:space="preserve">   Imobilizado</v>
          </cell>
        </row>
        <row r="550">
          <cell r="A550">
            <v>132010008</v>
          </cell>
          <cell r="B550" t="str">
            <v>Veículos</v>
          </cell>
          <cell r="C550" t="str">
            <v>1.3.2.05.0001</v>
          </cell>
          <cell r="D550" t="str">
            <v>Veículos Novos</v>
          </cell>
          <cell r="E550" t="str">
            <v>AAA</v>
          </cell>
          <cell r="F550" t="str">
            <v xml:space="preserve">   Imobilizado</v>
          </cell>
        </row>
        <row r="551">
          <cell r="A551">
            <v>132010008</v>
          </cell>
          <cell r="B551" t="str">
            <v>Veículos</v>
          </cell>
          <cell r="C551" t="str">
            <v>1.3.2.05.0002</v>
          </cell>
          <cell r="D551" t="str">
            <v>Veículos Usados</v>
          </cell>
          <cell r="E551" t="str">
            <v>AAA</v>
          </cell>
          <cell r="F551" t="str">
            <v xml:space="preserve">   Imobilizado</v>
          </cell>
        </row>
        <row r="552">
          <cell r="A552">
            <v>132010008</v>
          </cell>
          <cell r="B552" t="str">
            <v>Veículos</v>
          </cell>
          <cell r="C552" t="str">
            <v>1.3.2.05.0003</v>
          </cell>
          <cell r="D552" t="str">
            <v>Aeronaves Novas</v>
          </cell>
          <cell r="E552" t="str">
            <v>AAA</v>
          </cell>
          <cell r="F552" t="str">
            <v xml:space="preserve">   Imobilizado</v>
          </cell>
        </row>
        <row r="553">
          <cell r="A553">
            <v>132010008</v>
          </cell>
          <cell r="B553" t="str">
            <v>Veículos</v>
          </cell>
          <cell r="C553" t="str">
            <v>1.3.2.05.0004</v>
          </cell>
          <cell r="D553" t="str">
            <v>Aeronaves Usadas</v>
          </cell>
          <cell r="E553" t="str">
            <v>AAA</v>
          </cell>
          <cell r="F553" t="str">
            <v xml:space="preserve">   Imobilizado</v>
          </cell>
        </row>
        <row r="554">
          <cell r="A554" t="str">
            <v>x</v>
          </cell>
          <cell r="B554" t="str">
            <v>??</v>
          </cell>
          <cell r="C554" t="str">
            <v>1.3.2.06</v>
          </cell>
          <cell r="D554" t="str">
            <v>Máquinas e Equipamentos</v>
          </cell>
          <cell r="E554" t="str">
            <v>AAA</v>
          </cell>
          <cell r="F554" t="str">
            <v xml:space="preserve">   Imobilizado</v>
          </cell>
        </row>
        <row r="555">
          <cell r="A555">
            <v>132010005</v>
          </cell>
          <cell r="B555" t="str">
            <v>Máquinas, aparelhos e equipamentos</v>
          </cell>
          <cell r="C555" t="str">
            <v>1.3.2.06.0001</v>
          </cell>
          <cell r="D555" t="str">
            <v>Máquinas e Equipamentos Novos</v>
          </cell>
          <cell r="E555" t="str">
            <v>AAA</v>
          </cell>
          <cell r="F555" t="str">
            <v xml:space="preserve">   Imobilizado</v>
          </cell>
        </row>
        <row r="556">
          <cell r="A556">
            <v>132010005</v>
          </cell>
          <cell r="B556" t="str">
            <v>Máquinas, aparelhos e equipamentos</v>
          </cell>
          <cell r="C556" t="str">
            <v>1.3.2.06.0002</v>
          </cell>
          <cell r="D556" t="str">
            <v>Máquinas e Equipamentos Usados</v>
          </cell>
          <cell r="E556" t="str">
            <v>AAA</v>
          </cell>
          <cell r="F556" t="str">
            <v xml:space="preserve">   Imobilizado</v>
          </cell>
        </row>
        <row r="557">
          <cell r="A557">
            <v>132010005</v>
          </cell>
          <cell r="B557" t="str">
            <v>Máquinas, aparelhos e equipamentos</v>
          </cell>
          <cell r="C557" t="str">
            <v>1.3.2.06.0003</v>
          </cell>
          <cell r="D557" t="str">
            <v>Máquinas e Equipamentos - 1ª Reavaliação</v>
          </cell>
          <cell r="E557" t="str">
            <v>AAA</v>
          </cell>
          <cell r="F557" t="str">
            <v xml:space="preserve">   Imobilizado</v>
          </cell>
        </row>
        <row r="558">
          <cell r="A558">
            <v>132010005</v>
          </cell>
          <cell r="B558" t="str">
            <v>Máquinas, aparelhos e equipamentos</v>
          </cell>
          <cell r="C558" t="str">
            <v>1.3.2.06.0004</v>
          </cell>
          <cell r="D558" t="str">
            <v>Máquinas e Equipamentos - 2ª Reavaliação</v>
          </cell>
          <cell r="E558" t="str">
            <v>AAA</v>
          </cell>
          <cell r="F558" t="str">
            <v xml:space="preserve">   Imobilizado</v>
          </cell>
        </row>
        <row r="559">
          <cell r="A559">
            <v>132010005</v>
          </cell>
          <cell r="B559" t="str">
            <v>Máquinas, aparelhos e equipamentos</v>
          </cell>
          <cell r="C559" t="str">
            <v>1.3.2.06.0011</v>
          </cell>
          <cell r="D559" t="str">
            <v>Equipamentos em Benfeitorias</v>
          </cell>
          <cell r="E559" t="str">
            <v>AAA</v>
          </cell>
          <cell r="F559" t="str">
            <v xml:space="preserve">   Imobilizado</v>
          </cell>
        </row>
        <row r="560">
          <cell r="A560">
            <v>132010005</v>
          </cell>
          <cell r="B560" t="str">
            <v>Máquinas, aparelhos e equipamentos</v>
          </cell>
          <cell r="C560" t="str">
            <v>1.3.2.06.0012</v>
          </cell>
          <cell r="D560" t="str">
            <v>Equiptos em Benfeitorias- 1ª Reavaliação</v>
          </cell>
          <cell r="E560" t="str">
            <v>AAA</v>
          </cell>
          <cell r="F560" t="str">
            <v xml:space="preserve">   Imobilizado</v>
          </cell>
        </row>
        <row r="561">
          <cell r="A561">
            <v>132010005</v>
          </cell>
          <cell r="B561" t="str">
            <v>Máquinas, aparelhos e equipamentos</v>
          </cell>
          <cell r="C561" t="str">
            <v>1.3.2.06.0021</v>
          </cell>
          <cell r="D561" t="str">
            <v>Equipamentos de Comunicação</v>
          </cell>
          <cell r="E561" t="str">
            <v>AAA</v>
          </cell>
          <cell r="F561" t="str">
            <v xml:space="preserve">   Imobilizado</v>
          </cell>
        </row>
        <row r="562">
          <cell r="A562">
            <v>132010005</v>
          </cell>
          <cell r="B562" t="str">
            <v>Máquinas, aparelhos e equipamentos</v>
          </cell>
          <cell r="C562" t="str">
            <v>1.3.2.06.0031</v>
          </cell>
          <cell r="D562" t="str">
            <v>Escada de Segurança - EPAA</v>
          </cell>
          <cell r="E562" t="str">
            <v>AAA</v>
          </cell>
          <cell r="F562" t="str">
            <v xml:space="preserve">   Imobilizado</v>
          </cell>
        </row>
        <row r="563">
          <cell r="A563" t="str">
            <v>x</v>
          </cell>
          <cell r="B563" t="str">
            <v>??</v>
          </cell>
          <cell r="C563" t="str">
            <v>1.3.2.07</v>
          </cell>
          <cell r="D563" t="str">
            <v>Equipamentos de Processamento de Dados</v>
          </cell>
          <cell r="E563" t="str">
            <v>AAA</v>
          </cell>
          <cell r="F563" t="str">
            <v xml:space="preserve">   Imobilizado</v>
          </cell>
        </row>
        <row r="564">
          <cell r="A564">
            <v>132010009</v>
          </cell>
          <cell r="B564" t="str">
            <v>Hardwares</v>
          </cell>
          <cell r="C564" t="str">
            <v>1.3.2.07.0001</v>
          </cell>
          <cell r="D564" t="str">
            <v>Equipamentos de Processamento de Dados</v>
          </cell>
          <cell r="E564" t="str">
            <v>AAA</v>
          </cell>
          <cell r="F564" t="str">
            <v xml:space="preserve">   Imobilizado</v>
          </cell>
        </row>
        <row r="565">
          <cell r="A565" t="str">
            <v>x</v>
          </cell>
          <cell r="B565" t="str">
            <v>??</v>
          </cell>
          <cell r="C565" t="str">
            <v>1.3.2.08</v>
          </cell>
          <cell r="D565" t="str">
            <v>Marcas e Patentes</v>
          </cell>
          <cell r="E565" t="str">
            <v>AAA</v>
          </cell>
          <cell r="F565" t="str">
            <v xml:space="preserve">   Imobilizado</v>
          </cell>
        </row>
        <row r="566">
          <cell r="A566">
            <v>132010010</v>
          </cell>
          <cell r="B566" t="str">
            <v>Marcas e patentes</v>
          </cell>
          <cell r="C566" t="str">
            <v>1.3.2.08.0001</v>
          </cell>
          <cell r="D566" t="str">
            <v>Marcas e Patentes</v>
          </cell>
          <cell r="E566" t="str">
            <v>AAA</v>
          </cell>
          <cell r="F566" t="str">
            <v xml:space="preserve">   Imobilizado</v>
          </cell>
        </row>
        <row r="567">
          <cell r="A567" t="str">
            <v>x</v>
          </cell>
          <cell r="B567" t="str">
            <v>??</v>
          </cell>
          <cell r="C567" t="str">
            <v>1.3.2.09</v>
          </cell>
          <cell r="D567" t="str">
            <v>Direitos de Uso de Telefones</v>
          </cell>
          <cell r="E567" t="str">
            <v>AAA</v>
          </cell>
          <cell r="F567" t="str">
            <v xml:space="preserve">   Imobilizado</v>
          </cell>
        </row>
        <row r="568">
          <cell r="A568">
            <v>132010011</v>
          </cell>
          <cell r="B568" t="str">
            <v>Uso de Telefones</v>
          </cell>
          <cell r="C568" t="str">
            <v>1.3.2.09.0001</v>
          </cell>
          <cell r="D568" t="str">
            <v>Direitos de Uso de Telefones</v>
          </cell>
          <cell r="E568" t="str">
            <v>AAA</v>
          </cell>
          <cell r="F568" t="str">
            <v xml:space="preserve">   Imobilizado</v>
          </cell>
        </row>
        <row r="569">
          <cell r="A569" t="str">
            <v>x</v>
          </cell>
          <cell r="B569" t="str">
            <v>??</v>
          </cell>
          <cell r="C569" t="str">
            <v>1.3.2.10</v>
          </cell>
          <cell r="D569" t="str">
            <v>Obras de Arte</v>
          </cell>
          <cell r="E569" t="str">
            <v>AAA</v>
          </cell>
          <cell r="F569" t="str">
            <v xml:space="preserve">   Imobilizado</v>
          </cell>
        </row>
        <row r="570">
          <cell r="A570">
            <v>132010012</v>
          </cell>
          <cell r="B570" t="str">
            <v>Obras de Arte</v>
          </cell>
          <cell r="C570" t="str">
            <v>1.3.2.10.0001</v>
          </cell>
          <cell r="D570" t="str">
            <v>Obras de Arte</v>
          </cell>
          <cell r="E570" t="str">
            <v>AAA</v>
          </cell>
          <cell r="F570" t="str">
            <v xml:space="preserve">   Imobilizado</v>
          </cell>
        </row>
        <row r="571">
          <cell r="A571" t="str">
            <v>x</v>
          </cell>
          <cell r="B571" t="str">
            <v>??</v>
          </cell>
          <cell r="C571" t="str">
            <v>1.3.2.11</v>
          </cell>
          <cell r="D571" t="str">
            <v>Direitos de Uso de Softwares</v>
          </cell>
          <cell r="E571" t="str">
            <v>AAA</v>
          </cell>
          <cell r="F571" t="str">
            <v xml:space="preserve">   Imobilizado</v>
          </cell>
        </row>
        <row r="572">
          <cell r="A572">
            <v>132010006</v>
          </cell>
          <cell r="B572" t="str">
            <v>Sistemas aplicativos - Softwares</v>
          </cell>
          <cell r="C572" t="str">
            <v>1.3.2.11.0001</v>
          </cell>
          <cell r="D572" t="str">
            <v>Direitos de Uso de Softwares</v>
          </cell>
          <cell r="E572" t="str">
            <v>AAA</v>
          </cell>
          <cell r="F572" t="str">
            <v xml:space="preserve">   Imobilizado</v>
          </cell>
        </row>
        <row r="573">
          <cell r="A573" t="str">
            <v>x</v>
          </cell>
          <cell r="B573" t="str">
            <v>??</v>
          </cell>
          <cell r="C573" t="str">
            <v>1.3.2.21</v>
          </cell>
          <cell r="D573" t="str">
            <v>Imobilizações em Curso</v>
          </cell>
          <cell r="E573" t="str">
            <v>AAA</v>
          </cell>
          <cell r="F573" t="str">
            <v xml:space="preserve">   Imobilizado</v>
          </cell>
        </row>
        <row r="574">
          <cell r="A574">
            <v>132030001</v>
          </cell>
          <cell r="B574" t="str">
            <v>Imobilizado em Andamento</v>
          </cell>
          <cell r="C574" t="str">
            <v>1.3.2.21.0001</v>
          </cell>
          <cell r="D574" t="str">
            <v>Benfeitorias - Expansão</v>
          </cell>
          <cell r="E574" t="str">
            <v>AAA</v>
          </cell>
          <cell r="F574" t="str">
            <v xml:space="preserve">   Imobilizado</v>
          </cell>
        </row>
        <row r="575">
          <cell r="A575">
            <v>132030001</v>
          </cell>
          <cell r="B575" t="str">
            <v>Imobilizado em Andamento</v>
          </cell>
          <cell r="C575" t="str">
            <v>1.3.2.21.0002</v>
          </cell>
          <cell r="D575" t="str">
            <v>Benfeitorias - 2ª Expansão</v>
          </cell>
          <cell r="E575" t="str">
            <v>AAA</v>
          </cell>
          <cell r="F575" t="str">
            <v xml:space="preserve">   Imobilizado</v>
          </cell>
        </row>
        <row r="576">
          <cell r="A576">
            <v>132030001</v>
          </cell>
          <cell r="B576" t="str">
            <v>Imobilizado em Andamento</v>
          </cell>
          <cell r="C576" t="str">
            <v>1.3.2.21.0003</v>
          </cell>
          <cell r="D576" t="str">
            <v>Obras de Renovação</v>
          </cell>
          <cell r="E576" t="str">
            <v>AAA</v>
          </cell>
          <cell r="F576" t="str">
            <v xml:space="preserve">   Imobilizado</v>
          </cell>
        </row>
        <row r="577">
          <cell r="A577">
            <v>132030001</v>
          </cell>
          <cell r="B577" t="str">
            <v>Imobilizado em Andamento</v>
          </cell>
          <cell r="C577" t="str">
            <v>1.3.2.21.0004</v>
          </cell>
          <cell r="D577" t="str">
            <v>Shopping ABC</v>
          </cell>
          <cell r="E577" t="str">
            <v>AAA</v>
          </cell>
          <cell r="F577" t="str">
            <v xml:space="preserve">   Imobilizado</v>
          </cell>
        </row>
        <row r="578">
          <cell r="A578" t="str">
            <v>x</v>
          </cell>
          <cell r="B578" t="str">
            <v>??</v>
          </cell>
          <cell r="C578" t="str">
            <v>1.3.2.22</v>
          </cell>
          <cell r="D578" t="str">
            <v>Adiantamentos a Fornecedores</v>
          </cell>
          <cell r="E578" t="str">
            <v>AAA</v>
          </cell>
          <cell r="F578" t="str">
            <v xml:space="preserve">   Imobilizado</v>
          </cell>
        </row>
        <row r="579">
          <cell r="A579">
            <v>115010001</v>
          </cell>
          <cell r="B579" t="str">
            <v>Adiantamentos a Fornecedores</v>
          </cell>
          <cell r="C579" t="str">
            <v>1.3.2.22.0001</v>
          </cell>
          <cell r="D579" t="str">
            <v>Cetest Rio Ltda.</v>
          </cell>
          <cell r="E579" t="str">
            <v>AAA</v>
          </cell>
          <cell r="F579" t="str">
            <v xml:space="preserve">   Imobilizado</v>
          </cell>
        </row>
        <row r="580">
          <cell r="A580">
            <v>115010001</v>
          </cell>
          <cell r="B580" t="str">
            <v>Adiantamentos a Fornecedores</v>
          </cell>
          <cell r="C580" t="str">
            <v>1.3.2.22.0002</v>
          </cell>
          <cell r="D580" t="str">
            <v>Dell Computadores do Brasil Ltda.</v>
          </cell>
          <cell r="E580" t="str">
            <v>AAA</v>
          </cell>
          <cell r="F580" t="str">
            <v xml:space="preserve">   Imobilizado</v>
          </cell>
        </row>
        <row r="581">
          <cell r="A581">
            <v>115010001</v>
          </cell>
          <cell r="B581" t="str">
            <v>Adiantamentos a Fornecedores</v>
          </cell>
          <cell r="C581" t="str">
            <v>1.3.2.22.0003</v>
          </cell>
          <cell r="D581" t="str">
            <v>Delmaia Tecnologia e Informática Ltda ME</v>
          </cell>
          <cell r="E581" t="str">
            <v>AAA</v>
          </cell>
          <cell r="F581" t="str">
            <v xml:space="preserve">   Imobilizado</v>
          </cell>
        </row>
        <row r="582">
          <cell r="A582" t="str">
            <v>x</v>
          </cell>
          <cell r="B582" t="str">
            <v>??</v>
          </cell>
          <cell r="C582" t="str">
            <v>1.3.2.31</v>
          </cell>
          <cell r="D582" t="str">
            <v>Pastagens</v>
          </cell>
          <cell r="E582" t="str">
            <v>AAA</v>
          </cell>
          <cell r="F582" t="str">
            <v xml:space="preserve">   Imobilizado</v>
          </cell>
        </row>
        <row r="583">
          <cell r="A583" t="str">
            <v>x</v>
          </cell>
          <cell r="B583" t="str">
            <v>??</v>
          </cell>
          <cell r="C583" t="str">
            <v>1.3.2.31.0001</v>
          </cell>
          <cell r="D583" t="str">
            <v>Pastos Formados</v>
          </cell>
          <cell r="E583" t="str">
            <v>AAA</v>
          </cell>
          <cell r="F583" t="str">
            <v xml:space="preserve">   Imobilizado</v>
          </cell>
        </row>
        <row r="584">
          <cell r="A584" t="str">
            <v>x</v>
          </cell>
          <cell r="B584" t="str">
            <v>??</v>
          </cell>
          <cell r="C584" t="str">
            <v>1.3.2.32</v>
          </cell>
          <cell r="D584" t="str">
            <v>Semoventes</v>
          </cell>
          <cell r="E584" t="str">
            <v>AAA</v>
          </cell>
          <cell r="F584" t="str">
            <v xml:space="preserve">   Imobilizado</v>
          </cell>
        </row>
        <row r="585">
          <cell r="A585" t="str">
            <v>x</v>
          </cell>
          <cell r="B585" t="str">
            <v>??</v>
          </cell>
          <cell r="C585" t="str">
            <v>1.3.2.32.0001</v>
          </cell>
          <cell r="D585" t="str">
            <v>Animais de Trabalho</v>
          </cell>
          <cell r="E585" t="str">
            <v>AAA</v>
          </cell>
          <cell r="F585" t="str">
            <v xml:space="preserve">   Imobilizado</v>
          </cell>
        </row>
        <row r="586">
          <cell r="A586" t="str">
            <v>x</v>
          </cell>
          <cell r="B586" t="str">
            <v>??</v>
          </cell>
          <cell r="C586" t="str">
            <v>1.3.2.33</v>
          </cell>
          <cell r="D586" t="str">
            <v>Irrigação</v>
          </cell>
          <cell r="E586" t="str">
            <v>AAA</v>
          </cell>
          <cell r="F586" t="str">
            <v xml:space="preserve">   Imobilizado</v>
          </cell>
        </row>
        <row r="587">
          <cell r="A587" t="str">
            <v>x</v>
          </cell>
          <cell r="B587" t="str">
            <v>??</v>
          </cell>
          <cell r="C587" t="str">
            <v>1.3.2.33.0001</v>
          </cell>
          <cell r="D587" t="str">
            <v>Equipamentos de Irrigação</v>
          </cell>
          <cell r="E587" t="str">
            <v>AAA</v>
          </cell>
          <cell r="F587" t="str">
            <v xml:space="preserve">   Imobilizado</v>
          </cell>
        </row>
        <row r="588">
          <cell r="A588" t="str">
            <v>x</v>
          </cell>
          <cell r="B588" t="str">
            <v>??</v>
          </cell>
          <cell r="C588" t="str">
            <v>1.3.2.99</v>
          </cell>
          <cell r="D588" t="str">
            <v>Depreciações e Amortizações Acumuladas</v>
          </cell>
          <cell r="E588" t="str">
            <v>AAA</v>
          </cell>
          <cell r="F588" t="str">
            <v xml:space="preserve">   Imobilizado</v>
          </cell>
        </row>
        <row r="589">
          <cell r="A589">
            <v>132020002</v>
          </cell>
          <cell r="B589" t="str">
            <v>Benfeitorias</v>
          </cell>
          <cell r="C589" t="str">
            <v>1.3.2.99.0001</v>
          </cell>
          <cell r="D589" t="str">
            <v>Benfeitorias</v>
          </cell>
          <cell r="E589" t="str">
            <v>AAA</v>
          </cell>
          <cell r="F589" t="str">
            <v xml:space="preserve">   Imobilizado</v>
          </cell>
        </row>
        <row r="590">
          <cell r="A590">
            <v>132020002</v>
          </cell>
          <cell r="B590" t="str">
            <v>Benfeitorias</v>
          </cell>
          <cell r="C590" t="str">
            <v>1.3.2.99.0002</v>
          </cell>
          <cell r="D590" t="str">
            <v>Benfeitorias - 1ª Reavaliação</v>
          </cell>
          <cell r="E590" t="str">
            <v>AAA</v>
          </cell>
          <cell r="F590" t="str">
            <v xml:space="preserve">   Imobilizado</v>
          </cell>
        </row>
        <row r="591">
          <cell r="A591">
            <v>132020002</v>
          </cell>
          <cell r="B591" t="str">
            <v>Benfeitorias</v>
          </cell>
          <cell r="C591" t="str">
            <v>1.3.2.99.0003</v>
          </cell>
          <cell r="D591" t="str">
            <v>Benfeitorias - 2ª Reavaliação</v>
          </cell>
          <cell r="E591" t="str">
            <v>AAA</v>
          </cell>
          <cell r="F591" t="str">
            <v xml:space="preserve">   Imobilizado</v>
          </cell>
        </row>
        <row r="592">
          <cell r="A592">
            <v>132020003</v>
          </cell>
          <cell r="B592" t="str">
            <v>Instalações</v>
          </cell>
          <cell r="C592" t="str">
            <v>1.3.2.99.0004</v>
          </cell>
          <cell r="D592" t="str">
            <v>Instalações</v>
          </cell>
          <cell r="E592" t="str">
            <v>AAA</v>
          </cell>
          <cell r="F592" t="str">
            <v xml:space="preserve">   Imobilizado</v>
          </cell>
        </row>
        <row r="593">
          <cell r="A593">
            <v>132020004</v>
          </cell>
          <cell r="B593" t="str">
            <v>Móveis e Utensílios</v>
          </cell>
          <cell r="C593" t="str">
            <v>1.3.2.99.0005</v>
          </cell>
          <cell r="D593" t="str">
            <v>Móveis e Utensílios Novos</v>
          </cell>
          <cell r="E593" t="str">
            <v>AAA</v>
          </cell>
          <cell r="F593" t="str">
            <v xml:space="preserve">   Imobilizado</v>
          </cell>
        </row>
        <row r="594">
          <cell r="A594">
            <v>132020004</v>
          </cell>
          <cell r="B594" t="str">
            <v>Móveis e Utensílios</v>
          </cell>
          <cell r="C594" t="str">
            <v>1.3.2.99.0006</v>
          </cell>
          <cell r="D594" t="str">
            <v>Móveis e Utensílios Usados</v>
          </cell>
          <cell r="E594" t="str">
            <v>AAA</v>
          </cell>
          <cell r="F594" t="str">
            <v xml:space="preserve">   Imobilizado</v>
          </cell>
        </row>
        <row r="595">
          <cell r="A595">
            <v>132020008</v>
          </cell>
          <cell r="B595" t="str">
            <v>Veículos</v>
          </cell>
          <cell r="C595" t="str">
            <v>1.3.2.99.0007</v>
          </cell>
          <cell r="D595" t="str">
            <v>Veículos Novos</v>
          </cell>
          <cell r="E595" t="str">
            <v>AAA</v>
          </cell>
          <cell r="F595" t="str">
            <v xml:space="preserve">   Imobilizado</v>
          </cell>
        </row>
        <row r="596">
          <cell r="A596">
            <v>132020008</v>
          </cell>
          <cell r="B596" t="str">
            <v>Veículos</v>
          </cell>
          <cell r="C596" t="str">
            <v>1.3.2.99.0008</v>
          </cell>
          <cell r="D596" t="str">
            <v>Veículos Usados</v>
          </cell>
          <cell r="E596" t="str">
            <v>AAA</v>
          </cell>
          <cell r="F596" t="str">
            <v xml:space="preserve">   Imobilizado</v>
          </cell>
        </row>
        <row r="597">
          <cell r="A597">
            <v>132020005</v>
          </cell>
          <cell r="B597" t="str">
            <v>Máquinas, aparelhos e equipamentos</v>
          </cell>
          <cell r="C597" t="str">
            <v>1.3.2.99.0009</v>
          </cell>
          <cell r="D597" t="str">
            <v>Máquinas e Equipamentos Novos</v>
          </cell>
          <cell r="E597" t="str">
            <v>AAA</v>
          </cell>
          <cell r="F597" t="str">
            <v xml:space="preserve">   Imobilizado</v>
          </cell>
        </row>
        <row r="598">
          <cell r="A598">
            <v>132020005</v>
          </cell>
          <cell r="B598" t="str">
            <v>Máquinas, aparelhos e equipamentos</v>
          </cell>
          <cell r="C598" t="str">
            <v>1.3.2.99.0010</v>
          </cell>
          <cell r="D598" t="str">
            <v>Máquinas e Equipamentos Usados</v>
          </cell>
          <cell r="E598" t="str">
            <v>AAA</v>
          </cell>
          <cell r="F598" t="str">
            <v xml:space="preserve">   Imobilizado</v>
          </cell>
        </row>
        <row r="599">
          <cell r="A599">
            <v>132020005</v>
          </cell>
          <cell r="B599" t="str">
            <v>Máquinas, aparelhos e equipamentos</v>
          </cell>
          <cell r="C599" t="str">
            <v>1.3.2.99.0011</v>
          </cell>
          <cell r="D599" t="str">
            <v>Máquinas e Equipamentos - 1ª Reavaliação</v>
          </cell>
          <cell r="E599" t="str">
            <v>AAA</v>
          </cell>
          <cell r="F599" t="str">
            <v xml:space="preserve">   Imobilizado</v>
          </cell>
        </row>
        <row r="600">
          <cell r="A600">
            <v>132020005</v>
          </cell>
          <cell r="B600" t="str">
            <v>Máquinas, aparelhos e equipamentos</v>
          </cell>
          <cell r="C600" t="str">
            <v>1.3.2.99.0012</v>
          </cell>
          <cell r="D600" t="str">
            <v>Máquinas e Equipamentos - 2ª Reavaliação</v>
          </cell>
          <cell r="E600" t="str">
            <v>AAA</v>
          </cell>
          <cell r="F600" t="str">
            <v xml:space="preserve">   Imobilizado</v>
          </cell>
        </row>
        <row r="601">
          <cell r="A601">
            <v>132020005</v>
          </cell>
          <cell r="B601" t="str">
            <v>Máquinas, aparelhos e equipamentos</v>
          </cell>
          <cell r="C601" t="str">
            <v>1.3.2.99.0013</v>
          </cell>
          <cell r="D601" t="str">
            <v>Equipamentos em Benfeitorias</v>
          </cell>
          <cell r="E601" t="str">
            <v>AAA</v>
          </cell>
          <cell r="F601" t="str">
            <v xml:space="preserve">   Imobilizado</v>
          </cell>
        </row>
        <row r="602">
          <cell r="A602">
            <v>132020005</v>
          </cell>
          <cell r="B602" t="str">
            <v>Máquinas, aparelhos e equipamentos</v>
          </cell>
          <cell r="C602" t="str">
            <v>1.3.2.99.0014</v>
          </cell>
          <cell r="D602" t="str">
            <v>Equiptos em Benfeitorias-1ª Reavaliação</v>
          </cell>
          <cell r="E602" t="str">
            <v>AAA</v>
          </cell>
          <cell r="F602" t="str">
            <v xml:space="preserve">   Imobilizado</v>
          </cell>
        </row>
        <row r="603">
          <cell r="A603">
            <v>132020005</v>
          </cell>
          <cell r="B603" t="str">
            <v>Máquinas, aparelhos e equipamentos</v>
          </cell>
          <cell r="C603" t="str">
            <v>1.3.2.99.0015</v>
          </cell>
          <cell r="D603" t="str">
            <v>Equipamentos de Comunicação</v>
          </cell>
          <cell r="E603" t="str">
            <v>AAA</v>
          </cell>
          <cell r="F603" t="str">
            <v xml:space="preserve">   Imobilizado</v>
          </cell>
        </row>
        <row r="604">
          <cell r="A604">
            <v>132020005</v>
          </cell>
          <cell r="B604" t="str">
            <v>Máquinas, aparelhos e equipamentos</v>
          </cell>
          <cell r="C604" t="str">
            <v>1.3.2.99.0016</v>
          </cell>
          <cell r="D604" t="str">
            <v>Escadas de Segurança - EPAA</v>
          </cell>
          <cell r="E604" t="str">
            <v>AAA</v>
          </cell>
          <cell r="F604" t="str">
            <v xml:space="preserve">   Imobilizado</v>
          </cell>
        </row>
        <row r="605">
          <cell r="A605">
            <v>132010009</v>
          </cell>
          <cell r="B605" t="str">
            <v>Hardwares</v>
          </cell>
          <cell r="C605" t="str">
            <v>1.3.2.99.0017</v>
          </cell>
          <cell r="D605" t="str">
            <v>Equipamentos de Processamento de Dados</v>
          </cell>
          <cell r="E605" t="str">
            <v>AAA</v>
          </cell>
          <cell r="F605" t="str">
            <v xml:space="preserve">   Imobilizado</v>
          </cell>
        </row>
        <row r="606">
          <cell r="A606">
            <v>132020006</v>
          </cell>
          <cell r="B606" t="str">
            <v>Sistemas aplicativos - Softwares</v>
          </cell>
          <cell r="C606" t="str">
            <v>1.3.2.99.0018</v>
          </cell>
          <cell r="D606" t="str">
            <v>Direitos de Uso de Softwares</v>
          </cell>
          <cell r="E606" t="str">
            <v>AAA</v>
          </cell>
          <cell r="F606" t="str">
            <v xml:space="preserve">   Imobilizado</v>
          </cell>
        </row>
        <row r="607">
          <cell r="A607" t="str">
            <v>x</v>
          </cell>
          <cell r="B607" t="str">
            <v>??</v>
          </cell>
          <cell r="C607" t="str">
            <v>1.3.2.99.0019</v>
          </cell>
          <cell r="D607" t="str">
            <v>Pastos Formados</v>
          </cell>
          <cell r="E607" t="str">
            <v>AAA</v>
          </cell>
          <cell r="F607" t="str">
            <v xml:space="preserve">   Imobilizado</v>
          </cell>
        </row>
        <row r="608">
          <cell r="A608" t="str">
            <v>x</v>
          </cell>
          <cell r="B608" t="str">
            <v>??</v>
          </cell>
          <cell r="C608" t="str">
            <v>1.3.2.99.0020</v>
          </cell>
          <cell r="D608" t="str">
            <v>Instalações Pecuárias</v>
          </cell>
          <cell r="E608" t="str">
            <v>AAA</v>
          </cell>
          <cell r="F608" t="str">
            <v xml:space="preserve">   Imobilizado</v>
          </cell>
        </row>
        <row r="609">
          <cell r="A609" t="str">
            <v>x</v>
          </cell>
          <cell r="B609" t="str">
            <v>??</v>
          </cell>
          <cell r="C609" t="str">
            <v>1.3.2.99.0021</v>
          </cell>
          <cell r="D609" t="str">
            <v>Animais de Trabalho</v>
          </cell>
          <cell r="E609" t="str">
            <v>AAA</v>
          </cell>
          <cell r="F609" t="str">
            <v xml:space="preserve">   Imobilizado</v>
          </cell>
        </row>
        <row r="610">
          <cell r="A610" t="str">
            <v>x</v>
          </cell>
          <cell r="B610" t="str">
            <v>??</v>
          </cell>
          <cell r="C610" t="str">
            <v>1.3.2.99.0022</v>
          </cell>
          <cell r="D610" t="str">
            <v>Equipamentos de Irrigação</v>
          </cell>
          <cell r="E610" t="str">
            <v>AAA</v>
          </cell>
          <cell r="F610" t="str">
            <v xml:space="preserve">   Imobilizado</v>
          </cell>
        </row>
        <row r="611">
          <cell r="A611" t="str">
            <v>x</v>
          </cell>
          <cell r="B611" t="str">
            <v>??</v>
          </cell>
          <cell r="C611" t="str">
            <v>1.3.2.99.0023</v>
          </cell>
          <cell r="D611" t="str">
            <v>Aeronaves Novas</v>
          </cell>
          <cell r="E611" t="str">
            <v>AAA</v>
          </cell>
          <cell r="F611" t="str">
            <v xml:space="preserve">   Imobilizado</v>
          </cell>
        </row>
        <row r="612">
          <cell r="A612" t="str">
            <v>x</v>
          </cell>
          <cell r="B612" t="str">
            <v>??</v>
          </cell>
          <cell r="C612" t="str">
            <v>1.3.2.99.0024</v>
          </cell>
          <cell r="D612" t="str">
            <v>Aeronaves Usadas</v>
          </cell>
          <cell r="E612" t="str">
            <v>AAA</v>
          </cell>
          <cell r="F612" t="str">
            <v xml:space="preserve">   Imobilizado</v>
          </cell>
        </row>
        <row r="613">
          <cell r="A613" t="str">
            <v>x</v>
          </cell>
          <cell r="B613" t="str">
            <v>??</v>
          </cell>
          <cell r="C613" t="str">
            <v>1.3.3</v>
          </cell>
          <cell r="D613" t="str">
            <v>Ativo Diferido</v>
          </cell>
          <cell r="E613" t="str">
            <v>AAB</v>
          </cell>
          <cell r="F613" t="str">
            <v xml:space="preserve">   Diferido</v>
          </cell>
        </row>
        <row r="614">
          <cell r="A614" t="str">
            <v>x</v>
          </cell>
          <cell r="B614" t="str">
            <v>??</v>
          </cell>
          <cell r="C614" t="str">
            <v>1.3.3.01</v>
          </cell>
          <cell r="D614" t="str">
            <v>Gastos Pré-Operacionais</v>
          </cell>
          <cell r="E614" t="str">
            <v>AAB</v>
          </cell>
          <cell r="F614" t="str">
            <v xml:space="preserve">   Diferido</v>
          </cell>
        </row>
        <row r="615">
          <cell r="A615" t="str">
            <v>x</v>
          </cell>
          <cell r="B615" t="str">
            <v>??</v>
          </cell>
          <cell r="C615" t="str">
            <v>1.3.3.01.0001</v>
          </cell>
          <cell r="D615" t="str">
            <v>Shopping Villa Lobos</v>
          </cell>
          <cell r="E615" t="str">
            <v>AAB</v>
          </cell>
          <cell r="F615" t="str">
            <v xml:space="preserve">   Diferido</v>
          </cell>
        </row>
        <row r="616">
          <cell r="A616">
            <v>133020001</v>
          </cell>
          <cell r="B616" t="str">
            <v>Gastos pré-operacionais</v>
          </cell>
          <cell r="C616" t="str">
            <v>1.3.3.01.0002</v>
          </cell>
          <cell r="D616" t="str">
            <v>BR Malls</v>
          </cell>
          <cell r="E616" t="str">
            <v>AAB</v>
          </cell>
          <cell r="F616" t="str">
            <v xml:space="preserve">   Diferido</v>
          </cell>
        </row>
        <row r="617">
          <cell r="A617" t="str">
            <v>x</v>
          </cell>
          <cell r="B617" t="str">
            <v>??</v>
          </cell>
          <cell r="C617" t="str">
            <v>1.3.3.02</v>
          </cell>
          <cell r="D617" t="str">
            <v>Benfeitorias em Imóveis de Terceiros</v>
          </cell>
          <cell r="E617" t="str">
            <v>AAB</v>
          </cell>
          <cell r="F617" t="str">
            <v xml:space="preserve">   Diferido</v>
          </cell>
        </row>
        <row r="618">
          <cell r="A618" t="str">
            <v>x</v>
          </cell>
          <cell r="B618" t="str">
            <v>??</v>
          </cell>
          <cell r="C618" t="str">
            <v>1.3.3.02.0001</v>
          </cell>
          <cell r="D618" t="str">
            <v>Av.Pres.Wilson, 231 - 27º Andar</v>
          </cell>
          <cell r="E618" t="str">
            <v>AAB</v>
          </cell>
          <cell r="F618" t="str">
            <v xml:space="preserve">   Diferido</v>
          </cell>
        </row>
        <row r="619">
          <cell r="A619">
            <v>133030001</v>
          </cell>
          <cell r="B619" t="str">
            <v>Benfeitoria em Imóveis de Terceiros</v>
          </cell>
          <cell r="C619" t="str">
            <v>1.3.3.02.0002</v>
          </cell>
          <cell r="D619" t="str">
            <v>Obra Praia de Botafogo, 501 - 702B/704B</v>
          </cell>
          <cell r="E619" t="str">
            <v>AAB</v>
          </cell>
          <cell r="F619" t="str">
            <v xml:space="preserve">   Diferido</v>
          </cell>
        </row>
        <row r="620">
          <cell r="A620" t="str">
            <v>x</v>
          </cell>
          <cell r="B620" t="str">
            <v>??</v>
          </cell>
          <cell r="C620" t="str">
            <v>1.3.3.03</v>
          </cell>
          <cell r="D620" t="str">
            <v>Variação Cambial Diferida</v>
          </cell>
          <cell r="E620" t="str">
            <v>AAB</v>
          </cell>
          <cell r="F620" t="str">
            <v xml:space="preserve">   Diferido</v>
          </cell>
        </row>
        <row r="621">
          <cell r="A621" t="str">
            <v>x</v>
          </cell>
          <cell r="B621" t="str">
            <v>??</v>
          </cell>
          <cell r="C621" t="str">
            <v>1.3.3.03.0001</v>
          </cell>
          <cell r="D621" t="str">
            <v>Variação Cambial Diferida</v>
          </cell>
          <cell r="E621" t="str">
            <v>AAB</v>
          </cell>
          <cell r="F621" t="str">
            <v xml:space="preserve">   Diferido</v>
          </cell>
        </row>
        <row r="622">
          <cell r="A622" t="str">
            <v>x</v>
          </cell>
          <cell r="B622" t="str">
            <v>??</v>
          </cell>
          <cell r="C622" t="str">
            <v>1.3.3.04</v>
          </cell>
          <cell r="D622" t="str">
            <v>Direitos de Exploração</v>
          </cell>
          <cell r="E622" t="str">
            <v>AAB</v>
          </cell>
          <cell r="F622" t="str">
            <v xml:space="preserve">   Diferido</v>
          </cell>
        </row>
        <row r="623">
          <cell r="A623">
            <v>133050001</v>
          </cell>
          <cell r="B623" t="str">
            <v>Direitos de Exp. Estacionamentos</v>
          </cell>
          <cell r="C623" t="str">
            <v>1.3.3.04.0001</v>
          </cell>
          <cell r="D623" t="str">
            <v>Direitos de Exp. Estacionamentos</v>
          </cell>
          <cell r="E623" t="str">
            <v>AAB</v>
          </cell>
          <cell r="F623" t="str">
            <v xml:space="preserve">   Diferido</v>
          </cell>
        </row>
        <row r="624">
          <cell r="A624" t="str">
            <v>x</v>
          </cell>
          <cell r="B624" t="str">
            <v>??</v>
          </cell>
          <cell r="C624" t="str">
            <v>1.3.3.05</v>
          </cell>
          <cell r="D624" t="str">
            <v>Ágio em Investimentos</v>
          </cell>
          <cell r="E624" t="str">
            <v>AR</v>
          </cell>
          <cell r="F624" t="str">
            <v xml:space="preserve">   Impostos a Recuperar</v>
          </cell>
        </row>
        <row r="625">
          <cell r="A625">
            <v>133060001</v>
          </cell>
          <cell r="B625" t="str">
            <v>Dylpar Participações S/A</v>
          </cell>
          <cell r="C625" t="str">
            <v>1.3.3.05.0001</v>
          </cell>
          <cell r="D625" t="str">
            <v>Dylpar - Ecisa - Eng., Com. e Ind. S/A</v>
          </cell>
          <cell r="E625" t="str">
            <v>AR</v>
          </cell>
          <cell r="F625" t="str">
            <v xml:space="preserve">   Impostos a Recuperar</v>
          </cell>
        </row>
        <row r="626">
          <cell r="A626">
            <v>133060001</v>
          </cell>
          <cell r="B626" t="str">
            <v>Dylpar Participações S/A</v>
          </cell>
          <cell r="C626" t="str">
            <v>1.3.3.05.0002</v>
          </cell>
          <cell r="D626" t="str">
            <v>Dylpar - Ecisa Participações S/A</v>
          </cell>
          <cell r="E626" t="str">
            <v>AR</v>
          </cell>
          <cell r="F626" t="str">
            <v xml:space="preserve">   Impostos a Recuperar</v>
          </cell>
        </row>
        <row r="627">
          <cell r="A627">
            <v>133060002</v>
          </cell>
          <cell r="B627" t="str">
            <v>Licia Participações Ltda.</v>
          </cell>
          <cell r="C627" t="str">
            <v>1.3.3.05.0003</v>
          </cell>
          <cell r="D627" t="str">
            <v>Licia - Ecisa - Eng., Com. e Ind. S/A</v>
          </cell>
          <cell r="E627" t="str">
            <v>AR</v>
          </cell>
          <cell r="F627" t="str">
            <v xml:space="preserve">   Impostos a Recuperar</v>
          </cell>
        </row>
        <row r="628">
          <cell r="A628">
            <v>133060002</v>
          </cell>
          <cell r="B628" t="str">
            <v>Licia Participações Ltda.</v>
          </cell>
          <cell r="C628" t="str">
            <v>1.3.3.05.0004</v>
          </cell>
          <cell r="D628" t="str">
            <v>Licia - Ecisa Participações S/A</v>
          </cell>
          <cell r="E628" t="str">
            <v>AR</v>
          </cell>
          <cell r="F628" t="str">
            <v xml:space="preserve">   Impostos a Recuperar</v>
          </cell>
        </row>
        <row r="629">
          <cell r="A629" t="str">
            <v>x</v>
          </cell>
          <cell r="B629" t="str">
            <v>??</v>
          </cell>
          <cell r="C629" t="str">
            <v>1.3.3.06</v>
          </cell>
          <cell r="D629" t="str">
            <v>Provisão p/Perdas em Investimentos</v>
          </cell>
          <cell r="E629" t="str">
            <v>AR</v>
          </cell>
          <cell r="F629" t="str">
            <v xml:space="preserve">   Impostos a Recuperar</v>
          </cell>
        </row>
        <row r="630">
          <cell r="A630">
            <v>133070001</v>
          </cell>
          <cell r="B630" t="str">
            <v>Dylpar Participações S/A</v>
          </cell>
          <cell r="C630" t="str">
            <v>1.3.3.06.0001</v>
          </cell>
          <cell r="D630" t="str">
            <v>Dylpar - Ecisa - Eng., Com. e Ind. S/A</v>
          </cell>
          <cell r="E630" t="str">
            <v>AR</v>
          </cell>
          <cell r="F630" t="str">
            <v xml:space="preserve">   Impostos a Recuperar</v>
          </cell>
        </row>
        <row r="631">
          <cell r="A631">
            <v>133070001</v>
          </cell>
          <cell r="B631" t="str">
            <v>Dylpar Participações S/A</v>
          </cell>
          <cell r="C631" t="str">
            <v>1.3.3.06.0002</v>
          </cell>
          <cell r="D631" t="str">
            <v>Dylpar - Ecisa Participações S/A</v>
          </cell>
          <cell r="E631" t="str">
            <v>AR</v>
          </cell>
          <cell r="F631" t="str">
            <v xml:space="preserve">   Impostos a Recuperar</v>
          </cell>
        </row>
        <row r="632">
          <cell r="A632">
            <v>133070002</v>
          </cell>
          <cell r="B632" t="str">
            <v>Licia Participações Ltda.</v>
          </cell>
          <cell r="C632" t="str">
            <v>1.3.3.06.0003</v>
          </cell>
          <cell r="D632" t="str">
            <v>Licia - Ecisa - Eng., Com. e Ind. S/A</v>
          </cell>
          <cell r="E632" t="str">
            <v>AR</v>
          </cell>
          <cell r="F632" t="str">
            <v xml:space="preserve">   Impostos a Recuperar</v>
          </cell>
        </row>
        <row r="633">
          <cell r="A633">
            <v>133070002</v>
          </cell>
          <cell r="B633" t="str">
            <v>Licia Participações Ltda.</v>
          </cell>
          <cell r="C633" t="str">
            <v>1.3.3.06.0004</v>
          </cell>
          <cell r="D633" t="str">
            <v>Licia - Ecisa Participações S/A</v>
          </cell>
          <cell r="E633" t="str">
            <v>AR</v>
          </cell>
          <cell r="F633" t="str">
            <v xml:space="preserve">   Impostos a Recuperar</v>
          </cell>
        </row>
        <row r="634">
          <cell r="A634" t="str">
            <v>x</v>
          </cell>
          <cell r="B634" t="str">
            <v>??</v>
          </cell>
          <cell r="C634" t="str">
            <v>1.3.3.07</v>
          </cell>
          <cell r="D634" t="str">
            <v>Gastos de Implem de Sistemas e Metodos</v>
          </cell>
          <cell r="E634" t="str">
            <v>AAB</v>
          </cell>
          <cell r="F634" t="str">
            <v xml:space="preserve">   Diferido</v>
          </cell>
        </row>
        <row r="635">
          <cell r="A635">
            <v>133010001</v>
          </cell>
          <cell r="B635" t="str">
            <v>Gastos de Reorganizaçao da Empresa</v>
          </cell>
          <cell r="C635" t="str">
            <v>1.3.3.07.0001</v>
          </cell>
          <cell r="D635" t="str">
            <v>Projeto INDG</v>
          </cell>
          <cell r="E635" t="str">
            <v>AAB</v>
          </cell>
          <cell r="F635" t="str">
            <v xml:space="preserve">   Diferido</v>
          </cell>
        </row>
        <row r="636">
          <cell r="A636" t="str">
            <v>x</v>
          </cell>
          <cell r="B636" t="str">
            <v>??</v>
          </cell>
          <cell r="C636" t="str">
            <v>1.3.3.99</v>
          </cell>
          <cell r="D636" t="str">
            <v>Amortizações</v>
          </cell>
          <cell r="E636" t="str">
            <v>AAB</v>
          </cell>
          <cell r="F636" t="str">
            <v xml:space="preserve">   Diferido</v>
          </cell>
        </row>
        <row r="637">
          <cell r="A637">
            <v>133029999</v>
          </cell>
          <cell r="B637" t="str">
            <v>Amortização - Gasto pré-oparacionais</v>
          </cell>
          <cell r="C637" t="str">
            <v>1.3.3.99.0001</v>
          </cell>
          <cell r="D637" t="str">
            <v>Gastos Pré-Operacionais</v>
          </cell>
          <cell r="E637" t="str">
            <v>AAB</v>
          </cell>
          <cell r="F637" t="str">
            <v xml:space="preserve">   Diferido</v>
          </cell>
        </row>
        <row r="638">
          <cell r="A638">
            <v>133039999</v>
          </cell>
          <cell r="B638" t="str">
            <v>Amortização - Benfeitorias Imoveis Terceiros</v>
          </cell>
          <cell r="C638" t="str">
            <v>1.3.3.99.0002</v>
          </cell>
          <cell r="D638" t="str">
            <v>Benfeitorias em Imóveis de Terceiros</v>
          </cell>
          <cell r="E638" t="str">
            <v>AAB</v>
          </cell>
          <cell r="F638" t="str">
            <v xml:space="preserve">   Diferido</v>
          </cell>
        </row>
        <row r="639">
          <cell r="A639" t="str">
            <v>x</v>
          </cell>
          <cell r="B639" t="str">
            <v>??</v>
          </cell>
          <cell r="C639" t="str">
            <v>1.3.3.99.0003</v>
          </cell>
          <cell r="D639" t="str">
            <v>Variação Cambial Diferida</v>
          </cell>
          <cell r="E639" t="str">
            <v>AAB</v>
          </cell>
          <cell r="F639" t="str">
            <v xml:space="preserve">   Diferido</v>
          </cell>
        </row>
        <row r="640">
          <cell r="A640">
            <v>133059999</v>
          </cell>
          <cell r="B640" t="str">
            <v>Amortização - Direitos de Exp. Estacionamentos</v>
          </cell>
          <cell r="C640" t="str">
            <v>1.3.3.99.0004</v>
          </cell>
          <cell r="D640" t="str">
            <v>Direitos de Exploração  Estacionamentos</v>
          </cell>
          <cell r="E640" t="str">
            <v>AAB</v>
          </cell>
          <cell r="F640" t="str">
            <v xml:space="preserve">   Diferido</v>
          </cell>
        </row>
        <row r="641">
          <cell r="A641" t="str">
            <v>x</v>
          </cell>
          <cell r="B641" t="str">
            <v>??</v>
          </cell>
          <cell r="C641" t="str">
            <v>1.3.3.99.0005</v>
          </cell>
          <cell r="D641" t="str">
            <v>Benf. Imóveis Terceiros - Obra Mourisco</v>
          </cell>
          <cell r="E641" t="str">
            <v>AAB</v>
          </cell>
          <cell r="F641" t="str">
            <v xml:space="preserve">   Diferido</v>
          </cell>
        </row>
        <row r="642">
          <cell r="A642">
            <v>133010003</v>
          </cell>
          <cell r="B642" t="str">
            <v>Gastos de Implantaçao de Sistema</v>
          </cell>
          <cell r="C642" t="str">
            <v>1.3.3.99.0006</v>
          </cell>
          <cell r="D642" t="str">
            <v>Gastos de Implem de Sistemas e Metodos</v>
          </cell>
          <cell r="E642" t="str">
            <v>AAB</v>
          </cell>
          <cell r="F642" t="str">
            <v xml:space="preserve">   Diferido</v>
          </cell>
        </row>
        <row r="643">
          <cell r="A643">
            <v>133069998</v>
          </cell>
          <cell r="B643" t="str">
            <v>Amortização - Dylpar Participações S/A</v>
          </cell>
          <cell r="C643" t="str">
            <v>1.3.3.99.0007</v>
          </cell>
          <cell r="D643" t="str">
            <v>Ágio Dylpar - Ecisa Eng. Com. e Ind. S/A</v>
          </cell>
          <cell r="E643" t="str">
            <v>AR</v>
          </cell>
          <cell r="F643" t="str">
            <v xml:space="preserve">   Impostos a Recuperar</v>
          </cell>
        </row>
        <row r="644">
          <cell r="A644">
            <v>133069999</v>
          </cell>
          <cell r="B644" t="str">
            <v>Amortização - Licia Participações Ltda.</v>
          </cell>
          <cell r="C644" t="str">
            <v>1.3.3.99.0008</v>
          </cell>
          <cell r="D644" t="str">
            <v>Ágio Licia - Ecisa Eng. Com. e Ind. S/A</v>
          </cell>
          <cell r="E644" t="str">
            <v>AR</v>
          </cell>
          <cell r="F644" t="str">
            <v xml:space="preserve">   Impostos a Recuperar</v>
          </cell>
        </row>
        <row r="645">
          <cell r="A645" t="str">
            <v>x</v>
          </cell>
          <cell r="B645" t="str">
            <v>??</v>
          </cell>
          <cell r="C645" t="str">
            <v>2</v>
          </cell>
          <cell r="D645" t="str">
            <v>PASSIVO</v>
          </cell>
        </row>
        <row r="646">
          <cell r="A646" t="str">
            <v>x</v>
          </cell>
          <cell r="B646" t="str">
            <v>??</v>
          </cell>
          <cell r="C646" t="str">
            <v>2.1</v>
          </cell>
          <cell r="D646" t="str">
            <v>Passivo Circulante</v>
          </cell>
        </row>
        <row r="647">
          <cell r="A647" t="str">
            <v>x</v>
          </cell>
          <cell r="B647" t="str">
            <v>??</v>
          </cell>
          <cell r="C647" t="str">
            <v>2.1.1</v>
          </cell>
          <cell r="D647" t="str">
            <v>Empréstimos e Financiamentos</v>
          </cell>
          <cell r="E647" t="str">
            <v>PA</v>
          </cell>
          <cell r="F647" t="str">
            <v xml:space="preserve">  Empréstimos e Financiamentos</v>
          </cell>
        </row>
        <row r="648">
          <cell r="A648" t="str">
            <v>x</v>
          </cell>
          <cell r="B648" t="str">
            <v>??</v>
          </cell>
          <cell r="C648" t="str">
            <v>2.1.1.01</v>
          </cell>
          <cell r="D648" t="str">
            <v>Empréstimos a Pagar</v>
          </cell>
          <cell r="E648" t="str">
            <v>PA</v>
          </cell>
          <cell r="F648" t="str">
            <v xml:space="preserve">  Empréstimos e Financiamentos</v>
          </cell>
        </row>
        <row r="649">
          <cell r="A649" t="str">
            <v>??</v>
          </cell>
          <cell r="B649" t="str">
            <v>??</v>
          </cell>
          <cell r="C649" t="str">
            <v>2.1.1.01.0001</v>
          </cell>
          <cell r="D649" t="str">
            <v>Banco ABC Brasil S/A</v>
          </cell>
          <cell r="E649" t="str">
            <v>PA</v>
          </cell>
          <cell r="F649" t="str">
            <v xml:space="preserve">  Empréstimos e Financiamentos</v>
          </cell>
        </row>
        <row r="650">
          <cell r="A650" t="str">
            <v>x</v>
          </cell>
          <cell r="B650" t="str">
            <v>??</v>
          </cell>
          <cell r="C650" t="str">
            <v>2.1.1.01.0002</v>
          </cell>
          <cell r="D650" t="str">
            <v>Banco do Estado do Rio Grande do Sul S/A</v>
          </cell>
          <cell r="E650" t="str">
            <v>PA</v>
          </cell>
          <cell r="F650" t="str">
            <v xml:space="preserve">  Empréstimos e Financiamentos</v>
          </cell>
        </row>
        <row r="651">
          <cell r="A651" t="str">
            <v>x</v>
          </cell>
          <cell r="B651" t="str">
            <v>??</v>
          </cell>
          <cell r="C651" t="str">
            <v>2.1.1.01.0003</v>
          </cell>
          <cell r="D651" t="str">
            <v>BNDES - Bco Nac Des Econ e Social</v>
          </cell>
          <cell r="E651" t="str">
            <v>PA</v>
          </cell>
          <cell r="F651" t="str">
            <v xml:space="preserve">  Empréstimos e Financiamentos</v>
          </cell>
        </row>
        <row r="652">
          <cell r="A652">
            <v>211020246</v>
          </cell>
          <cell r="B652" t="str">
            <v>Banco ABC Brasil</v>
          </cell>
          <cell r="C652" t="str">
            <v>2.1.1.01.0004</v>
          </cell>
          <cell r="D652" t="str">
            <v>Banco ABC Brasil S/A - Contrato 26100201</v>
          </cell>
          <cell r="E652" t="str">
            <v>PA</v>
          </cell>
          <cell r="F652" t="str">
            <v xml:space="preserve">  Empréstimos e Financiamentos</v>
          </cell>
        </row>
        <row r="653">
          <cell r="A653">
            <v>211020246</v>
          </cell>
          <cell r="B653" t="str">
            <v>Banco ABC Brasil</v>
          </cell>
          <cell r="C653" t="str">
            <v>2.1.1.01.0005</v>
          </cell>
          <cell r="D653" t="str">
            <v>Banco ABC Brasil S/A - Contrato 26100202</v>
          </cell>
          <cell r="E653" t="str">
            <v>PA</v>
          </cell>
          <cell r="F653" t="str">
            <v xml:space="preserve">  Empréstimos e Financiamentos</v>
          </cell>
        </row>
        <row r="654">
          <cell r="A654">
            <v>211020246</v>
          </cell>
          <cell r="B654" t="str">
            <v>Banco ABC Brasil</v>
          </cell>
          <cell r="C654" t="str">
            <v>2.1.1.01.0006</v>
          </cell>
          <cell r="D654" t="str">
            <v>Banco ABC Brasil S/A - Contrato 26100203</v>
          </cell>
          <cell r="E654" t="str">
            <v>PA</v>
          </cell>
          <cell r="F654" t="str">
            <v xml:space="preserve">  Empréstimos e Financiamentos</v>
          </cell>
        </row>
        <row r="655">
          <cell r="A655">
            <v>211020246</v>
          </cell>
          <cell r="B655" t="str">
            <v>Banco ABC Brasil</v>
          </cell>
          <cell r="C655" t="str">
            <v>2.1.1.01.0007</v>
          </cell>
          <cell r="D655" t="str">
            <v>Banco ABC Brasil S/A - Contrato 26100204</v>
          </cell>
          <cell r="E655" t="str">
            <v>PA</v>
          </cell>
          <cell r="F655" t="str">
            <v xml:space="preserve">  Empréstimos e Financiamentos</v>
          </cell>
        </row>
        <row r="656">
          <cell r="A656" t="str">
            <v>x</v>
          </cell>
          <cell r="B656" t="str">
            <v>??</v>
          </cell>
          <cell r="C656" t="str">
            <v>2.1.1.02</v>
          </cell>
          <cell r="D656" t="str">
            <v>Financiamentos a Pagar</v>
          </cell>
          <cell r="E656" t="str">
            <v>PA</v>
          </cell>
          <cell r="F656" t="str">
            <v xml:space="preserve">  Empréstimos e Financiamentos</v>
          </cell>
        </row>
        <row r="657">
          <cell r="A657" t="str">
            <v>x</v>
          </cell>
          <cell r="B657" t="str">
            <v>??</v>
          </cell>
          <cell r="C657" t="str">
            <v>2.1.2</v>
          </cell>
          <cell r="D657" t="str">
            <v>Fornecedores e Contas a Pagar</v>
          </cell>
          <cell r="E657" t="str">
            <v>PC</v>
          </cell>
          <cell r="F657" t="str">
            <v xml:space="preserve">   Fornecedores e Contas a Pagar</v>
          </cell>
        </row>
        <row r="658">
          <cell r="A658" t="str">
            <v>x</v>
          </cell>
          <cell r="B658" t="str">
            <v>??</v>
          </cell>
          <cell r="C658" t="str">
            <v>2.1.2.01</v>
          </cell>
          <cell r="D658" t="str">
            <v>Fornecedores</v>
          </cell>
          <cell r="E658" t="str">
            <v>PC</v>
          </cell>
          <cell r="F658" t="str">
            <v xml:space="preserve">   Fornecedores e Contas a Pagar</v>
          </cell>
        </row>
        <row r="659">
          <cell r="A659">
            <v>213010001</v>
          </cell>
          <cell r="B659" t="str">
            <v>Fornecedores Nacionais</v>
          </cell>
          <cell r="C659" t="str">
            <v>2.1.2.01.0001</v>
          </cell>
          <cell r="D659" t="str">
            <v>Alexandre Assessoria &amp; Consultoria Ltda</v>
          </cell>
          <cell r="E659" t="str">
            <v>PC</v>
          </cell>
          <cell r="F659" t="str">
            <v xml:space="preserve">   Fornecedores e Contas a Pagar</v>
          </cell>
        </row>
        <row r="660">
          <cell r="A660">
            <v>213010001</v>
          </cell>
          <cell r="B660" t="str">
            <v>Fornecedores Nacionais</v>
          </cell>
          <cell r="C660" t="str">
            <v>2.1.2.01.0002</v>
          </cell>
          <cell r="D660" t="str">
            <v>Alsco Toalheiro Brasil Ltda</v>
          </cell>
          <cell r="E660" t="str">
            <v>PC</v>
          </cell>
          <cell r="F660" t="str">
            <v xml:space="preserve">   Fornecedores e Contas a Pagar</v>
          </cell>
        </row>
        <row r="661">
          <cell r="A661">
            <v>213010001</v>
          </cell>
          <cell r="B661" t="str">
            <v>Fornecedores Nacionais</v>
          </cell>
          <cell r="C661" t="str">
            <v>2.1.2.01.0003</v>
          </cell>
          <cell r="D661" t="str">
            <v>Auditor Auditores Independentes S/C</v>
          </cell>
          <cell r="E661" t="str">
            <v>PC</v>
          </cell>
          <cell r="F661" t="str">
            <v xml:space="preserve">   Fornecedores e Contas a Pagar</v>
          </cell>
        </row>
        <row r="662">
          <cell r="A662">
            <v>213010001</v>
          </cell>
          <cell r="B662" t="str">
            <v>Fornecedores Nacionais</v>
          </cell>
          <cell r="C662" t="str">
            <v>2.1.2.01.0004</v>
          </cell>
          <cell r="D662" t="str">
            <v>Burle Max &amp; Ltda</v>
          </cell>
          <cell r="E662" t="str">
            <v>PC</v>
          </cell>
          <cell r="F662" t="str">
            <v xml:space="preserve">   Fornecedores e Contas a Pagar</v>
          </cell>
        </row>
        <row r="663">
          <cell r="A663">
            <v>213010001</v>
          </cell>
          <cell r="B663" t="str">
            <v>Fornecedores Nacionais</v>
          </cell>
          <cell r="C663" t="str">
            <v>2.1.2.01.0005</v>
          </cell>
          <cell r="D663" t="str">
            <v>Caravello S/A Corretora de Câmbio</v>
          </cell>
          <cell r="E663" t="str">
            <v>PC</v>
          </cell>
          <cell r="F663" t="str">
            <v xml:space="preserve">   Fornecedores e Contas a Pagar</v>
          </cell>
        </row>
        <row r="664">
          <cell r="A664">
            <v>213010001</v>
          </cell>
          <cell r="B664" t="str">
            <v>Fornecedores Nacionais</v>
          </cell>
          <cell r="C664" t="str">
            <v>2.1.2.01.0006</v>
          </cell>
          <cell r="D664" t="str">
            <v>Cetest Rio Ltda</v>
          </cell>
          <cell r="E664" t="str">
            <v>PC</v>
          </cell>
          <cell r="F664" t="str">
            <v xml:space="preserve">   Fornecedores e Contas a Pagar</v>
          </cell>
        </row>
        <row r="665">
          <cell r="A665">
            <v>213010001</v>
          </cell>
          <cell r="B665" t="str">
            <v>Fornecedores Nacionais</v>
          </cell>
          <cell r="C665" t="str">
            <v>2.1.2.01.0007</v>
          </cell>
          <cell r="D665" t="str">
            <v>Datamec S/A Sistemas e Proces.de Dados</v>
          </cell>
          <cell r="E665" t="str">
            <v>PC</v>
          </cell>
          <cell r="F665" t="str">
            <v xml:space="preserve">   Fornecedores e Contas a Pagar</v>
          </cell>
        </row>
        <row r="666">
          <cell r="A666">
            <v>213010001</v>
          </cell>
          <cell r="B666" t="str">
            <v>Fornecedores Nacionais</v>
          </cell>
          <cell r="C666" t="str">
            <v>2.1.2.01.0008</v>
          </cell>
          <cell r="D666" t="str">
            <v>Datum Consultoria e Projetos Ltda</v>
          </cell>
          <cell r="E666" t="str">
            <v>PC</v>
          </cell>
          <cell r="F666" t="str">
            <v xml:space="preserve">   Fornecedores e Contas a Pagar</v>
          </cell>
        </row>
        <row r="667">
          <cell r="A667">
            <v>213010001</v>
          </cell>
          <cell r="B667" t="str">
            <v>Fornecedores Nacionais</v>
          </cell>
          <cell r="C667" t="str">
            <v>2.1.2.01.0009</v>
          </cell>
          <cell r="D667" t="str">
            <v>Designcorp Brasil Ltda</v>
          </cell>
          <cell r="E667" t="str">
            <v>PC</v>
          </cell>
          <cell r="F667" t="str">
            <v xml:space="preserve">   Fornecedores e Contas a Pagar</v>
          </cell>
        </row>
        <row r="668">
          <cell r="A668">
            <v>213010001</v>
          </cell>
          <cell r="B668" t="str">
            <v>Fornecedores Nacionais</v>
          </cell>
          <cell r="C668" t="str">
            <v>2.1.2.01.0010</v>
          </cell>
          <cell r="D668" t="str">
            <v>Egec Empresa Gerenc.Empr. Comerciais S/A</v>
          </cell>
          <cell r="E668" t="str">
            <v>PC</v>
          </cell>
          <cell r="F668" t="str">
            <v xml:space="preserve">   Fornecedores e Contas a Pagar</v>
          </cell>
        </row>
        <row r="669">
          <cell r="A669">
            <v>213010001</v>
          </cell>
          <cell r="B669" t="str">
            <v>Fornecedores Nacionais</v>
          </cell>
          <cell r="C669" t="str">
            <v>2.1.2.01.0011</v>
          </cell>
          <cell r="D669" t="str">
            <v>Emce Empresa Cogeradora de Energia Ltda</v>
          </cell>
          <cell r="E669" t="str">
            <v>PC</v>
          </cell>
          <cell r="F669" t="str">
            <v xml:space="preserve">   Fornecedores e Contas a Pagar</v>
          </cell>
        </row>
        <row r="670">
          <cell r="A670">
            <v>213010001</v>
          </cell>
          <cell r="B670" t="str">
            <v>Fornecedores Nacionais</v>
          </cell>
          <cell r="C670" t="str">
            <v>2.1.2.01.0012</v>
          </cell>
          <cell r="D670" t="str">
            <v>Fat Rio Distribuidora e Bazar Ltda</v>
          </cell>
          <cell r="E670" t="str">
            <v>PC</v>
          </cell>
          <cell r="F670" t="str">
            <v xml:space="preserve">   Fornecedores e Contas a Pagar</v>
          </cell>
        </row>
        <row r="671">
          <cell r="A671">
            <v>213010001</v>
          </cell>
          <cell r="B671" t="str">
            <v>Fornecedores Nacionais</v>
          </cell>
          <cell r="C671" t="str">
            <v>2.1.2.01.0013</v>
          </cell>
          <cell r="D671" t="str">
            <v>GJC Planejamento e Consultoria S/C Ltda</v>
          </cell>
          <cell r="E671" t="str">
            <v>PC</v>
          </cell>
          <cell r="F671" t="str">
            <v xml:space="preserve">   Fornecedores e Contas a Pagar</v>
          </cell>
        </row>
        <row r="672">
          <cell r="A672">
            <v>213010001</v>
          </cell>
          <cell r="B672" t="str">
            <v>Fornecedores Nacionais</v>
          </cell>
          <cell r="C672" t="str">
            <v>2.1.2.01.0014</v>
          </cell>
          <cell r="D672" t="str">
            <v>Gustavo Padilha Advogados Associados</v>
          </cell>
          <cell r="E672" t="str">
            <v>PC</v>
          </cell>
          <cell r="F672" t="str">
            <v xml:space="preserve">   Fornecedores e Contas a Pagar</v>
          </cell>
        </row>
        <row r="673">
          <cell r="A673">
            <v>213010001</v>
          </cell>
          <cell r="B673" t="str">
            <v>Fornecedores Nacionais</v>
          </cell>
          <cell r="C673" t="str">
            <v>2.1.2.01.0015</v>
          </cell>
          <cell r="D673" t="str">
            <v>IBM Brasil Ind.Máquinas e Serviços Ltda</v>
          </cell>
          <cell r="E673" t="str">
            <v>PC</v>
          </cell>
          <cell r="F673" t="str">
            <v xml:space="preserve">   Fornecedores e Contas a Pagar</v>
          </cell>
        </row>
        <row r="674">
          <cell r="A674">
            <v>213010001</v>
          </cell>
          <cell r="B674" t="str">
            <v>Fornecedores Nacionais</v>
          </cell>
          <cell r="C674" t="str">
            <v>2.1.2.01.0016</v>
          </cell>
          <cell r="D674" t="str">
            <v>Ideal Sistemas de Higiene Ltda</v>
          </cell>
          <cell r="E674" t="str">
            <v>PC</v>
          </cell>
          <cell r="F674" t="str">
            <v xml:space="preserve">   Fornecedores e Contas a Pagar</v>
          </cell>
        </row>
        <row r="675">
          <cell r="A675">
            <v>213010001</v>
          </cell>
          <cell r="B675" t="str">
            <v>Fornecedores Nacionais</v>
          </cell>
          <cell r="C675" t="str">
            <v>2.1.2.01.0017</v>
          </cell>
          <cell r="D675" t="str">
            <v>IOB Inf.Obj. Publicações Juridicas Ltda</v>
          </cell>
          <cell r="E675" t="str">
            <v>PC</v>
          </cell>
          <cell r="F675" t="str">
            <v xml:space="preserve">   Fornecedores e Contas a Pagar</v>
          </cell>
        </row>
        <row r="676">
          <cell r="A676">
            <v>213010001</v>
          </cell>
          <cell r="B676" t="str">
            <v>Fornecedores Nacionais</v>
          </cell>
          <cell r="C676" t="str">
            <v>2.1.2.01.0018</v>
          </cell>
          <cell r="D676" t="str">
            <v>J C Botafogo Cons.Empr.Part. S/C Ltda</v>
          </cell>
          <cell r="E676" t="str">
            <v>PC</v>
          </cell>
          <cell r="F676" t="str">
            <v xml:space="preserve">   Fornecedores e Contas a Pagar</v>
          </cell>
        </row>
        <row r="677">
          <cell r="A677">
            <v>213010001</v>
          </cell>
          <cell r="B677" t="str">
            <v>Fornecedores Nacionais</v>
          </cell>
          <cell r="C677" t="str">
            <v>2.1.2.01.0019</v>
          </cell>
          <cell r="D677" t="str">
            <v>JGS Máquinas Ltda - ME</v>
          </cell>
          <cell r="E677" t="str">
            <v>PC</v>
          </cell>
          <cell r="F677" t="str">
            <v xml:space="preserve">   Fornecedores e Contas a Pagar</v>
          </cell>
        </row>
        <row r="678">
          <cell r="A678">
            <v>213010001</v>
          </cell>
          <cell r="B678" t="str">
            <v>Fornecedores Nacionais</v>
          </cell>
          <cell r="C678" t="str">
            <v>2.1.2.01.0020</v>
          </cell>
          <cell r="D678" t="str">
            <v>Mercearia Expresso a Jato Ltda</v>
          </cell>
          <cell r="E678" t="str">
            <v>PC</v>
          </cell>
          <cell r="F678" t="str">
            <v xml:space="preserve">   Fornecedores e Contas a Pagar</v>
          </cell>
        </row>
        <row r="679">
          <cell r="A679">
            <v>213010001</v>
          </cell>
          <cell r="B679" t="str">
            <v>Fornecedores Nacionais</v>
          </cell>
          <cell r="C679" t="str">
            <v>2.1.2.01.0021</v>
          </cell>
          <cell r="D679" t="str">
            <v>MGN Informática S/A</v>
          </cell>
          <cell r="E679" t="str">
            <v>PC</v>
          </cell>
          <cell r="F679" t="str">
            <v xml:space="preserve">   Fornecedores e Contas a Pagar</v>
          </cell>
        </row>
        <row r="680">
          <cell r="A680">
            <v>213010001</v>
          </cell>
          <cell r="B680" t="str">
            <v>Fornecedores Nacionais</v>
          </cell>
          <cell r="C680" t="str">
            <v>2.1.2.01.0022</v>
          </cell>
          <cell r="D680" t="str">
            <v>Netcenter Informática Ltda</v>
          </cell>
          <cell r="E680" t="str">
            <v>PC</v>
          </cell>
          <cell r="F680" t="str">
            <v xml:space="preserve">   Fornecedores e Contas a Pagar</v>
          </cell>
        </row>
        <row r="681">
          <cell r="A681">
            <v>213010001</v>
          </cell>
          <cell r="B681" t="str">
            <v>Fornecedores Nacionais</v>
          </cell>
          <cell r="C681" t="str">
            <v>2.1.2.01.0023</v>
          </cell>
          <cell r="D681" t="str">
            <v>Palheta S/A Produtos Alimentícios</v>
          </cell>
          <cell r="E681" t="str">
            <v>PC</v>
          </cell>
          <cell r="F681" t="str">
            <v xml:space="preserve">   Fornecedores e Contas a Pagar</v>
          </cell>
        </row>
        <row r="682">
          <cell r="A682">
            <v>213010001</v>
          </cell>
          <cell r="B682" t="str">
            <v>Fornecedores Nacionais</v>
          </cell>
          <cell r="C682" t="str">
            <v>2.1.2.01.0024</v>
          </cell>
          <cell r="D682" t="str">
            <v>Planejar Consult. Empr. Part. S/C Ltda</v>
          </cell>
          <cell r="E682" t="str">
            <v>PC</v>
          </cell>
          <cell r="F682" t="str">
            <v xml:space="preserve">   Fornecedores e Contas a Pagar</v>
          </cell>
        </row>
        <row r="683">
          <cell r="A683">
            <v>213010001</v>
          </cell>
          <cell r="B683" t="str">
            <v>Fornecedores Nacionais</v>
          </cell>
          <cell r="C683" t="str">
            <v>2.1.2.01.0025</v>
          </cell>
          <cell r="D683" t="str">
            <v>Rápido Suporte Ltda</v>
          </cell>
          <cell r="E683" t="str">
            <v>PC</v>
          </cell>
          <cell r="F683" t="str">
            <v xml:space="preserve">   Fornecedores e Contas a Pagar</v>
          </cell>
        </row>
        <row r="684">
          <cell r="A684">
            <v>213010001</v>
          </cell>
          <cell r="B684" t="str">
            <v>Fornecedores Nacionais</v>
          </cell>
          <cell r="C684" t="str">
            <v>2.1.2.01.0026</v>
          </cell>
          <cell r="D684" t="str">
            <v>Recall do Brasil Ltda</v>
          </cell>
          <cell r="E684" t="str">
            <v>PC</v>
          </cell>
          <cell r="F684" t="str">
            <v xml:space="preserve">   Fornecedores e Contas a Pagar</v>
          </cell>
        </row>
        <row r="685">
          <cell r="A685">
            <v>213010001</v>
          </cell>
          <cell r="B685" t="str">
            <v>Fornecedores Nacionais</v>
          </cell>
          <cell r="C685" t="str">
            <v>2.1.2.01.0027</v>
          </cell>
          <cell r="D685" t="str">
            <v>Rio Travel Turismo Ltda</v>
          </cell>
          <cell r="E685" t="str">
            <v>PC</v>
          </cell>
          <cell r="F685" t="str">
            <v xml:space="preserve">   Fornecedores e Contas a Pagar</v>
          </cell>
        </row>
        <row r="686">
          <cell r="A686">
            <v>213010001</v>
          </cell>
          <cell r="B686" t="str">
            <v>Fornecedores Nacionais</v>
          </cell>
          <cell r="C686" t="str">
            <v>2.1.2.01.0028</v>
          </cell>
          <cell r="D686" t="str">
            <v>Seprof Serviços Profissionais Ltda</v>
          </cell>
          <cell r="E686" t="str">
            <v>PC</v>
          </cell>
          <cell r="F686" t="str">
            <v xml:space="preserve">   Fornecedores e Contas a Pagar</v>
          </cell>
        </row>
        <row r="687">
          <cell r="A687">
            <v>213010001</v>
          </cell>
          <cell r="B687" t="str">
            <v>Fornecedores Nacionais</v>
          </cell>
          <cell r="C687" t="str">
            <v>2.1.2.01.0029</v>
          </cell>
          <cell r="D687" t="str">
            <v>Splemc Serviços Planej. Empr. Cons Ltda</v>
          </cell>
          <cell r="E687" t="str">
            <v>PC</v>
          </cell>
          <cell r="F687" t="str">
            <v xml:space="preserve">   Fornecedores e Contas a Pagar</v>
          </cell>
        </row>
        <row r="688">
          <cell r="A688">
            <v>213010001</v>
          </cell>
          <cell r="B688" t="str">
            <v>Fornecedores Nacionais</v>
          </cell>
          <cell r="C688" t="str">
            <v>2.1.2.01.0030</v>
          </cell>
          <cell r="D688" t="str">
            <v>Ticket Serviços S/A</v>
          </cell>
          <cell r="E688" t="str">
            <v>PC</v>
          </cell>
          <cell r="F688" t="str">
            <v xml:space="preserve">   Fornecedores e Contas a Pagar</v>
          </cell>
        </row>
        <row r="689">
          <cell r="A689">
            <v>213010001</v>
          </cell>
          <cell r="B689" t="str">
            <v>Fornecedores Nacionais</v>
          </cell>
          <cell r="C689" t="str">
            <v>2.1.2.01.0031</v>
          </cell>
          <cell r="D689" t="str">
            <v>W K Scheuermann</v>
          </cell>
          <cell r="E689" t="str">
            <v>PC</v>
          </cell>
          <cell r="F689" t="str">
            <v xml:space="preserve">   Fornecedores e Contas a Pagar</v>
          </cell>
        </row>
        <row r="690">
          <cell r="A690">
            <v>213010001</v>
          </cell>
          <cell r="B690" t="str">
            <v>Fornecedores Nacionais</v>
          </cell>
          <cell r="C690" t="str">
            <v>2.1.2.01.0032</v>
          </cell>
          <cell r="D690" t="str">
            <v>Xerox Comércio e Indústria Ltda</v>
          </cell>
          <cell r="E690" t="str">
            <v>PC</v>
          </cell>
          <cell r="F690" t="str">
            <v xml:space="preserve">   Fornecedores e Contas a Pagar</v>
          </cell>
        </row>
        <row r="691">
          <cell r="A691">
            <v>213010001</v>
          </cell>
          <cell r="B691" t="str">
            <v>Fornecedores Nacionais</v>
          </cell>
          <cell r="C691" t="str">
            <v>2.1.2.01.0033</v>
          </cell>
          <cell r="D691" t="str">
            <v>KGP2 Soluções em Informática Ltda.</v>
          </cell>
          <cell r="E691" t="str">
            <v>PC</v>
          </cell>
          <cell r="F691" t="str">
            <v xml:space="preserve">   Fornecedores e Contas a Pagar</v>
          </cell>
        </row>
        <row r="692">
          <cell r="A692">
            <v>213010001</v>
          </cell>
          <cell r="B692" t="str">
            <v>Fornecedores Nacionais</v>
          </cell>
          <cell r="C692" t="str">
            <v>2.1.2.01.0034</v>
          </cell>
          <cell r="D692" t="str">
            <v>Lindi Serviços de Engenharia Ltda.</v>
          </cell>
          <cell r="E692" t="str">
            <v>PC</v>
          </cell>
          <cell r="F692" t="str">
            <v xml:space="preserve">   Fornecedores e Contas a Pagar</v>
          </cell>
        </row>
        <row r="693">
          <cell r="A693">
            <v>213010001</v>
          </cell>
          <cell r="B693" t="str">
            <v>Fornecedores Nacionais</v>
          </cell>
          <cell r="C693" t="str">
            <v>2.1.2.01.0035</v>
          </cell>
          <cell r="D693" t="str">
            <v>E. B. Nóbrega Ass. e Rep. Coml. - ME</v>
          </cell>
          <cell r="E693" t="str">
            <v>PC</v>
          </cell>
          <cell r="F693" t="str">
            <v xml:space="preserve">   Fornecedores e Contas a Pagar</v>
          </cell>
        </row>
        <row r="694">
          <cell r="A694">
            <v>213010001</v>
          </cell>
          <cell r="B694" t="str">
            <v>Fornecedores Nacionais</v>
          </cell>
          <cell r="C694" t="str">
            <v>2.1.2.01.0036</v>
          </cell>
          <cell r="D694" t="str">
            <v>Cacegi - Mat. de Esc. e Informática Ltda</v>
          </cell>
          <cell r="E694" t="str">
            <v>PC</v>
          </cell>
          <cell r="F694" t="str">
            <v xml:space="preserve">   Fornecedores e Contas a Pagar</v>
          </cell>
        </row>
        <row r="695">
          <cell r="A695">
            <v>213010001</v>
          </cell>
          <cell r="B695" t="str">
            <v>Fornecedores Nacionais</v>
          </cell>
          <cell r="C695" t="str">
            <v>2.1.2.01.0037</v>
          </cell>
          <cell r="D695" t="str">
            <v>Ferragens Ferbrasil Ltda.</v>
          </cell>
          <cell r="E695" t="str">
            <v>PC</v>
          </cell>
          <cell r="F695" t="str">
            <v xml:space="preserve">   Fornecedores e Contas a Pagar</v>
          </cell>
        </row>
        <row r="696">
          <cell r="A696">
            <v>213010001</v>
          </cell>
          <cell r="B696" t="str">
            <v>Fornecedores Nacionais</v>
          </cell>
          <cell r="C696" t="str">
            <v>2.1.2.01.0038</v>
          </cell>
          <cell r="D696" t="str">
            <v>Copiadora Copy Cittá Ltda.</v>
          </cell>
          <cell r="E696" t="str">
            <v>PC</v>
          </cell>
          <cell r="F696" t="str">
            <v xml:space="preserve">   Fornecedores e Contas a Pagar</v>
          </cell>
        </row>
        <row r="697">
          <cell r="A697">
            <v>213010001</v>
          </cell>
          <cell r="B697" t="str">
            <v>Fornecedores Nacionais</v>
          </cell>
          <cell r="C697" t="str">
            <v>2.1.2.01.0039</v>
          </cell>
          <cell r="D697" t="str">
            <v>Mandic Ltda.</v>
          </cell>
          <cell r="E697" t="str">
            <v>PC</v>
          </cell>
          <cell r="F697" t="str">
            <v xml:space="preserve">   Fornecedores e Contas a Pagar</v>
          </cell>
        </row>
        <row r="698">
          <cell r="A698">
            <v>213010001</v>
          </cell>
          <cell r="B698" t="str">
            <v>Fornecedores Nacionais</v>
          </cell>
          <cell r="C698" t="str">
            <v>2.1.2.01.0040</v>
          </cell>
          <cell r="D698" t="str">
            <v>Copy Speed Serviços Reprográficos Ltda.</v>
          </cell>
          <cell r="E698" t="str">
            <v>PC</v>
          </cell>
          <cell r="F698" t="str">
            <v xml:space="preserve">   Fornecedores e Contas a Pagar</v>
          </cell>
        </row>
        <row r="699">
          <cell r="A699">
            <v>213010001</v>
          </cell>
          <cell r="B699" t="str">
            <v>Fornecedores Nacionais</v>
          </cell>
          <cell r="C699" t="str">
            <v>2.1.2.01.0041</v>
          </cell>
          <cell r="D699" t="str">
            <v>Comax Editora e Comércio Ltda.</v>
          </cell>
          <cell r="E699" t="str">
            <v>PC</v>
          </cell>
          <cell r="F699" t="str">
            <v xml:space="preserve">   Fornecedores e Contas a Pagar</v>
          </cell>
        </row>
        <row r="700">
          <cell r="A700">
            <v>213010001</v>
          </cell>
          <cell r="B700" t="str">
            <v>Fornecedores Nacionais</v>
          </cell>
          <cell r="C700" t="str">
            <v>2.1.2.01.0042</v>
          </cell>
          <cell r="D700" t="str">
            <v>Scrap Paper Dist. de Inform. e Pap. Ltda</v>
          </cell>
          <cell r="E700" t="str">
            <v>PC</v>
          </cell>
          <cell r="F700" t="str">
            <v xml:space="preserve">   Fornecedores e Contas a Pagar</v>
          </cell>
        </row>
        <row r="701">
          <cell r="A701">
            <v>213010001</v>
          </cell>
          <cell r="B701" t="str">
            <v>Fornecedores Nacionais</v>
          </cell>
          <cell r="C701" t="str">
            <v>2.1.2.01.0043</v>
          </cell>
          <cell r="D701" t="str">
            <v>Dacom Des. Avaliação Com. S. Center Ltda</v>
          </cell>
          <cell r="E701" t="str">
            <v>PC</v>
          </cell>
          <cell r="F701" t="str">
            <v xml:space="preserve">   Fornecedores e Contas a Pagar</v>
          </cell>
        </row>
        <row r="702">
          <cell r="A702">
            <v>213010001</v>
          </cell>
          <cell r="B702" t="str">
            <v>Fornecedores Nacionais</v>
          </cell>
          <cell r="C702" t="str">
            <v>2.1.2.01.0044</v>
          </cell>
          <cell r="D702" t="str">
            <v>Com Var Água Min e Ref F do Esp Ltda</v>
          </cell>
          <cell r="E702" t="str">
            <v>PC</v>
          </cell>
          <cell r="F702" t="str">
            <v xml:space="preserve">   Fornecedores e Contas a Pagar</v>
          </cell>
        </row>
        <row r="703">
          <cell r="A703">
            <v>213010001</v>
          </cell>
          <cell r="B703" t="str">
            <v>Fornecedores Nacionais</v>
          </cell>
          <cell r="C703" t="str">
            <v>2.1.2.01.0045</v>
          </cell>
          <cell r="D703" t="str">
            <v>MXM Sistemas e Serv. de Informática Ltda</v>
          </cell>
          <cell r="E703" t="str">
            <v>PC</v>
          </cell>
          <cell r="F703" t="str">
            <v xml:space="preserve">   Fornecedores e Contas a Pagar</v>
          </cell>
        </row>
        <row r="704">
          <cell r="A704">
            <v>213010001</v>
          </cell>
          <cell r="B704" t="str">
            <v>Fornecedores Nacionais</v>
          </cell>
          <cell r="C704" t="str">
            <v>2.1.2.01.0046</v>
          </cell>
          <cell r="D704" t="str">
            <v>Brasanitas Emp. Bras. de San. Com. Ltda.</v>
          </cell>
          <cell r="E704" t="str">
            <v>PC</v>
          </cell>
          <cell r="F704" t="str">
            <v xml:space="preserve">   Fornecedores e Contas a Pagar</v>
          </cell>
        </row>
        <row r="705">
          <cell r="A705">
            <v>213010001</v>
          </cell>
          <cell r="B705" t="str">
            <v>Fornecedores Nacionais</v>
          </cell>
          <cell r="C705" t="str">
            <v>2.1.2.01.0047</v>
          </cell>
          <cell r="D705" t="str">
            <v>MZC Dist de Informática e Papelaria Ltda</v>
          </cell>
          <cell r="E705" t="str">
            <v>PC</v>
          </cell>
          <cell r="F705" t="str">
            <v xml:space="preserve">   Fornecedores e Contas a Pagar</v>
          </cell>
        </row>
        <row r="706">
          <cell r="A706">
            <v>213010001</v>
          </cell>
          <cell r="B706" t="str">
            <v>Fornecedores Nacionais</v>
          </cell>
          <cell r="C706" t="str">
            <v>2.1.2.01.0048</v>
          </cell>
          <cell r="D706" t="str">
            <v>Procem Engenharia e Consultoria Ltda.</v>
          </cell>
          <cell r="E706" t="str">
            <v>PC</v>
          </cell>
          <cell r="F706" t="str">
            <v xml:space="preserve">   Fornecedores e Contas a Pagar</v>
          </cell>
        </row>
        <row r="707">
          <cell r="A707">
            <v>213010001</v>
          </cell>
          <cell r="B707" t="str">
            <v>Fornecedores Nacionais</v>
          </cell>
          <cell r="C707" t="str">
            <v>2.1.2.01.0049</v>
          </cell>
          <cell r="D707" t="str">
            <v>Newtoner Informática Ltda.</v>
          </cell>
          <cell r="E707" t="str">
            <v>PC</v>
          </cell>
          <cell r="F707" t="str">
            <v xml:space="preserve">   Fornecedores e Contas a Pagar</v>
          </cell>
        </row>
        <row r="708">
          <cell r="A708">
            <v>213010001</v>
          </cell>
          <cell r="B708" t="str">
            <v>Fornecedores Nacionais</v>
          </cell>
          <cell r="C708" t="str">
            <v>2.1.2.01.0050</v>
          </cell>
          <cell r="D708" t="str">
            <v>JRT Empreendimentos Imobiliários Ltda.</v>
          </cell>
          <cell r="E708" t="str">
            <v>PC</v>
          </cell>
          <cell r="F708" t="str">
            <v xml:space="preserve">   Fornecedores e Contas a Pagar</v>
          </cell>
        </row>
        <row r="709">
          <cell r="A709">
            <v>213010001</v>
          </cell>
          <cell r="B709" t="str">
            <v>Fornecedores Nacionais</v>
          </cell>
          <cell r="C709" t="str">
            <v>2.1.2.01.0051</v>
          </cell>
          <cell r="D709" t="str">
            <v>Bapil Artefatos de Plásticos Ltda. - ME</v>
          </cell>
          <cell r="E709" t="str">
            <v>PC</v>
          </cell>
          <cell r="F709" t="str">
            <v xml:space="preserve">   Fornecedores e Contas a Pagar</v>
          </cell>
        </row>
        <row r="710">
          <cell r="A710">
            <v>213010001</v>
          </cell>
          <cell r="B710" t="str">
            <v>Fornecedores Nacionais</v>
          </cell>
          <cell r="C710" t="str">
            <v>2.1.2.01.0052</v>
          </cell>
          <cell r="D710" t="str">
            <v>Persianas Atlas Ltda.</v>
          </cell>
          <cell r="E710" t="str">
            <v>PC</v>
          </cell>
          <cell r="F710" t="str">
            <v xml:space="preserve">   Fornecedores e Contas a Pagar</v>
          </cell>
        </row>
        <row r="711">
          <cell r="A711">
            <v>213010001</v>
          </cell>
          <cell r="B711" t="str">
            <v>Fornecedores Nacionais</v>
          </cell>
          <cell r="C711" t="str">
            <v>2.1.2.01.0053</v>
          </cell>
          <cell r="D711" t="str">
            <v>Yasmídia Informática Ltda. - ME</v>
          </cell>
          <cell r="E711" t="str">
            <v>PC</v>
          </cell>
          <cell r="F711" t="str">
            <v xml:space="preserve">   Fornecedores e Contas a Pagar</v>
          </cell>
        </row>
        <row r="712">
          <cell r="A712">
            <v>213010001</v>
          </cell>
          <cell r="B712" t="str">
            <v>Fornecedores Nacionais</v>
          </cell>
          <cell r="C712" t="str">
            <v>2.1.2.01.0054</v>
          </cell>
          <cell r="D712" t="str">
            <v>Simcauto Mecânica e Representações Ltda.</v>
          </cell>
          <cell r="E712" t="str">
            <v>PC</v>
          </cell>
          <cell r="F712" t="str">
            <v xml:space="preserve">   Fornecedores e Contas a Pagar</v>
          </cell>
        </row>
        <row r="713">
          <cell r="A713">
            <v>213010001</v>
          </cell>
          <cell r="B713" t="str">
            <v>Fornecedores Nacionais</v>
          </cell>
          <cell r="C713" t="str">
            <v>2.1.2.01.0055</v>
          </cell>
          <cell r="D713" t="str">
            <v>Imuni-Service Desinsetização Ltda.</v>
          </cell>
          <cell r="E713" t="str">
            <v>PC</v>
          </cell>
          <cell r="F713" t="str">
            <v xml:space="preserve">   Fornecedores e Contas a Pagar</v>
          </cell>
        </row>
        <row r="714">
          <cell r="A714">
            <v>213010001</v>
          </cell>
          <cell r="B714" t="str">
            <v>Fornecedores Nacionais</v>
          </cell>
          <cell r="C714" t="str">
            <v>2.1.2.01.0056</v>
          </cell>
          <cell r="D714" t="str">
            <v>Top Vision Projetos Empreendimentos Ltda</v>
          </cell>
          <cell r="E714" t="str">
            <v>PC</v>
          </cell>
          <cell r="F714" t="str">
            <v xml:space="preserve">   Fornecedores e Contas a Pagar</v>
          </cell>
        </row>
        <row r="715">
          <cell r="A715">
            <v>213010001</v>
          </cell>
          <cell r="B715" t="str">
            <v>Fornecedores Nacionais</v>
          </cell>
          <cell r="C715" t="str">
            <v>2.1.2.01.0057</v>
          </cell>
          <cell r="D715" t="str">
            <v>Intelligent Sale Com. e Serv. Inf. Ltda.</v>
          </cell>
          <cell r="E715" t="str">
            <v>PC</v>
          </cell>
          <cell r="F715" t="str">
            <v xml:space="preserve">   Fornecedores e Contas a Pagar</v>
          </cell>
        </row>
        <row r="716">
          <cell r="A716">
            <v>213010001</v>
          </cell>
          <cell r="B716" t="str">
            <v>Fornecedores Nacionais</v>
          </cell>
          <cell r="C716" t="str">
            <v>2.1.2.01.0058</v>
          </cell>
          <cell r="D716" t="str">
            <v>Papelaria União Comércio Ltda.</v>
          </cell>
          <cell r="E716" t="str">
            <v>PC</v>
          </cell>
          <cell r="F716" t="str">
            <v xml:space="preserve">   Fornecedores e Contas a Pagar</v>
          </cell>
        </row>
        <row r="717">
          <cell r="A717">
            <v>213010001</v>
          </cell>
          <cell r="B717" t="str">
            <v>Fornecedores Nacionais</v>
          </cell>
          <cell r="C717" t="str">
            <v>2.1.2.01.0059</v>
          </cell>
          <cell r="D717" t="str">
            <v>LS Relevografia Ltda.</v>
          </cell>
          <cell r="E717" t="str">
            <v>PC</v>
          </cell>
          <cell r="F717" t="str">
            <v xml:space="preserve">   Fornecedores e Contas a Pagar</v>
          </cell>
        </row>
        <row r="718">
          <cell r="A718">
            <v>213010001</v>
          </cell>
          <cell r="B718" t="str">
            <v>Fornecedores Nacionais</v>
          </cell>
          <cell r="C718" t="str">
            <v>2.1.2.01.0060</v>
          </cell>
          <cell r="D718" t="str">
            <v>Norton World Comercial Ltda.</v>
          </cell>
          <cell r="E718" t="str">
            <v>PC</v>
          </cell>
          <cell r="F718" t="str">
            <v xml:space="preserve">   Fornecedores e Contas a Pagar</v>
          </cell>
        </row>
        <row r="719">
          <cell r="A719">
            <v>213010001</v>
          </cell>
          <cell r="B719" t="str">
            <v>Fornecedores Nacionais</v>
          </cell>
          <cell r="C719" t="str">
            <v>2.1.2.01.0061</v>
          </cell>
          <cell r="D719" t="str">
            <v>Tiroch Construtora Ltda.</v>
          </cell>
          <cell r="E719" t="str">
            <v>PC</v>
          </cell>
          <cell r="F719" t="str">
            <v xml:space="preserve">   Fornecedores e Contas a Pagar</v>
          </cell>
        </row>
        <row r="720">
          <cell r="A720">
            <v>213010001</v>
          </cell>
          <cell r="B720" t="str">
            <v>Fornecedores Nacionais</v>
          </cell>
          <cell r="C720" t="str">
            <v>2.1.2.01.0062</v>
          </cell>
          <cell r="D720" t="str">
            <v>RM Sistemas Ltda.</v>
          </cell>
          <cell r="E720" t="str">
            <v>PC</v>
          </cell>
          <cell r="F720" t="str">
            <v xml:space="preserve">   Fornecedores e Contas a Pagar</v>
          </cell>
        </row>
        <row r="721">
          <cell r="A721">
            <v>213010001</v>
          </cell>
          <cell r="B721" t="str">
            <v>Fornecedores Nacionais</v>
          </cell>
          <cell r="C721" t="str">
            <v>2.1.2.01.0063</v>
          </cell>
          <cell r="D721" t="str">
            <v>Miscela Forte Importação Ltda.</v>
          </cell>
          <cell r="E721" t="str">
            <v>PC</v>
          </cell>
          <cell r="F721" t="str">
            <v xml:space="preserve">   Fornecedores e Contas a Pagar</v>
          </cell>
        </row>
        <row r="722">
          <cell r="A722">
            <v>213010001</v>
          </cell>
          <cell r="B722" t="str">
            <v>Fornecedores Nacionais</v>
          </cell>
          <cell r="C722" t="str">
            <v>2.1.2.01.0064</v>
          </cell>
          <cell r="D722" t="str">
            <v>Chiptek Informática Ltda.</v>
          </cell>
          <cell r="E722" t="str">
            <v>PC</v>
          </cell>
          <cell r="F722" t="str">
            <v xml:space="preserve">   Fornecedores e Contas a Pagar</v>
          </cell>
        </row>
        <row r="723">
          <cell r="A723">
            <v>213010001</v>
          </cell>
          <cell r="B723" t="str">
            <v>Fornecedores Nacionais</v>
          </cell>
          <cell r="C723" t="str">
            <v>2.1.2.01.0065</v>
          </cell>
          <cell r="D723" t="str">
            <v>Opeco Operações Comerciais Imp Exp Ltda</v>
          </cell>
          <cell r="E723" t="str">
            <v>PC</v>
          </cell>
          <cell r="F723" t="str">
            <v xml:space="preserve">   Fornecedores e Contas a Pagar</v>
          </cell>
        </row>
        <row r="724">
          <cell r="A724">
            <v>213010001</v>
          </cell>
          <cell r="B724" t="str">
            <v>Fornecedores Nacionais</v>
          </cell>
          <cell r="C724" t="str">
            <v>2.1.2.01.0066</v>
          </cell>
          <cell r="D724" t="str">
            <v>Arielsam Representações e Serviços Ltda.</v>
          </cell>
          <cell r="E724" t="str">
            <v>PC</v>
          </cell>
          <cell r="F724" t="str">
            <v xml:space="preserve">   Fornecedores e Contas a Pagar</v>
          </cell>
        </row>
        <row r="725">
          <cell r="A725">
            <v>213010001</v>
          </cell>
          <cell r="B725" t="str">
            <v>Fornecedores Nacionais</v>
          </cell>
          <cell r="C725" t="str">
            <v>2.1.2.01.0067</v>
          </cell>
          <cell r="D725" t="str">
            <v>DCR - Dist., Com. e Representação Ltda.</v>
          </cell>
          <cell r="E725" t="str">
            <v>PC</v>
          </cell>
          <cell r="F725" t="str">
            <v xml:space="preserve">   Fornecedores e Contas a Pagar</v>
          </cell>
        </row>
        <row r="726">
          <cell r="A726">
            <v>213010001</v>
          </cell>
          <cell r="B726" t="str">
            <v>Fornecedores Nacionais</v>
          </cell>
          <cell r="C726" t="str">
            <v>2.1.2.01.0068</v>
          </cell>
          <cell r="D726" t="str">
            <v>Latin e Ventures Com Elet do Brasil Ltda</v>
          </cell>
          <cell r="E726" t="str">
            <v>PC</v>
          </cell>
          <cell r="F726" t="str">
            <v xml:space="preserve">   Fornecedores e Contas a Pagar</v>
          </cell>
        </row>
        <row r="727">
          <cell r="A727">
            <v>213010001</v>
          </cell>
          <cell r="B727" t="str">
            <v>Fornecedores Nacionais</v>
          </cell>
          <cell r="C727" t="str">
            <v>2.1.2.01.0069</v>
          </cell>
          <cell r="D727" t="str">
            <v>Pet Copiadora Ltda. - ME</v>
          </cell>
          <cell r="E727" t="str">
            <v>PC</v>
          </cell>
          <cell r="F727" t="str">
            <v xml:space="preserve">   Fornecedores e Contas a Pagar</v>
          </cell>
        </row>
        <row r="728">
          <cell r="A728">
            <v>213010001</v>
          </cell>
          <cell r="B728" t="str">
            <v>Fornecedores Nacionais</v>
          </cell>
          <cell r="C728" t="str">
            <v>2.1.2.01.0070</v>
          </cell>
          <cell r="D728" t="str">
            <v xml:space="preserve">Predictor Avaliações Pat. e Cons. Ltda. </v>
          </cell>
          <cell r="E728" t="str">
            <v>PC</v>
          </cell>
          <cell r="F728" t="str">
            <v xml:space="preserve">   Fornecedores e Contas a Pagar</v>
          </cell>
        </row>
        <row r="729">
          <cell r="A729">
            <v>213010001</v>
          </cell>
          <cell r="B729" t="str">
            <v>Fornecedores Nacionais</v>
          </cell>
          <cell r="C729" t="str">
            <v>2.1.2.01.0071</v>
          </cell>
          <cell r="D729" t="str">
            <v>Audiva Auditores Independentes</v>
          </cell>
          <cell r="E729" t="str">
            <v>PC</v>
          </cell>
          <cell r="F729" t="str">
            <v xml:space="preserve">   Fornecedores e Contas a Pagar</v>
          </cell>
        </row>
        <row r="730">
          <cell r="A730">
            <v>213010001</v>
          </cell>
          <cell r="B730" t="str">
            <v>Fornecedores Nacionais</v>
          </cell>
          <cell r="C730" t="str">
            <v>2.1.2.01.0072</v>
          </cell>
          <cell r="D730" t="str">
            <v>Brasisper Imp. e Serviços Gerais Ltda.</v>
          </cell>
          <cell r="E730" t="str">
            <v>PC</v>
          </cell>
          <cell r="F730" t="str">
            <v xml:space="preserve">   Fornecedores e Contas a Pagar</v>
          </cell>
        </row>
        <row r="731">
          <cell r="A731">
            <v>213010001</v>
          </cell>
          <cell r="B731" t="str">
            <v>Fornecedores Nacionais</v>
          </cell>
          <cell r="C731" t="str">
            <v>2.1.2.01.0073</v>
          </cell>
          <cell r="D731" t="str">
            <v>M.P.G. Copiadora e Papelaria Ltda.</v>
          </cell>
          <cell r="E731" t="str">
            <v>PC</v>
          </cell>
          <cell r="F731" t="str">
            <v xml:space="preserve">   Fornecedores e Contas a Pagar</v>
          </cell>
        </row>
        <row r="732">
          <cell r="A732">
            <v>213010001</v>
          </cell>
          <cell r="B732" t="str">
            <v>Fornecedores Nacionais</v>
          </cell>
          <cell r="C732" t="str">
            <v>2.1.2.01.0074</v>
          </cell>
          <cell r="D732" t="str">
            <v>Comércio de Papéis Orsa Papelex Ltda.</v>
          </cell>
          <cell r="E732" t="str">
            <v>PC</v>
          </cell>
          <cell r="F732" t="str">
            <v xml:space="preserve">   Fornecedores e Contas a Pagar</v>
          </cell>
        </row>
        <row r="733">
          <cell r="A733">
            <v>213010001</v>
          </cell>
          <cell r="B733" t="str">
            <v>Fornecedores Nacionais</v>
          </cell>
          <cell r="C733" t="str">
            <v>2.1.2.01.0075</v>
          </cell>
          <cell r="D733" t="str">
            <v>Boavista Baterias Ltda. - ME</v>
          </cell>
          <cell r="E733" t="str">
            <v>PC</v>
          </cell>
          <cell r="F733" t="str">
            <v xml:space="preserve">   Fornecedores e Contas a Pagar</v>
          </cell>
        </row>
        <row r="734">
          <cell r="A734">
            <v>213010001</v>
          </cell>
          <cell r="B734" t="str">
            <v>Fornecedores Nacionais</v>
          </cell>
          <cell r="C734" t="str">
            <v>2.1.2.01.0076</v>
          </cell>
          <cell r="D734" t="str">
            <v>Fermaqui Comercial Elétrica Ltda.</v>
          </cell>
          <cell r="E734" t="str">
            <v>PC</v>
          </cell>
          <cell r="F734" t="str">
            <v xml:space="preserve">   Fornecedores e Contas a Pagar</v>
          </cell>
        </row>
        <row r="735">
          <cell r="A735">
            <v>213010001</v>
          </cell>
          <cell r="B735" t="str">
            <v>Fornecedores Nacionais</v>
          </cell>
          <cell r="C735" t="str">
            <v>2.1.2.01.0077</v>
          </cell>
          <cell r="D735" t="str">
            <v>Marcel Comércio de Informática Ltda.</v>
          </cell>
          <cell r="E735" t="str">
            <v>PC</v>
          </cell>
          <cell r="F735" t="str">
            <v xml:space="preserve">   Fornecedores e Contas a Pagar</v>
          </cell>
        </row>
        <row r="736">
          <cell r="A736">
            <v>213010001</v>
          </cell>
          <cell r="B736" t="str">
            <v>Fornecedores Nacionais</v>
          </cell>
          <cell r="C736" t="str">
            <v>2.1.2.01.0078</v>
          </cell>
          <cell r="D736" t="str">
            <v>OBJ Suprimentos e Papelaria Ltda.</v>
          </cell>
          <cell r="E736" t="str">
            <v>PC</v>
          </cell>
          <cell r="F736" t="str">
            <v xml:space="preserve">   Fornecedores e Contas a Pagar</v>
          </cell>
        </row>
        <row r="737">
          <cell r="A737">
            <v>213010001</v>
          </cell>
          <cell r="B737" t="str">
            <v>Fornecedores Nacionais</v>
          </cell>
          <cell r="C737" t="str">
            <v>2.1.2.01.0079</v>
          </cell>
          <cell r="D737" t="str">
            <v>Manu 2 Filtros Pur de Água Com Serv Ltda</v>
          </cell>
          <cell r="E737" t="str">
            <v>PC</v>
          </cell>
          <cell r="F737" t="str">
            <v xml:space="preserve">   Fornecedores e Contas a Pagar</v>
          </cell>
        </row>
        <row r="738">
          <cell r="A738">
            <v>213010001</v>
          </cell>
          <cell r="B738" t="str">
            <v>Fornecedores Nacionais</v>
          </cell>
          <cell r="C738" t="str">
            <v>2.1.2.01.0080</v>
          </cell>
          <cell r="D738" t="str">
            <v>Du-Leblon Com. de Uniformes Prof. Ltda.</v>
          </cell>
          <cell r="E738" t="str">
            <v>PC</v>
          </cell>
          <cell r="F738" t="str">
            <v xml:space="preserve">   Fornecedores e Contas a Pagar</v>
          </cell>
        </row>
        <row r="739">
          <cell r="A739">
            <v>213010001</v>
          </cell>
          <cell r="B739" t="str">
            <v>Fornecedores Nacionais</v>
          </cell>
          <cell r="C739" t="str">
            <v>2.1.2.01.0081</v>
          </cell>
          <cell r="D739" t="str">
            <v>Nunes Garrido &amp; Cia. Ltda.</v>
          </cell>
          <cell r="E739" t="str">
            <v>PC</v>
          </cell>
          <cell r="F739" t="str">
            <v xml:space="preserve">   Fornecedores e Contas a Pagar</v>
          </cell>
        </row>
        <row r="740">
          <cell r="A740">
            <v>213010001</v>
          </cell>
          <cell r="B740" t="str">
            <v>Fornecedores Nacionais</v>
          </cell>
          <cell r="C740" t="str">
            <v>2.1.2.01.0082</v>
          </cell>
          <cell r="D740" t="str">
            <v>Rio Service Company Sol Informática Ltda</v>
          </cell>
          <cell r="E740" t="str">
            <v>PC</v>
          </cell>
          <cell r="F740" t="str">
            <v xml:space="preserve">   Fornecedores e Contas a Pagar</v>
          </cell>
        </row>
        <row r="741">
          <cell r="A741">
            <v>213010001</v>
          </cell>
          <cell r="B741" t="str">
            <v>Fornecedores Nacionais</v>
          </cell>
          <cell r="C741" t="str">
            <v>2.1.2.01.0083</v>
          </cell>
          <cell r="D741" t="str">
            <v>H Pel Papelaria e Bazar Ltda.</v>
          </cell>
          <cell r="E741" t="str">
            <v>PC</v>
          </cell>
          <cell r="F741" t="str">
            <v xml:space="preserve">   Fornecedores e Contas a Pagar</v>
          </cell>
        </row>
        <row r="742">
          <cell r="A742">
            <v>213010001</v>
          </cell>
          <cell r="B742" t="str">
            <v>Fornecedores Nacionais</v>
          </cell>
          <cell r="C742" t="str">
            <v>2.1.2.01.0084</v>
          </cell>
          <cell r="D742" t="str">
            <v>Café Damasco S/A</v>
          </cell>
          <cell r="E742" t="str">
            <v>PC</v>
          </cell>
          <cell r="F742" t="str">
            <v xml:space="preserve">   Fornecedores e Contas a Pagar</v>
          </cell>
        </row>
        <row r="743">
          <cell r="A743">
            <v>213010001</v>
          </cell>
          <cell r="B743" t="str">
            <v>Fornecedores Nacionais</v>
          </cell>
          <cell r="C743" t="str">
            <v>2.1.2.01.0085</v>
          </cell>
          <cell r="D743" t="str">
            <v>IL Grande Café Ltda.</v>
          </cell>
          <cell r="E743" t="str">
            <v>PC</v>
          </cell>
          <cell r="F743" t="str">
            <v xml:space="preserve">   Fornecedores e Contas a Pagar</v>
          </cell>
        </row>
        <row r="744">
          <cell r="A744">
            <v>213010001</v>
          </cell>
          <cell r="B744" t="str">
            <v>Fornecedores Nacionais</v>
          </cell>
          <cell r="C744" t="str">
            <v>2.1.2.01.0086</v>
          </cell>
          <cell r="D744" t="str">
            <v>Vinte Zero Um Comunicação Ltda.</v>
          </cell>
          <cell r="E744" t="str">
            <v>PC</v>
          </cell>
          <cell r="F744" t="str">
            <v xml:space="preserve">   Fornecedores e Contas a Pagar</v>
          </cell>
        </row>
        <row r="745">
          <cell r="A745">
            <v>213010001</v>
          </cell>
          <cell r="B745" t="str">
            <v>Fornecedores Nacionais</v>
          </cell>
          <cell r="C745" t="str">
            <v>2.1.2.01.0087</v>
          </cell>
          <cell r="D745" t="str">
            <v>Time Tour Turismo Ltda.</v>
          </cell>
          <cell r="E745" t="str">
            <v>PC</v>
          </cell>
          <cell r="F745" t="str">
            <v xml:space="preserve">   Fornecedores e Contas a Pagar</v>
          </cell>
        </row>
        <row r="746">
          <cell r="A746">
            <v>213010001</v>
          </cell>
          <cell r="B746" t="str">
            <v>Fornecedores Nacionais</v>
          </cell>
          <cell r="C746" t="str">
            <v>2.1.2.01.0088</v>
          </cell>
          <cell r="D746" t="str">
            <v>Inabe Cons. Médico de Odontológico Ltda.</v>
          </cell>
          <cell r="E746" t="str">
            <v>PC</v>
          </cell>
          <cell r="F746" t="str">
            <v xml:space="preserve">   Fornecedores e Contas a Pagar</v>
          </cell>
        </row>
        <row r="747">
          <cell r="A747">
            <v>213010001</v>
          </cell>
          <cell r="B747" t="str">
            <v>Fornecedores Nacionais</v>
          </cell>
          <cell r="C747" t="str">
            <v>2.1.2.01.0089</v>
          </cell>
          <cell r="D747" t="str">
            <v>Novais Locação de Materiais Ltda.</v>
          </cell>
          <cell r="E747" t="str">
            <v>PC</v>
          </cell>
          <cell r="F747" t="str">
            <v xml:space="preserve">   Fornecedores e Contas a Pagar</v>
          </cell>
        </row>
        <row r="748">
          <cell r="A748">
            <v>213010001</v>
          </cell>
          <cell r="B748" t="str">
            <v>Fornecedores Nacionais</v>
          </cell>
          <cell r="C748" t="str">
            <v>2.1.2.01.0090</v>
          </cell>
          <cell r="D748" t="str">
            <v>Organização Rede Elétrica Itaúna Ltda.</v>
          </cell>
          <cell r="E748" t="str">
            <v>PC</v>
          </cell>
          <cell r="F748" t="str">
            <v xml:space="preserve">   Fornecedores e Contas a Pagar</v>
          </cell>
        </row>
        <row r="749">
          <cell r="A749">
            <v>213010001</v>
          </cell>
          <cell r="B749" t="str">
            <v>Fornecedores Nacionais</v>
          </cell>
          <cell r="C749" t="str">
            <v>2.1.2.01.0091</v>
          </cell>
          <cell r="D749" t="str">
            <v>Rainer Rio Artes Gráficas e Editora Ltda</v>
          </cell>
          <cell r="E749" t="str">
            <v>PC</v>
          </cell>
          <cell r="F749" t="str">
            <v xml:space="preserve">   Fornecedores e Contas a Pagar</v>
          </cell>
        </row>
        <row r="750">
          <cell r="A750">
            <v>213010001</v>
          </cell>
          <cell r="B750" t="str">
            <v>Fornecedores Nacionais</v>
          </cell>
          <cell r="C750" t="str">
            <v>2.1.2.01.0092</v>
          </cell>
          <cell r="D750" t="str">
            <v>Afixcode Cons. em Informática Ltda.</v>
          </cell>
          <cell r="E750" t="str">
            <v>PC</v>
          </cell>
          <cell r="F750" t="str">
            <v xml:space="preserve">   Fornecedores e Contas a Pagar</v>
          </cell>
        </row>
        <row r="751">
          <cell r="A751">
            <v>213010001</v>
          </cell>
          <cell r="B751" t="str">
            <v>Fornecedores Nacionais</v>
          </cell>
          <cell r="C751" t="str">
            <v>2.1.2.01.0093</v>
          </cell>
          <cell r="D751" t="str">
            <v>J. Sholna Reproduções Gráficas Ltda.</v>
          </cell>
          <cell r="E751" t="str">
            <v>PC</v>
          </cell>
          <cell r="F751" t="str">
            <v xml:space="preserve">   Fornecedores e Contas a Pagar</v>
          </cell>
        </row>
        <row r="752">
          <cell r="A752">
            <v>213010001</v>
          </cell>
          <cell r="B752" t="str">
            <v>Fornecedores Nacionais</v>
          </cell>
          <cell r="C752" t="str">
            <v>2.1.2.01.0094</v>
          </cell>
          <cell r="D752" t="str">
            <v>I S Controle de Pragas e Vetores Ltda.</v>
          </cell>
          <cell r="E752" t="str">
            <v>PC</v>
          </cell>
          <cell r="F752" t="str">
            <v xml:space="preserve">   Fornecedores e Contas a Pagar</v>
          </cell>
        </row>
        <row r="753">
          <cell r="A753">
            <v>213010001</v>
          </cell>
          <cell r="B753" t="str">
            <v>Fornecedores Nacionais</v>
          </cell>
          <cell r="C753" t="str">
            <v>2.1.2.01.0095</v>
          </cell>
          <cell r="D753" t="str">
            <v>C M Couto Sistemas Contra Incêndio Ltda.</v>
          </cell>
          <cell r="E753" t="str">
            <v>PC</v>
          </cell>
          <cell r="F753" t="str">
            <v xml:space="preserve">   Fornecedores e Contas a Pagar</v>
          </cell>
        </row>
        <row r="754">
          <cell r="A754">
            <v>213010001</v>
          </cell>
          <cell r="B754" t="str">
            <v>Fornecedores Nacionais</v>
          </cell>
          <cell r="C754" t="str">
            <v>2.1.2.01.0096</v>
          </cell>
          <cell r="D754" t="str">
            <v>Herald's Special Gift Ltda. - ME</v>
          </cell>
          <cell r="E754" t="str">
            <v>PC</v>
          </cell>
          <cell r="F754" t="str">
            <v xml:space="preserve">   Fornecedores e Contas a Pagar</v>
          </cell>
        </row>
        <row r="755">
          <cell r="A755">
            <v>213010001</v>
          </cell>
          <cell r="B755" t="str">
            <v>Fornecedores Nacionais</v>
          </cell>
          <cell r="C755" t="str">
            <v>2.1.2.01.0097</v>
          </cell>
          <cell r="D755" t="str">
            <v>Minas Av. Rev. Equptos Aeronáuticos Ltda</v>
          </cell>
          <cell r="E755" t="str">
            <v>PC</v>
          </cell>
          <cell r="F755" t="str">
            <v xml:space="preserve">   Fornecedores e Contas a Pagar</v>
          </cell>
        </row>
        <row r="756">
          <cell r="A756">
            <v>213010001</v>
          </cell>
          <cell r="B756" t="str">
            <v>Fornecedores Nacionais</v>
          </cell>
          <cell r="C756" t="str">
            <v>2.1.2.01.0098</v>
          </cell>
          <cell r="D756" t="str">
            <v>Hotéis G. P. S/A</v>
          </cell>
          <cell r="E756" t="str">
            <v>PC</v>
          </cell>
          <cell r="F756" t="str">
            <v xml:space="preserve">   Fornecedores e Contas a Pagar</v>
          </cell>
        </row>
        <row r="757">
          <cell r="A757">
            <v>213010001</v>
          </cell>
          <cell r="B757" t="str">
            <v>Fornecedores Nacionais</v>
          </cell>
          <cell r="C757" t="str">
            <v>2.1.2.01.0099</v>
          </cell>
          <cell r="D757" t="str">
            <v>GWC Costa Gráfica &amp; Editora Ltda.</v>
          </cell>
          <cell r="E757" t="str">
            <v>PC</v>
          </cell>
          <cell r="F757" t="str">
            <v xml:space="preserve">   Fornecedores e Contas a Pagar</v>
          </cell>
        </row>
        <row r="758">
          <cell r="A758">
            <v>213010001</v>
          </cell>
          <cell r="B758" t="str">
            <v>Fornecedores Nacionais</v>
          </cell>
          <cell r="C758" t="str">
            <v>2.1.2.01.0100</v>
          </cell>
          <cell r="D758" t="str">
            <v>Vinícius Barbosa e Arq Br Proj Arq Ltda</v>
          </cell>
          <cell r="E758" t="str">
            <v>PC</v>
          </cell>
          <cell r="F758" t="str">
            <v xml:space="preserve">   Fornecedores e Contas a Pagar</v>
          </cell>
        </row>
        <row r="759">
          <cell r="A759">
            <v>213010001</v>
          </cell>
          <cell r="B759" t="str">
            <v>Fornecedores Nacionais</v>
          </cell>
          <cell r="C759" t="str">
            <v>2.1.2.01.0101</v>
          </cell>
          <cell r="D759" t="str">
            <v>Paulista Praia Hotel S/A</v>
          </cell>
          <cell r="E759" t="str">
            <v>PC</v>
          </cell>
          <cell r="F759" t="str">
            <v xml:space="preserve">   Fornecedores e Contas a Pagar</v>
          </cell>
        </row>
        <row r="760">
          <cell r="A760">
            <v>213010001</v>
          </cell>
          <cell r="B760" t="str">
            <v>Fornecedores Nacionais</v>
          </cell>
          <cell r="C760" t="str">
            <v>2.1.2.01.0102</v>
          </cell>
          <cell r="D760" t="str">
            <v>Ultra-Rev Rev. Aeronaves e Motores Ltda.</v>
          </cell>
          <cell r="E760" t="str">
            <v>PC</v>
          </cell>
          <cell r="F760" t="str">
            <v xml:space="preserve">   Fornecedores e Contas a Pagar</v>
          </cell>
        </row>
        <row r="761">
          <cell r="A761">
            <v>213010001</v>
          </cell>
          <cell r="B761" t="str">
            <v>Fornecedores Nacionais</v>
          </cell>
          <cell r="C761" t="str">
            <v>2.1.2.01.0103</v>
          </cell>
          <cell r="D761" t="str">
            <v>Ranton Consultoria e Equipamentos Ltda.</v>
          </cell>
          <cell r="E761" t="str">
            <v>PC</v>
          </cell>
          <cell r="F761" t="str">
            <v xml:space="preserve">   Fornecedores e Contas a Pagar</v>
          </cell>
        </row>
        <row r="762">
          <cell r="A762">
            <v>213010001</v>
          </cell>
          <cell r="B762" t="str">
            <v>Fornecedores Nacionais</v>
          </cell>
          <cell r="C762" t="str">
            <v>2.1.2.01.0104</v>
          </cell>
          <cell r="D762" t="str">
            <v>Lider Signature S.A.</v>
          </cell>
          <cell r="E762" t="str">
            <v>PC</v>
          </cell>
          <cell r="F762" t="str">
            <v xml:space="preserve">   Fornecedores e Contas a Pagar</v>
          </cell>
        </row>
        <row r="763">
          <cell r="A763">
            <v>213010001</v>
          </cell>
          <cell r="B763" t="str">
            <v>Fornecedores Nacionais</v>
          </cell>
          <cell r="C763" t="str">
            <v>2.1.2.01.0105</v>
          </cell>
          <cell r="D763" t="str">
            <v>Opção Digital 2001 Serv Gráficos Ltda.</v>
          </cell>
          <cell r="E763" t="str">
            <v>PC</v>
          </cell>
          <cell r="F763" t="str">
            <v xml:space="preserve">   Fornecedores e Contas a Pagar</v>
          </cell>
        </row>
        <row r="764">
          <cell r="A764">
            <v>213010001</v>
          </cell>
          <cell r="B764" t="str">
            <v>Fornecedores Nacionais</v>
          </cell>
          <cell r="C764" t="str">
            <v>2.1.2.01.0106</v>
          </cell>
          <cell r="D764" t="str">
            <v>Ponto de Venda Promoções Marketing Ltda.</v>
          </cell>
          <cell r="E764" t="str">
            <v>PC</v>
          </cell>
          <cell r="F764" t="str">
            <v xml:space="preserve">   Fornecedores e Contas a Pagar</v>
          </cell>
        </row>
        <row r="765">
          <cell r="A765">
            <v>213010001</v>
          </cell>
          <cell r="B765" t="str">
            <v>Fornecedores Nacionais</v>
          </cell>
          <cell r="C765" t="str">
            <v>2.1.2.01.0107</v>
          </cell>
          <cell r="D765" t="str">
            <v>IZ-Lan Com de Imp Exp Mat Elétricos Ltda</v>
          </cell>
          <cell r="E765" t="str">
            <v>PC</v>
          </cell>
          <cell r="F765" t="str">
            <v xml:space="preserve">   Fornecedores e Contas a Pagar</v>
          </cell>
        </row>
        <row r="766">
          <cell r="A766">
            <v>213010001</v>
          </cell>
          <cell r="B766" t="str">
            <v>Fornecedores Nacionais</v>
          </cell>
          <cell r="C766" t="str">
            <v>2.1.2.01.0108</v>
          </cell>
          <cell r="D766" t="str">
            <v>Ancelfi Com. e Distribuição de Café Ltda</v>
          </cell>
          <cell r="E766" t="str">
            <v>PC</v>
          </cell>
          <cell r="F766" t="str">
            <v xml:space="preserve">   Fornecedores e Contas a Pagar</v>
          </cell>
        </row>
        <row r="767">
          <cell r="A767">
            <v>213010001</v>
          </cell>
          <cell r="B767" t="str">
            <v>Fornecedores Nacionais</v>
          </cell>
          <cell r="C767" t="str">
            <v>2.1.2.01.0109</v>
          </cell>
          <cell r="D767" t="str">
            <v>Clickpapel Ltda.</v>
          </cell>
          <cell r="E767" t="str">
            <v>PC</v>
          </cell>
          <cell r="F767" t="str">
            <v xml:space="preserve">   Fornecedores e Contas a Pagar</v>
          </cell>
        </row>
        <row r="768">
          <cell r="A768">
            <v>213010001</v>
          </cell>
          <cell r="B768" t="str">
            <v>Fornecedores Nacionais</v>
          </cell>
          <cell r="C768" t="str">
            <v>2.1.2.01.0110</v>
          </cell>
          <cell r="D768" t="str">
            <v>TAM - Táxi Aéreo Marília S/A</v>
          </cell>
          <cell r="E768" t="str">
            <v>PC</v>
          </cell>
          <cell r="F768" t="str">
            <v xml:space="preserve">   Fornecedores e Contas a Pagar</v>
          </cell>
        </row>
        <row r="769">
          <cell r="A769">
            <v>213010001</v>
          </cell>
          <cell r="B769" t="str">
            <v>Fornecedores Nacionais</v>
          </cell>
          <cell r="C769" t="str">
            <v>2.1.2.01.0111</v>
          </cell>
          <cell r="D769" t="str">
            <v>Infobox Papelaria Ltda.</v>
          </cell>
          <cell r="E769" t="str">
            <v>PC</v>
          </cell>
          <cell r="F769" t="str">
            <v xml:space="preserve">   Fornecedores e Contas a Pagar</v>
          </cell>
        </row>
        <row r="770">
          <cell r="A770">
            <v>213010001</v>
          </cell>
          <cell r="B770" t="str">
            <v>Fornecedores Nacionais</v>
          </cell>
          <cell r="C770" t="str">
            <v>2.1.2.01.0112</v>
          </cell>
          <cell r="D770" t="str">
            <v>Marcenaria Guanabara Ltda.</v>
          </cell>
          <cell r="E770" t="str">
            <v>PC</v>
          </cell>
          <cell r="F770" t="str">
            <v xml:space="preserve">   Fornecedores e Contas a Pagar</v>
          </cell>
        </row>
        <row r="771">
          <cell r="A771">
            <v>213010001</v>
          </cell>
          <cell r="B771" t="str">
            <v>Fornecedores Nacionais</v>
          </cell>
          <cell r="C771" t="str">
            <v>2.1.2.01.0113</v>
          </cell>
          <cell r="D771" t="str">
            <v>Cemope - Cons. e Proj. Engenharia Ltda.</v>
          </cell>
          <cell r="E771" t="str">
            <v>PC</v>
          </cell>
          <cell r="F771" t="str">
            <v xml:space="preserve">   Fornecedores e Contas a Pagar</v>
          </cell>
        </row>
        <row r="772">
          <cell r="A772">
            <v>213010001</v>
          </cell>
          <cell r="B772" t="str">
            <v>Fornecedores Nacionais</v>
          </cell>
          <cell r="C772" t="str">
            <v>2.1.2.01.0114</v>
          </cell>
          <cell r="D772" t="str">
            <v>Airway Com. Imp. e Exportação Ltda.</v>
          </cell>
          <cell r="E772" t="str">
            <v>PC</v>
          </cell>
          <cell r="F772" t="str">
            <v xml:space="preserve">   Fornecedores e Contas a Pagar</v>
          </cell>
        </row>
        <row r="773">
          <cell r="A773">
            <v>213010001</v>
          </cell>
          <cell r="B773" t="str">
            <v>Fornecedores Nacionais</v>
          </cell>
          <cell r="C773" t="str">
            <v>2.1.2.01.0115</v>
          </cell>
          <cell r="D773" t="str">
            <v>KAPX Comércio e Serviços Ltda.</v>
          </cell>
          <cell r="E773" t="str">
            <v>PC</v>
          </cell>
          <cell r="F773" t="str">
            <v xml:space="preserve">   Fornecedores e Contas a Pagar</v>
          </cell>
        </row>
        <row r="774">
          <cell r="A774">
            <v>213010001</v>
          </cell>
          <cell r="B774" t="str">
            <v>Fornecedores Nacionais</v>
          </cell>
          <cell r="C774" t="str">
            <v>2.1.2.01.0116</v>
          </cell>
          <cell r="D774" t="str">
            <v>Motivo &amp; Ação Pesq. de Marketing Ltda.</v>
          </cell>
          <cell r="E774" t="str">
            <v>PC</v>
          </cell>
          <cell r="F774" t="str">
            <v xml:space="preserve">   Fornecedores e Contas a Pagar</v>
          </cell>
        </row>
        <row r="775">
          <cell r="A775">
            <v>213010001</v>
          </cell>
          <cell r="B775" t="str">
            <v>Fornecedores Nacionais</v>
          </cell>
          <cell r="C775" t="str">
            <v>2.1.2.01.0117</v>
          </cell>
          <cell r="D775" t="str">
            <v>Rockwell Collins do Brasil Ltda.</v>
          </cell>
          <cell r="E775" t="str">
            <v>PC</v>
          </cell>
          <cell r="F775" t="str">
            <v xml:space="preserve">   Fornecedores e Contas a Pagar</v>
          </cell>
        </row>
        <row r="776">
          <cell r="A776">
            <v>213010001</v>
          </cell>
          <cell r="B776" t="str">
            <v>Fornecedores Nacionais</v>
          </cell>
          <cell r="C776" t="str">
            <v>2.1.2.01.0118</v>
          </cell>
          <cell r="D776" t="str">
            <v>Diamond Aviação Ltda.</v>
          </cell>
          <cell r="E776" t="str">
            <v>PC</v>
          </cell>
          <cell r="F776" t="str">
            <v xml:space="preserve">   Fornecedores e Contas a Pagar</v>
          </cell>
        </row>
        <row r="777">
          <cell r="A777">
            <v>213010001</v>
          </cell>
          <cell r="B777" t="str">
            <v>Fornecedores Nacionais</v>
          </cell>
          <cell r="C777" t="str">
            <v>2.1.2.01.0119</v>
          </cell>
          <cell r="D777" t="str">
            <v>Souza e Lomba Com. Brindes e Placas Ltda</v>
          </cell>
          <cell r="E777" t="str">
            <v>PC</v>
          </cell>
          <cell r="F777" t="str">
            <v xml:space="preserve">   Fornecedores e Contas a Pagar</v>
          </cell>
        </row>
        <row r="778">
          <cell r="A778">
            <v>213010001</v>
          </cell>
          <cell r="B778" t="str">
            <v>Fornecedores Nacionais</v>
          </cell>
          <cell r="C778" t="str">
            <v>2.1.2.01.0120</v>
          </cell>
          <cell r="D778" t="str">
            <v>P &amp; J  Sistemas Ltda.</v>
          </cell>
          <cell r="E778" t="str">
            <v>PC</v>
          </cell>
          <cell r="F778" t="str">
            <v xml:space="preserve">   Fornecedores e Contas a Pagar</v>
          </cell>
        </row>
        <row r="779">
          <cell r="A779">
            <v>213010001</v>
          </cell>
          <cell r="B779" t="str">
            <v>Fornecedores Nacionais</v>
          </cell>
          <cell r="C779" t="str">
            <v>2.1.2.01.0121</v>
          </cell>
          <cell r="D779" t="str">
            <v>Becon Construtora Ltda.</v>
          </cell>
          <cell r="E779" t="str">
            <v>PC</v>
          </cell>
          <cell r="F779" t="str">
            <v xml:space="preserve">   Fornecedores e Contas a Pagar</v>
          </cell>
        </row>
        <row r="780">
          <cell r="A780">
            <v>213010001</v>
          </cell>
          <cell r="B780" t="str">
            <v>Fornecedores Nacionais</v>
          </cell>
          <cell r="C780" t="str">
            <v>2.1.2.01.0122</v>
          </cell>
          <cell r="D780" t="str">
            <v>Planave Aviação Ltda.</v>
          </cell>
          <cell r="E780" t="str">
            <v>PC</v>
          </cell>
          <cell r="F780" t="str">
            <v xml:space="preserve">   Fornecedores e Contas a Pagar</v>
          </cell>
        </row>
        <row r="781">
          <cell r="A781">
            <v>213010001</v>
          </cell>
          <cell r="B781" t="str">
            <v>Fornecedores Nacionais</v>
          </cell>
          <cell r="C781" t="str">
            <v>2.1.2.01.0123</v>
          </cell>
          <cell r="D781" t="str">
            <v>Jamef Transportes Ltda.</v>
          </cell>
          <cell r="E781" t="str">
            <v>PC</v>
          </cell>
          <cell r="F781" t="str">
            <v xml:space="preserve">   Fornecedores e Contas a Pagar</v>
          </cell>
        </row>
        <row r="782">
          <cell r="A782">
            <v>213010001</v>
          </cell>
          <cell r="B782" t="str">
            <v>Fornecedores Nacionais</v>
          </cell>
          <cell r="C782" t="str">
            <v>2.1.2.01.0124</v>
          </cell>
          <cell r="D782" t="str">
            <v>Jori Artefatos de Papel Ltda.</v>
          </cell>
          <cell r="E782" t="str">
            <v>PC</v>
          </cell>
          <cell r="F782" t="str">
            <v xml:space="preserve">   Fornecedores e Contas a Pagar</v>
          </cell>
        </row>
        <row r="783">
          <cell r="A783">
            <v>213010001</v>
          </cell>
          <cell r="B783" t="str">
            <v>Fornecedores Nacionais</v>
          </cell>
          <cell r="C783" t="str">
            <v>2.1.2.01.0125</v>
          </cell>
          <cell r="D783" t="str">
            <v>Paperplace Comércio de Papéis Ltda.</v>
          </cell>
          <cell r="E783" t="str">
            <v>PC</v>
          </cell>
          <cell r="F783" t="str">
            <v xml:space="preserve">   Fornecedores e Contas a Pagar</v>
          </cell>
        </row>
        <row r="784">
          <cell r="A784">
            <v>213010001</v>
          </cell>
          <cell r="B784" t="str">
            <v>Fornecedores Nacionais</v>
          </cell>
          <cell r="C784" t="str">
            <v>2.1.2.01.0126</v>
          </cell>
          <cell r="D784" t="str">
            <v>O Gomes Felix Informática</v>
          </cell>
          <cell r="E784" t="str">
            <v>PC</v>
          </cell>
          <cell r="F784" t="str">
            <v xml:space="preserve">   Fornecedores e Contas a Pagar</v>
          </cell>
        </row>
        <row r="785">
          <cell r="A785">
            <v>213010001</v>
          </cell>
          <cell r="B785" t="str">
            <v>Fornecedores Nacionais</v>
          </cell>
          <cell r="C785" t="str">
            <v>2.1.2.01.0127</v>
          </cell>
          <cell r="D785" t="str">
            <v>ABC Táxi Aéreo S/A</v>
          </cell>
          <cell r="E785" t="str">
            <v>PC</v>
          </cell>
          <cell r="F785" t="str">
            <v xml:space="preserve">   Fornecedores e Contas a Pagar</v>
          </cell>
        </row>
        <row r="786">
          <cell r="A786">
            <v>213010001</v>
          </cell>
          <cell r="B786" t="str">
            <v>Fornecedores Nacionais</v>
          </cell>
          <cell r="C786" t="str">
            <v>2.1.2.01.0128</v>
          </cell>
          <cell r="D786" t="str">
            <v>Old Toner Produtos de Informática Ltda.</v>
          </cell>
          <cell r="E786" t="str">
            <v>PC</v>
          </cell>
          <cell r="F786" t="str">
            <v xml:space="preserve">   Fornecedores e Contas a Pagar</v>
          </cell>
        </row>
        <row r="787">
          <cell r="A787">
            <v>213010001</v>
          </cell>
          <cell r="B787" t="str">
            <v>Fornecedores Nacionais</v>
          </cell>
          <cell r="C787" t="str">
            <v>2.1.2.01.0129</v>
          </cell>
          <cell r="D787" t="str">
            <v>BNV Máquinas Ltda.</v>
          </cell>
          <cell r="E787" t="str">
            <v>PC</v>
          </cell>
          <cell r="F787" t="str">
            <v xml:space="preserve">   Fornecedores e Contas a Pagar</v>
          </cell>
        </row>
        <row r="788">
          <cell r="A788">
            <v>213010001</v>
          </cell>
          <cell r="B788" t="str">
            <v>Fornecedores Nacionais</v>
          </cell>
          <cell r="C788" t="str">
            <v>2.1.2.01.0130</v>
          </cell>
          <cell r="D788" t="str">
            <v>Acelétrica Com. e Representações Ltda.</v>
          </cell>
          <cell r="E788" t="str">
            <v>PC</v>
          </cell>
          <cell r="F788" t="str">
            <v xml:space="preserve">   Fornecedores e Contas a Pagar</v>
          </cell>
        </row>
        <row r="789">
          <cell r="A789">
            <v>213010001</v>
          </cell>
          <cell r="B789" t="str">
            <v>Fornecedores Nacionais</v>
          </cell>
          <cell r="C789" t="str">
            <v>2.1.2.01.0131</v>
          </cell>
          <cell r="D789" t="str">
            <v>ENIT Projetos e Consultoria Ltda.</v>
          </cell>
          <cell r="E789" t="str">
            <v>PC</v>
          </cell>
          <cell r="F789" t="str">
            <v xml:space="preserve">   Fornecedores e Contas a Pagar</v>
          </cell>
        </row>
        <row r="790">
          <cell r="A790">
            <v>213010001</v>
          </cell>
          <cell r="B790" t="str">
            <v>Fornecedores Nacionais</v>
          </cell>
          <cell r="C790" t="str">
            <v>2.1.2.01.0132</v>
          </cell>
          <cell r="D790" t="str">
            <v>Rondini Viagens e Turismo Ltda.</v>
          </cell>
          <cell r="E790" t="str">
            <v>PC</v>
          </cell>
          <cell r="F790" t="str">
            <v xml:space="preserve">   Fornecedores e Contas a Pagar</v>
          </cell>
        </row>
        <row r="791">
          <cell r="A791">
            <v>213010001</v>
          </cell>
          <cell r="B791" t="str">
            <v>Fornecedores Nacionais</v>
          </cell>
          <cell r="C791" t="str">
            <v>2.1.2.01.0133</v>
          </cell>
          <cell r="D791" t="str">
            <v>Formato Projeto e Construção Ltda.</v>
          </cell>
          <cell r="E791" t="str">
            <v>PC</v>
          </cell>
          <cell r="F791" t="str">
            <v xml:space="preserve">   Fornecedores e Contas a Pagar</v>
          </cell>
        </row>
        <row r="792">
          <cell r="A792">
            <v>213010001</v>
          </cell>
          <cell r="B792" t="str">
            <v>Fornecedores Nacionais</v>
          </cell>
          <cell r="C792" t="str">
            <v>2.1.2.01.0134</v>
          </cell>
          <cell r="D792" t="str">
            <v>Trapping Centro de Soluções Digital Ltda</v>
          </cell>
          <cell r="E792" t="str">
            <v>PC</v>
          </cell>
          <cell r="F792" t="str">
            <v xml:space="preserve">   Fornecedores e Contas a Pagar</v>
          </cell>
        </row>
        <row r="793">
          <cell r="A793">
            <v>213010001</v>
          </cell>
          <cell r="B793" t="str">
            <v>Fornecedores Nacionais</v>
          </cell>
          <cell r="C793" t="str">
            <v>2.1.2.01.0135</v>
          </cell>
          <cell r="D793" t="str">
            <v>Fat Fiva Distribuidora Ltda. - ME</v>
          </cell>
          <cell r="E793" t="str">
            <v>PC</v>
          </cell>
          <cell r="F793" t="str">
            <v xml:space="preserve">   Fornecedores e Contas a Pagar</v>
          </cell>
        </row>
        <row r="794">
          <cell r="A794">
            <v>213010001</v>
          </cell>
          <cell r="B794" t="str">
            <v>Fornecedores Nacionais</v>
          </cell>
          <cell r="C794" t="str">
            <v>2.1.2.01.0136</v>
          </cell>
          <cell r="D794" t="str">
            <v>Note Center Com. e Locação Soc. Ltda. ME</v>
          </cell>
          <cell r="E794" t="str">
            <v>PC</v>
          </cell>
          <cell r="F794" t="str">
            <v xml:space="preserve">   Fornecedores e Contas a Pagar</v>
          </cell>
        </row>
        <row r="795">
          <cell r="A795">
            <v>213010001</v>
          </cell>
          <cell r="B795" t="str">
            <v>Fornecedores Nacionais</v>
          </cell>
          <cell r="C795" t="str">
            <v>2.1.2.01.0137</v>
          </cell>
          <cell r="D795" t="str">
            <v>LD Studio, Projetos Iluminação S/C Ltda.</v>
          </cell>
          <cell r="E795" t="str">
            <v>PC</v>
          </cell>
          <cell r="F795" t="str">
            <v xml:space="preserve">   Fornecedores e Contas a Pagar</v>
          </cell>
        </row>
        <row r="796">
          <cell r="A796">
            <v>213010001</v>
          </cell>
          <cell r="B796" t="str">
            <v>Fornecedores Nacionais</v>
          </cell>
          <cell r="C796" t="str">
            <v>2.1.2.01.0138</v>
          </cell>
          <cell r="D796" t="str">
            <v>Marcia's Catering Ltda.</v>
          </cell>
          <cell r="E796" t="str">
            <v>PC</v>
          </cell>
          <cell r="F796" t="str">
            <v xml:space="preserve">   Fornecedores e Contas a Pagar</v>
          </cell>
        </row>
        <row r="797">
          <cell r="A797">
            <v>213010001</v>
          </cell>
          <cell r="B797" t="str">
            <v>Fornecedores Nacionais</v>
          </cell>
          <cell r="C797" t="str">
            <v>2.1.2.01.0139</v>
          </cell>
          <cell r="D797" t="str">
            <v>Alfa Manutenção de Aeronaves Ltda.</v>
          </cell>
          <cell r="E797" t="str">
            <v>PC</v>
          </cell>
          <cell r="F797" t="str">
            <v xml:space="preserve">   Fornecedores e Contas a Pagar</v>
          </cell>
        </row>
        <row r="798">
          <cell r="A798">
            <v>213010001</v>
          </cell>
          <cell r="B798" t="str">
            <v>Fornecedores Nacionais</v>
          </cell>
          <cell r="C798" t="str">
            <v>2.1.2.01.0140</v>
          </cell>
          <cell r="D798" t="str">
            <v>Copy Speed II Serv. Reprográficos Ltda.</v>
          </cell>
          <cell r="E798" t="str">
            <v>PC</v>
          </cell>
          <cell r="F798" t="str">
            <v xml:space="preserve">   Fornecedores e Contas a Pagar</v>
          </cell>
        </row>
        <row r="799">
          <cell r="A799">
            <v>213010001</v>
          </cell>
          <cell r="B799" t="str">
            <v>Fornecedores Nacionais</v>
          </cell>
          <cell r="C799" t="str">
            <v>2.1.2.01.0141</v>
          </cell>
          <cell r="D799" t="str">
            <v>Send Copy Cand. Serv. Reprográficos Ltda</v>
          </cell>
          <cell r="E799" t="str">
            <v>PC</v>
          </cell>
          <cell r="F799" t="str">
            <v xml:space="preserve">   Fornecedores e Contas a Pagar</v>
          </cell>
        </row>
        <row r="800">
          <cell r="A800">
            <v>213010001</v>
          </cell>
          <cell r="B800" t="str">
            <v>Fornecedores Nacionais</v>
          </cell>
          <cell r="C800" t="str">
            <v>2.1.2.01.0142</v>
          </cell>
          <cell r="D800" t="str">
            <v>Nova Triton Suprimentos Ltda.</v>
          </cell>
          <cell r="E800" t="str">
            <v>PC</v>
          </cell>
          <cell r="F800" t="str">
            <v xml:space="preserve">   Fornecedores e Contas a Pagar</v>
          </cell>
        </row>
        <row r="801">
          <cell r="A801">
            <v>213010001</v>
          </cell>
          <cell r="B801" t="str">
            <v>Fornecedores Nacionais</v>
          </cell>
          <cell r="C801" t="str">
            <v>2.1.2.01.0143</v>
          </cell>
          <cell r="D801" t="str">
            <v>LPS Consultoria e Engenharia Ltda.</v>
          </cell>
          <cell r="E801" t="str">
            <v>PC</v>
          </cell>
          <cell r="F801" t="str">
            <v xml:space="preserve">   Fornecedores e Contas a Pagar</v>
          </cell>
        </row>
        <row r="802">
          <cell r="A802">
            <v>213010001</v>
          </cell>
          <cell r="B802" t="str">
            <v>Fornecedores Nacionais</v>
          </cell>
          <cell r="C802" t="str">
            <v>2.1.2.01.0144</v>
          </cell>
          <cell r="D802" t="str">
            <v>Soma Engenharia Ltda.</v>
          </cell>
          <cell r="E802" t="str">
            <v>PC</v>
          </cell>
          <cell r="F802" t="str">
            <v xml:space="preserve">   Fornecedores e Contas a Pagar</v>
          </cell>
        </row>
        <row r="803">
          <cell r="A803">
            <v>213010001</v>
          </cell>
          <cell r="B803" t="str">
            <v>Fornecedores Nacionais</v>
          </cell>
          <cell r="C803" t="str">
            <v>2.1.2.01.0145</v>
          </cell>
          <cell r="D803" t="str">
            <v>Mega Gráfica Ltda.</v>
          </cell>
          <cell r="E803" t="str">
            <v>PC</v>
          </cell>
          <cell r="F803" t="str">
            <v xml:space="preserve">   Fornecedores e Contas a Pagar</v>
          </cell>
        </row>
        <row r="804">
          <cell r="A804">
            <v>213010001</v>
          </cell>
          <cell r="B804" t="str">
            <v>Fornecedores Nacionais</v>
          </cell>
          <cell r="C804" t="str">
            <v>2.1.2.01.0146</v>
          </cell>
          <cell r="D804" t="str">
            <v>Tio Carlos Eventos e Festas Ltda.</v>
          </cell>
          <cell r="E804" t="str">
            <v>PC</v>
          </cell>
          <cell r="F804" t="str">
            <v xml:space="preserve">   Fornecedores e Contas a Pagar</v>
          </cell>
        </row>
        <row r="805">
          <cell r="A805">
            <v>213010001</v>
          </cell>
          <cell r="B805" t="str">
            <v>Fornecedores Nacionais</v>
          </cell>
          <cell r="C805" t="str">
            <v>2.1.2.01.0147</v>
          </cell>
          <cell r="D805" t="str">
            <v>Locasonic Audio Play Com. e Serv. Ltda.</v>
          </cell>
          <cell r="E805" t="str">
            <v>PC</v>
          </cell>
          <cell r="F805" t="str">
            <v xml:space="preserve">   Fornecedores e Contas a Pagar</v>
          </cell>
        </row>
        <row r="806">
          <cell r="A806">
            <v>213010001</v>
          </cell>
          <cell r="B806" t="str">
            <v>Fornecedores Nacionais</v>
          </cell>
          <cell r="C806" t="str">
            <v>2.1.2.01.0148</v>
          </cell>
          <cell r="D806" t="str">
            <v>Tagute Eventos Ltda.</v>
          </cell>
          <cell r="E806" t="str">
            <v>PC</v>
          </cell>
          <cell r="F806" t="str">
            <v xml:space="preserve">   Fornecedores e Contas a Pagar</v>
          </cell>
        </row>
        <row r="807">
          <cell r="A807">
            <v>213010001</v>
          </cell>
          <cell r="B807" t="str">
            <v>Fornecedores Nacionais</v>
          </cell>
          <cell r="C807" t="str">
            <v>2.1.2.01.0149</v>
          </cell>
          <cell r="D807" t="str">
            <v>Avatar Comp. Gráfica e Prog. Visual Ltda</v>
          </cell>
          <cell r="E807" t="str">
            <v>PC</v>
          </cell>
          <cell r="F807" t="str">
            <v xml:space="preserve">   Fornecedores e Contas a Pagar</v>
          </cell>
        </row>
        <row r="808">
          <cell r="A808">
            <v>213010001</v>
          </cell>
          <cell r="B808" t="str">
            <v>Fornecedores Nacionais</v>
          </cell>
          <cell r="C808" t="str">
            <v>2.1.2.01.0150</v>
          </cell>
          <cell r="D808" t="str">
            <v>Rio Sul Reprografia Ltda.</v>
          </cell>
          <cell r="E808" t="str">
            <v>PC</v>
          </cell>
          <cell r="F808" t="str">
            <v xml:space="preserve">   Fornecedores e Contas a Pagar</v>
          </cell>
        </row>
        <row r="809">
          <cell r="A809">
            <v>213010001</v>
          </cell>
          <cell r="B809" t="str">
            <v>Fornecedores Nacionais</v>
          </cell>
          <cell r="C809" t="str">
            <v>2.1.2.01.0151</v>
          </cell>
          <cell r="D809" t="str">
            <v>M. C. Noronha Topografia Ltda.</v>
          </cell>
          <cell r="E809" t="str">
            <v>PC</v>
          </cell>
          <cell r="F809" t="str">
            <v xml:space="preserve">   Fornecedores e Contas a Pagar</v>
          </cell>
        </row>
        <row r="810">
          <cell r="A810">
            <v>213010001</v>
          </cell>
          <cell r="B810" t="str">
            <v>Fornecedores Nacionais</v>
          </cell>
          <cell r="C810" t="str">
            <v>2.1.2.01.0152</v>
          </cell>
          <cell r="D810" t="str">
            <v>KPMG Corporate Finance Ltda.</v>
          </cell>
          <cell r="E810" t="str">
            <v>PC</v>
          </cell>
          <cell r="F810" t="str">
            <v xml:space="preserve">   Fornecedores e Contas a Pagar</v>
          </cell>
        </row>
        <row r="811">
          <cell r="A811">
            <v>213010001</v>
          </cell>
          <cell r="B811" t="str">
            <v>Fornecedores Nacionais</v>
          </cell>
          <cell r="C811" t="str">
            <v>2.1.2.01.0153</v>
          </cell>
          <cell r="D811" t="str">
            <v>Sanox Serviços e Comércio Ltda.</v>
          </cell>
          <cell r="E811" t="str">
            <v>PC</v>
          </cell>
          <cell r="F811" t="str">
            <v xml:space="preserve">   Fornecedores e Contas a Pagar</v>
          </cell>
        </row>
        <row r="812">
          <cell r="A812">
            <v>213010001</v>
          </cell>
          <cell r="B812" t="str">
            <v>Fornecedores Nacionais</v>
          </cell>
          <cell r="C812" t="str">
            <v>2.1.2.01.0154</v>
          </cell>
          <cell r="D812" t="str">
            <v>Zollinger e Associados Com. Visual Ltda.</v>
          </cell>
          <cell r="E812" t="str">
            <v>PC</v>
          </cell>
          <cell r="F812" t="str">
            <v xml:space="preserve">   Fornecedores e Contas a Pagar</v>
          </cell>
        </row>
        <row r="813">
          <cell r="A813">
            <v>213010001</v>
          </cell>
          <cell r="B813" t="str">
            <v>Fornecedores Nacionais</v>
          </cell>
          <cell r="C813" t="str">
            <v>2.1.2.01.0155</v>
          </cell>
          <cell r="D813" t="str">
            <v>CWF Rio Comercial Ltda.</v>
          </cell>
          <cell r="E813" t="str">
            <v>PC</v>
          </cell>
          <cell r="F813" t="str">
            <v xml:space="preserve">   Fornecedores e Contas a Pagar</v>
          </cell>
        </row>
        <row r="814">
          <cell r="A814">
            <v>213010001</v>
          </cell>
          <cell r="B814" t="str">
            <v>Fornecedores Nacionais</v>
          </cell>
          <cell r="C814" t="str">
            <v>2.1.2.01.0156</v>
          </cell>
          <cell r="D814" t="str">
            <v>Superstock Brasil Rep. Fotográficas Ltda</v>
          </cell>
          <cell r="E814" t="str">
            <v>PC</v>
          </cell>
          <cell r="F814" t="str">
            <v xml:space="preserve">   Fornecedores e Contas a Pagar</v>
          </cell>
        </row>
        <row r="815">
          <cell r="A815">
            <v>213010001</v>
          </cell>
          <cell r="B815" t="str">
            <v>Fornecedores Nacionais</v>
          </cell>
          <cell r="C815" t="str">
            <v>2.1.2.01.0157</v>
          </cell>
          <cell r="D815" t="str">
            <v>Keydisc Com. e Rep. Fotográficas Ltda.</v>
          </cell>
          <cell r="E815" t="str">
            <v>PC</v>
          </cell>
          <cell r="F815" t="str">
            <v xml:space="preserve">   Fornecedores e Contas a Pagar</v>
          </cell>
        </row>
        <row r="816">
          <cell r="A816">
            <v>213010001</v>
          </cell>
          <cell r="B816" t="str">
            <v>Fornecedores Nacionais</v>
          </cell>
          <cell r="C816" t="str">
            <v>2.1.2.01.0158</v>
          </cell>
          <cell r="D816" t="str">
            <v>Poggi da Rocha Cons Empresarial S/C Ltda</v>
          </cell>
          <cell r="E816" t="str">
            <v>PC</v>
          </cell>
          <cell r="F816" t="str">
            <v xml:space="preserve">   Fornecedores e Contas a Pagar</v>
          </cell>
        </row>
        <row r="817">
          <cell r="A817">
            <v>213010001</v>
          </cell>
          <cell r="B817" t="str">
            <v>Fornecedores Nacionais</v>
          </cell>
          <cell r="C817" t="str">
            <v>2.1.2.01.0159</v>
          </cell>
          <cell r="D817" t="str">
            <v>Rio Imprint Sol Com Mat Informática Ltda</v>
          </cell>
          <cell r="E817" t="str">
            <v>PC</v>
          </cell>
          <cell r="F817" t="str">
            <v xml:space="preserve">   Fornecedores e Contas a Pagar</v>
          </cell>
        </row>
        <row r="818">
          <cell r="A818">
            <v>213010001</v>
          </cell>
          <cell r="B818" t="str">
            <v>Fornecedores Nacionais</v>
          </cell>
          <cell r="C818" t="str">
            <v>2.1.2.01.0160</v>
          </cell>
          <cell r="D818" t="str">
            <v>Aerocolor Tardioli Edit. e Imagens Ltda.</v>
          </cell>
          <cell r="E818" t="str">
            <v>PC</v>
          </cell>
          <cell r="F818" t="str">
            <v xml:space="preserve">   Fornecedores e Contas a Pagar</v>
          </cell>
        </row>
        <row r="819">
          <cell r="A819">
            <v>213010001</v>
          </cell>
          <cell r="B819" t="str">
            <v>Fornecedores Nacionais</v>
          </cell>
          <cell r="C819" t="str">
            <v>2.1.2.01.0161</v>
          </cell>
          <cell r="D819" t="str">
            <v>Soloteste Engenharia Ltda.</v>
          </cell>
          <cell r="E819" t="str">
            <v>PC</v>
          </cell>
          <cell r="F819" t="str">
            <v xml:space="preserve">   Fornecedores e Contas a Pagar</v>
          </cell>
        </row>
        <row r="820">
          <cell r="A820">
            <v>213010001</v>
          </cell>
          <cell r="B820" t="str">
            <v>Fornecedores Nacionais</v>
          </cell>
          <cell r="C820" t="str">
            <v>2.1.2.01.0162</v>
          </cell>
          <cell r="D820" t="str">
            <v>Maurício Liberbaum S/C Ltda.</v>
          </cell>
          <cell r="E820" t="str">
            <v>PC</v>
          </cell>
          <cell r="F820" t="str">
            <v xml:space="preserve">   Fornecedores e Contas a Pagar</v>
          </cell>
        </row>
        <row r="821">
          <cell r="A821">
            <v>213010001</v>
          </cell>
          <cell r="B821" t="str">
            <v>Fornecedores Nacionais</v>
          </cell>
          <cell r="C821" t="str">
            <v>2.1.2.01.0163</v>
          </cell>
          <cell r="D821" t="str">
            <v>Gráfica Editora Stamppa Ltda.</v>
          </cell>
          <cell r="E821" t="str">
            <v>PC</v>
          </cell>
          <cell r="F821" t="str">
            <v xml:space="preserve">   Fornecedores e Contas a Pagar</v>
          </cell>
        </row>
        <row r="822">
          <cell r="A822">
            <v>213010001</v>
          </cell>
          <cell r="B822" t="str">
            <v>Fornecedores Nacionais</v>
          </cell>
          <cell r="C822" t="str">
            <v>2.1.2.01.0164</v>
          </cell>
          <cell r="D822" t="str">
            <v>MRH Consultoria e Engenharia Ltda.</v>
          </cell>
          <cell r="E822" t="str">
            <v>PC</v>
          </cell>
          <cell r="F822" t="str">
            <v xml:space="preserve">   Fornecedores e Contas a Pagar</v>
          </cell>
        </row>
        <row r="823">
          <cell r="A823">
            <v>213010001</v>
          </cell>
          <cell r="B823" t="str">
            <v>Fornecedores Nacionais</v>
          </cell>
          <cell r="C823" t="str">
            <v>2.1.2.01.0165</v>
          </cell>
          <cell r="D823" t="str">
            <v>Franki Fundações e Construção Civil Ltda</v>
          </cell>
          <cell r="E823" t="str">
            <v>PC</v>
          </cell>
          <cell r="F823" t="str">
            <v xml:space="preserve">   Fornecedores e Contas a Pagar</v>
          </cell>
        </row>
        <row r="824">
          <cell r="A824">
            <v>213010001</v>
          </cell>
          <cell r="B824" t="str">
            <v>Fornecedores Nacionais</v>
          </cell>
          <cell r="C824" t="str">
            <v>2.1.2.01.0166</v>
          </cell>
          <cell r="D824" t="str">
            <v>Manchester Dist. de Ferro e Aço Ltda.</v>
          </cell>
          <cell r="E824" t="str">
            <v>PC</v>
          </cell>
          <cell r="F824" t="str">
            <v xml:space="preserve">   Fornecedores e Contas a Pagar</v>
          </cell>
        </row>
        <row r="825">
          <cell r="A825">
            <v>213010001</v>
          </cell>
          <cell r="B825" t="str">
            <v>Fornecedores Nacionais</v>
          </cell>
          <cell r="C825" t="str">
            <v>2.1.2.01.0167</v>
          </cell>
          <cell r="D825" t="str">
            <v>GTI Projetos e Consultoria S/C Ltda.</v>
          </cell>
          <cell r="E825" t="str">
            <v>PC</v>
          </cell>
          <cell r="F825" t="str">
            <v xml:space="preserve">   Fornecedores e Contas a Pagar</v>
          </cell>
        </row>
        <row r="826">
          <cell r="A826">
            <v>213010001</v>
          </cell>
          <cell r="B826" t="str">
            <v>Fornecedores Nacionais</v>
          </cell>
          <cell r="C826" t="str">
            <v>2.1.2.01.0168</v>
          </cell>
          <cell r="D826" t="str">
            <v>Asa-Flex Comércio Ltda. - ME</v>
          </cell>
          <cell r="E826" t="str">
            <v>PC</v>
          </cell>
          <cell r="F826" t="str">
            <v xml:space="preserve">   Fornecedores e Contas a Pagar</v>
          </cell>
        </row>
        <row r="827">
          <cell r="A827">
            <v>213010001</v>
          </cell>
          <cell r="B827" t="str">
            <v>Fornecedores Nacionais</v>
          </cell>
          <cell r="C827" t="str">
            <v>2.1.2.01.0169</v>
          </cell>
          <cell r="D827" t="str">
            <v>Stilgraf Artes Gráficas e Editora Ltda.</v>
          </cell>
          <cell r="E827" t="str">
            <v>PC</v>
          </cell>
          <cell r="F827" t="str">
            <v xml:space="preserve">   Fornecedores e Contas a Pagar</v>
          </cell>
        </row>
        <row r="828">
          <cell r="A828">
            <v>213010001</v>
          </cell>
          <cell r="B828" t="str">
            <v>Fornecedores Nacionais</v>
          </cell>
          <cell r="C828" t="str">
            <v>2.1.2.01.0170</v>
          </cell>
          <cell r="D828" t="str">
            <v>William Indústria Aeronáutica Ltda. EPP</v>
          </cell>
          <cell r="E828" t="str">
            <v>PC</v>
          </cell>
          <cell r="F828" t="str">
            <v xml:space="preserve">   Fornecedores e Contas a Pagar</v>
          </cell>
        </row>
        <row r="829">
          <cell r="A829">
            <v>213010001</v>
          </cell>
          <cell r="B829" t="str">
            <v>Fornecedores Nacionais</v>
          </cell>
          <cell r="C829" t="str">
            <v>2.1.2.01.0171</v>
          </cell>
          <cell r="D829" t="str">
            <v>Draw Color Comunicação e Tecnologia Ltda</v>
          </cell>
          <cell r="E829" t="str">
            <v>PC</v>
          </cell>
          <cell r="F829" t="str">
            <v xml:space="preserve">   Fornecedores e Contas a Pagar</v>
          </cell>
        </row>
        <row r="830">
          <cell r="A830">
            <v>213010001</v>
          </cell>
          <cell r="B830" t="str">
            <v>Fornecedores Nacionais</v>
          </cell>
          <cell r="C830" t="str">
            <v>2.1.2.01.0172</v>
          </cell>
          <cell r="D830" t="str">
            <v>Art e Efeitos Luminosos Ltda. - ME</v>
          </cell>
          <cell r="E830" t="str">
            <v>PC</v>
          </cell>
          <cell r="F830" t="str">
            <v xml:space="preserve">   Fornecedores e Contas a Pagar</v>
          </cell>
        </row>
        <row r="831">
          <cell r="A831">
            <v>213010001</v>
          </cell>
          <cell r="B831" t="str">
            <v>Fornecedores Nacionais</v>
          </cell>
          <cell r="C831" t="str">
            <v>2.1.2.01.0173</v>
          </cell>
          <cell r="D831" t="str">
            <v>Metral Empresa de Transportes Ltda.</v>
          </cell>
          <cell r="E831" t="str">
            <v>PC</v>
          </cell>
          <cell r="F831" t="str">
            <v xml:space="preserve">   Fornecedores e Contas a Pagar</v>
          </cell>
        </row>
        <row r="832">
          <cell r="A832">
            <v>213010001</v>
          </cell>
          <cell r="B832" t="str">
            <v>Fornecedores Nacionais</v>
          </cell>
          <cell r="C832" t="str">
            <v>2.1.2.01.0174</v>
          </cell>
          <cell r="D832" t="str">
            <v>WM Mil Transportes e Logística Ltda.</v>
          </cell>
          <cell r="E832" t="str">
            <v>PC</v>
          </cell>
          <cell r="F832" t="str">
            <v xml:space="preserve">   Fornecedores e Contas a Pagar</v>
          </cell>
        </row>
        <row r="833">
          <cell r="A833">
            <v>213010001</v>
          </cell>
          <cell r="B833" t="str">
            <v>Fornecedores Nacionais</v>
          </cell>
          <cell r="C833" t="str">
            <v>2.1.2.01.0175</v>
          </cell>
          <cell r="D833" t="str">
            <v>Transporte de Cargas Pesadas Sul Ltda.</v>
          </cell>
          <cell r="E833" t="str">
            <v>PC</v>
          </cell>
          <cell r="F833" t="str">
            <v xml:space="preserve">   Fornecedores e Contas a Pagar</v>
          </cell>
        </row>
        <row r="834">
          <cell r="A834">
            <v>213010001</v>
          </cell>
          <cell r="B834" t="str">
            <v>Fornecedores Nacionais</v>
          </cell>
          <cell r="C834" t="str">
            <v>2.1.2.01.0176</v>
          </cell>
          <cell r="D834" t="str">
            <v>Guanumbi Promoções e Eventos Ltda.</v>
          </cell>
          <cell r="E834" t="str">
            <v>PC</v>
          </cell>
          <cell r="F834" t="str">
            <v xml:space="preserve">   Fornecedores e Contas a Pagar</v>
          </cell>
        </row>
        <row r="835">
          <cell r="A835">
            <v>213010001</v>
          </cell>
          <cell r="B835" t="str">
            <v>Fornecedores Nacionais</v>
          </cell>
          <cell r="C835" t="str">
            <v>2.1.2.01.0177</v>
          </cell>
          <cell r="D835" t="str">
            <v>Arafoto Serviços Fotográficos Ltda. - ME</v>
          </cell>
          <cell r="E835" t="str">
            <v>PC</v>
          </cell>
          <cell r="F835" t="str">
            <v xml:space="preserve">   Fornecedores e Contas a Pagar</v>
          </cell>
        </row>
        <row r="836">
          <cell r="A836">
            <v>213010001</v>
          </cell>
          <cell r="B836" t="str">
            <v>Fornecedores Nacionais</v>
          </cell>
          <cell r="C836" t="str">
            <v>2.1.2.01.0178</v>
          </cell>
          <cell r="D836" t="str">
            <v>Adma Comunicação Ltda.</v>
          </cell>
          <cell r="E836" t="str">
            <v>PC</v>
          </cell>
          <cell r="F836" t="str">
            <v xml:space="preserve">   Fornecedores e Contas a Pagar</v>
          </cell>
        </row>
        <row r="837">
          <cell r="A837">
            <v>213010001</v>
          </cell>
          <cell r="B837" t="str">
            <v>Fornecedores Nacionais</v>
          </cell>
          <cell r="C837" t="str">
            <v>2.1.2.01.0179</v>
          </cell>
          <cell r="D837" t="str">
            <v>Gufla Serviços de Encomendas Ltda.</v>
          </cell>
          <cell r="E837" t="str">
            <v>PC</v>
          </cell>
          <cell r="F837" t="str">
            <v xml:space="preserve">   Fornecedores e Contas a Pagar</v>
          </cell>
        </row>
        <row r="838">
          <cell r="A838">
            <v>213010001</v>
          </cell>
          <cell r="B838" t="str">
            <v>Fornecedores Nacionais</v>
          </cell>
          <cell r="C838" t="str">
            <v>2.1.2.01.0180</v>
          </cell>
          <cell r="D838" t="str">
            <v>Inform Consultoria de Comunicação Ltda.</v>
          </cell>
          <cell r="E838" t="str">
            <v>PC</v>
          </cell>
          <cell r="F838" t="str">
            <v xml:space="preserve">   Fornecedores e Contas a Pagar</v>
          </cell>
        </row>
        <row r="839">
          <cell r="A839">
            <v>213010001</v>
          </cell>
          <cell r="B839" t="str">
            <v>Fornecedores Nacionais</v>
          </cell>
          <cell r="C839" t="str">
            <v>2.1.2.01.0181</v>
          </cell>
          <cell r="D839" t="str">
            <v>Caracol Produções Artísticas Ltda.</v>
          </cell>
          <cell r="E839" t="str">
            <v>PC</v>
          </cell>
          <cell r="F839" t="str">
            <v xml:space="preserve">   Fornecedores e Contas a Pagar</v>
          </cell>
        </row>
        <row r="840">
          <cell r="A840">
            <v>213010001</v>
          </cell>
          <cell r="B840" t="str">
            <v>Fornecedores Nacionais</v>
          </cell>
          <cell r="C840" t="str">
            <v>2.1.2.01.0182</v>
          </cell>
          <cell r="D840" t="str">
            <v>Transdis - Transp. e Distribuição Ltda.</v>
          </cell>
          <cell r="E840" t="str">
            <v>PC</v>
          </cell>
          <cell r="F840" t="str">
            <v xml:space="preserve">   Fornecedores e Contas a Pagar</v>
          </cell>
        </row>
        <row r="841">
          <cell r="A841">
            <v>213010001</v>
          </cell>
          <cell r="B841" t="str">
            <v>Fornecedores Nacionais</v>
          </cell>
          <cell r="C841" t="str">
            <v>2.1.2.01.0183</v>
          </cell>
          <cell r="D841" t="str">
            <v>Bazar Cinco Sete Nove Ltda.</v>
          </cell>
          <cell r="E841" t="str">
            <v>PC</v>
          </cell>
          <cell r="F841" t="str">
            <v xml:space="preserve">   Fornecedores e Contas a Pagar</v>
          </cell>
        </row>
        <row r="842">
          <cell r="A842">
            <v>213010001</v>
          </cell>
          <cell r="B842" t="str">
            <v>Fornecedores Nacionais</v>
          </cell>
          <cell r="C842" t="str">
            <v>2.1.2.01.0184</v>
          </cell>
          <cell r="D842" t="str">
            <v>ESEC Esc de Serv Eng e Consultoria Ltda.</v>
          </cell>
          <cell r="E842" t="str">
            <v>PC</v>
          </cell>
          <cell r="F842" t="str">
            <v xml:space="preserve">   Fornecedores e Contas a Pagar</v>
          </cell>
        </row>
        <row r="843">
          <cell r="A843">
            <v>213010001</v>
          </cell>
          <cell r="B843" t="str">
            <v>Fornecedores Nacionais</v>
          </cell>
          <cell r="C843" t="str">
            <v>2.1.2.01.0185</v>
          </cell>
          <cell r="D843" t="str">
            <v>Eiffel Comércio Automotivo Ltda.</v>
          </cell>
          <cell r="E843" t="str">
            <v>PC</v>
          </cell>
          <cell r="F843" t="str">
            <v xml:space="preserve">   Fornecedores e Contas a Pagar</v>
          </cell>
        </row>
        <row r="844">
          <cell r="A844">
            <v>213010001</v>
          </cell>
          <cell r="B844" t="str">
            <v>Fornecedores Nacionais</v>
          </cell>
          <cell r="C844" t="str">
            <v>2.1.2.01.0186</v>
          </cell>
          <cell r="D844" t="str">
            <v>Ferragens Loyo Ltda.</v>
          </cell>
          <cell r="E844" t="str">
            <v>PC</v>
          </cell>
          <cell r="F844" t="str">
            <v xml:space="preserve">   Fornecedores e Contas a Pagar</v>
          </cell>
        </row>
        <row r="845">
          <cell r="A845">
            <v>213010001</v>
          </cell>
          <cell r="B845" t="str">
            <v>Fornecedores Nacionais</v>
          </cell>
          <cell r="C845" t="str">
            <v>2.1.2.01.0187</v>
          </cell>
          <cell r="D845" t="str">
            <v>Dudex Papelaria Ltda.</v>
          </cell>
          <cell r="E845" t="str">
            <v>PC</v>
          </cell>
          <cell r="F845" t="str">
            <v xml:space="preserve">   Fornecedores e Contas a Pagar</v>
          </cell>
        </row>
        <row r="846">
          <cell r="A846">
            <v>213010001</v>
          </cell>
          <cell r="B846" t="str">
            <v>Fornecedores Nacionais</v>
          </cell>
          <cell r="C846" t="str">
            <v>2.1.2.01.0188</v>
          </cell>
          <cell r="D846" t="str">
            <v>Madereira Pitória Ltda.</v>
          </cell>
          <cell r="E846" t="str">
            <v>PC</v>
          </cell>
          <cell r="F846" t="str">
            <v xml:space="preserve">   Fornecedores e Contas a Pagar</v>
          </cell>
        </row>
        <row r="847">
          <cell r="A847">
            <v>213010001</v>
          </cell>
          <cell r="B847" t="str">
            <v>Fornecedores Nacionais</v>
          </cell>
          <cell r="C847" t="str">
            <v>2.1.2.01.0189</v>
          </cell>
          <cell r="D847" t="str">
            <v>Reynolds Correntes Industriais Ltda.</v>
          </cell>
          <cell r="E847" t="str">
            <v>PC</v>
          </cell>
          <cell r="F847" t="str">
            <v xml:space="preserve">   Fornecedores e Contas a Pagar</v>
          </cell>
        </row>
        <row r="848">
          <cell r="A848">
            <v>213010001</v>
          </cell>
          <cell r="B848" t="str">
            <v>Fornecedores Nacionais</v>
          </cell>
          <cell r="C848" t="str">
            <v>2.1.2.01.0190</v>
          </cell>
          <cell r="D848" t="str">
            <v>Star Paper Papelaria e Informática Ltda.</v>
          </cell>
          <cell r="E848" t="str">
            <v>PC</v>
          </cell>
          <cell r="F848" t="str">
            <v xml:space="preserve">   Fornecedores e Contas a Pagar</v>
          </cell>
        </row>
        <row r="849">
          <cell r="A849">
            <v>213010001</v>
          </cell>
          <cell r="B849" t="str">
            <v>Fornecedores Nacionais</v>
          </cell>
          <cell r="C849" t="str">
            <v>2.1.2.01.0191</v>
          </cell>
          <cell r="D849" t="str">
            <v>Ponto Forte 93 Eletro Hidráulica Ltda.</v>
          </cell>
          <cell r="E849" t="str">
            <v>PC</v>
          </cell>
          <cell r="F849" t="str">
            <v xml:space="preserve">   Fornecedores e Contas a Pagar</v>
          </cell>
        </row>
        <row r="850">
          <cell r="A850">
            <v>213010001</v>
          </cell>
          <cell r="B850" t="str">
            <v>Fornecedores Nacionais</v>
          </cell>
          <cell r="C850" t="str">
            <v>2.1.2.01.0192</v>
          </cell>
          <cell r="D850" t="str">
            <v>Ambient Air Ar Condicionado Ltda.</v>
          </cell>
          <cell r="E850" t="str">
            <v>PC</v>
          </cell>
          <cell r="F850" t="str">
            <v xml:space="preserve">   Fornecedores e Contas a Pagar</v>
          </cell>
        </row>
        <row r="851">
          <cell r="A851">
            <v>213010001</v>
          </cell>
          <cell r="B851" t="str">
            <v>Fornecedores Nacionais</v>
          </cell>
          <cell r="C851" t="str">
            <v>2.1.2.01.0193</v>
          </cell>
          <cell r="D851" t="str">
            <v>HL Signs Confecções e Painéis Ltda.</v>
          </cell>
          <cell r="E851" t="str">
            <v>PC</v>
          </cell>
          <cell r="F851" t="str">
            <v xml:space="preserve">   Fornecedores e Contas a Pagar</v>
          </cell>
        </row>
        <row r="852">
          <cell r="A852">
            <v>213010001</v>
          </cell>
          <cell r="B852" t="str">
            <v>Fornecedores Nacionais</v>
          </cell>
          <cell r="C852" t="str">
            <v>2.1.2.01.0194</v>
          </cell>
          <cell r="D852" t="str">
            <v>Trocalor Indústria Mecânica Ltda.</v>
          </cell>
          <cell r="E852" t="str">
            <v>PC</v>
          </cell>
          <cell r="F852" t="str">
            <v xml:space="preserve">   Fornecedores e Contas a Pagar</v>
          </cell>
        </row>
        <row r="853">
          <cell r="A853">
            <v>213010001</v>
          </cell>
          <cell r="B853" t="str">
            <v>Fornecedores Nacionais</v>
          </cell>
          <cell r="C853" t="str">
            <v>2.1.2.01.0195</v>
          </cell>
          <cell r="D853" t="str">
            <v>Fernandes Medina Divisórias Ltda.</v>
          </cell>
          <cell r="E853" t="str">
            <v>PC</v>
          </cell>
          <cell r="F853" t="str">
            <v xml:space="preserve">   Fornecedores e Contas a Pagar</v>
          </cell>
        </row>
        <row r="854">
          <cell r="A854">
            <v>213010001</v>
          </cell>
          <cell r="B854" t="str">
            <v>Fornecedores Nacionais</v>
          </cell>
          <cell r="C854" t="str">
            <v>2.1.2.01.0196</v>
          </cell>
          <cell r="D854" t="str">
            <v>Tek-Fill Toner Comércio Cartuchos Ltda.</v>
          </cell>
          <cell r="E854" t="str">
            <v>PC</v>
          </cell>
          <cell r="F854" t="str">
            <v xml:space="preserve">   Fornecedores e Contas a Pagar</v>
          </cell>
        </row>
        <row r="855">
          <cell r="A855">
            <v>213010001</v>
          </cell>
          <cell r="B855" t="str">
            <v>Fornecedores Nacionais</v>
          </cell>
          <cell r="C855" t="str">
            <v>2.1.2.01.0197</v>
          </cell>
          <cell r="D855" t="str">
            <v>Recal Construção e Reformas Ltda.</v>
          </cell>
          <cell r="E855" t="str">
            <v>PC</v>
          </cell>
          <cell r="F855" t="str">
            <v xml:space="preserve">   Fornecedores e Contas a Pagar</v>
          </cell>
        </row>
        <row r="856">
          <cell r="A856">
            <v>213010001</v>
          </cell>
          <cell r="B856" t="str">
            <v>Fornecedores Nacionais</v>
          </cell>
          <cell r="C856" t="str">
            <v>2.1.2.01.0198</v>
          </cell>
          <cell r="D856" t="str">
            <v>FNAC Brasil Ltda.</v>
          </cell>
          <cell r="E856" t="str">
            <v>PC</v>
          </cell>
          <cell r="F856" t="str">
            <v xml:space="preserve">   Fornecedores e Contas a Pagar</v>
          </cell>
        </row>
        <row r="857">
          <cell r="A857">
            <v>213010001</v>
          </cell>
          <cell r="B857" t="str">
            <v>Fornecedores Nacionais</v>
          </cell>
          <cell r="C857" t="str">
            <v>2.1.2.01.0199</v>
          </cell>
          <cell r="D857" t="str">
            <v>RB 37 Tecnologia de Informática Ltda.</v>
          </cell>
          <cell r="E857" t="str">
            <v>PC</v>
          </cell>
          <cell r="F857" t="str">
            <v xml:space="preserve">   Fornecedores e Contas a Pagar</v>
          </cell>
        </row>
        <row r="858">
          <cell r="A858">
            <v>213010001</v>
          </cell>
          <cell r="B858" t="str">
            <v>Fornecedores Nacionais</v>
          </cell>
          <cell r="C858" t="str">
            <v>2.1.2.01.0200</v>
          </cell>
          <cell r="D858" t="str">
            <v>Officenet Com. de Mat. p/Escritório Ltda</v>
          </cell>
          <cell r="E858" t="str">
            <v>PC</v>
          </cell>
          <cell r="F858" t="str">
            <v xml:space="preserve">   Fornecedores e Contas a Pagar</v>
          </cell>
        </row>
        <row r="859">
          <cell r="A859">
            <v>213010001</v>
          </cell>
          <cell r="B859" t="str">
            <v>Fornecedores Nacionais</v>
          </cell>
          <cell r="C859" t="str">
            <v>2.1.2.01.0201</v>
          </cell>
          <cell r="D859" t="str">
            <v>Super Matriz Aços Ltda.</v>
          </cell>
          <cell r="E859" t="str">
            <v>PC</v>
          </cell>
          <cell r="F859" t="str">
            <v xml:space="preserve">   Fornecedores e Contas a Pagar</v>
          </cell>
        </row>
        <row r="860">
          <cell r="A860">
            <v>213010001</v>
          </cell>
          <cell r="B860" t="str">
            <v>Fornecedores Nacionais</v>
          </cell>
          <cell r="C860" t="str">
            <v>2.1.2.01.0202</v>
          </cell>
          <cell r="D860" t="str">
            <v>Maracanã 2005 Serv Gerais Limpeza Ltda.</v>
          </cell>
          <cell r="E860" t="str">
            <v>PC</v>
          </cell>
          <cell r="F860" t="str">
            <v xml:space="preserve">   Fornecedores e Contas a Pagar</v>
          </cell>
        </row>
        <row r="861">
          <cell r="A861">
            <v>213010001</v>
          </cell>
          <cell r="B861" t="str">
            <v>Fornecedores Nacionais</v>
          </cell>
          <cell r="C861" t="str">
            <v>2.1.2.01.0203</v>
          </cell>
          <cell r="D861" t="str">
            <v>Pinguim Obras Ltda.</v>
          </cell>
          <cell r="E861" t="str">
            <v>PC</v>
          </cell>
          <cell r="F861" t="str">
            <v xml:space="preserve">   Fornecedores e Contas a Pagar</v>
          </cell>
        </row>
        <row r="862">
          <cell r="A862">
            <v>213010001</v>
          </cell>
          <cell r="B862" t="str">
            <v>Fornecedores Nacionais</v>
          </cell>
          <cell r="C862" t="str">
            <v>2.1.2.01.0204</v>
          </cell>
          <cell r="D862" t="str">
            <v>Núcleo Inf. Coord. do Ponto BR - Nic.Br</v>
          </cell>
          <cell r="E862" t="str">
            <v>PC</v>
          </cell>
          <cell r="F862" t="str">
            <v xml:space="preserve">   Fornecedores e Contas a Pagar</v>
          </cell>
        </row>
        <row r="863">
          <cell r="A863">
            <v>213010001</v>
          </cell>
          <cell r="B863" t="str">
            <v>Fornecedores Nacionais</v>
          </cell>
          <cell r="C863" t="str">
            <v>2.1.2.01.0205</v>
          </cell>
          <cell r="D863" t="str">
            <v>Multimix Refrigeração Ltda.</v>
          </cell>
          <cell r="E863" t="str">
            <v>PC</v>
          </cell>
          <cell r="F863" t="str">
            <v xml:space="preserve">   Fornecedores e Contas a Pagar</v>
          </cell>
        </row>
        <row r="864">
          <cell r="A864">
            <v>213010001</v>
          </cell>
          <cell r="B864" t="str">
            <v>Fornecedores Nacionais</v>
          </cell>
          <cell r="C864" t="str">
            <v>2.1.2.01.0206</v>
          </cell>
          <cell r="D864" t="str">
            <v>Proar - Aeronaves e Revisões Ltda.</v>
          </cell>
          <cell r="E864" t="str">
            <v>PC</v>
          </cell>
          <cell r="F864" t="str">
            <v xml:space="preserve">   Fornecedores e Contas a Pagar</v>
          </cell>
        </row>
        <row r="865">
          <cell r="A865">
            <v>213010001</v>
          </cell>
          <cell r="B865" t="str">
            <v>Fornecedores Nacionais</v>
          </cell>
          <cell r="C865" t="str">
            <v>2.1.2.01.0207</v>
          </cell>
          <cell r="D865" t="str">
            <v>NE 205 Comércio Ltda.</v>
          </cell>
          <cell r="E865" t="str">
            <v>PC</v>
          </cell>
          <cell r="F865" t="str">
            <v xml:space="preserve">   Fornecedores e Contas a Pagar</v>
          </cell>
        </row>
        <row r="866">
          <cell r="A866">
            <v>213010001</v>
          </cell>
          <cell r="B866" t="str">
            <v>Fornecedores Nacionais</v>
          </cell>
          <cell r="C866" t="str">
            <v>2.1.2.01.0208</v>
          </cell>
          <cell r="D866" t="str">
            <v>Avaliações Pat. &amp; Est. Tec. Ltda - Apet</v>
          </cell>
          <cell r="E866" t="str">
            <v>PC</v>
          </cell>
          <cell r="F866" t="str">
            <v xml:space="preserve">   Fornecedores e Contas a Pagar</v>
          </cell>
        </row>
        <row r="867">
          <cell r="A867">
            <v>213010001</v>
          </cell>
          <cell r="B867" t="str">
            <v>Fornecedores Nacionais</v>
          </cell>
          <cell r="C867" t="str">
            <v>2.1.2.01.0209</v>
          </cell>
          <cell r="D867" t="str">
            <v>Brasil Transportes Intermodal Ltda.</v>
          </cell>
          <cell r="E867" t="str">
            <v>PC</v>
          </cell>
          <cell r="F867" t="str">
            <v xml:space="preserve">   Fornecedores e Contas a Pagar</v>
          </cell>
        </row>
        <row r="868">
          <cell r="A868">
            <v>213010001</v>
          </cell>
          <cell r="B868" t="str">
            <v>Fornecedores Nacionais</v>
          </cell>
          <cell r="C868" t="str">
            <v>2.1.2.01.0210</v>
          </cell>
          <cell r="D868" t="str">
            <v>Trois S do Brasil Comercial Ltda. - ME</v>
          </cell>
          <cell r="E868" t="str">
            <v>PC</v>
          </cell>
          <cell r="F868" t="str">
            <v xml:space="preserve">   Fornecedores e Contas a Pagar</v>
          </cell>
        </row>
        <row r="869">
          <cell r="A869">
            <v>213010001</v>
          </cell>
          <cell r="B869" t="str">
            <v>Fornecedores Nacionais</v>
          </cell>
          <cell r="C869" t="str">
            <v>2.1.2.01.0211</v>
          </cell>
          <cell r="D869" t="str">
            <v>PNP Telecomunicações Ltda.</v>
          </cell>
          <cell r="E869" t="str">
            <v>PC</v>
          </cell>
          <cell r="F869" t="str">
            <v xml:space="preserve">   Fornecedores e Contas a Pagar</v>
          </cell>
        </row>
        <row r="870">
          <cell r="A870">
            <v>213010001</v>
          </cell>
          <cell r="B870" t="str">
            <v>Fornecedores Nacionais</v>
          </cell>
          <cell r="C870" t="str">
            <v>2.1.2.01.0212</v>
          </cell>
          <cell r="D870" t="str">
            <v>Mega House 383 Pap. e Informática Ltda.</v>
          </cell>
          <cell r="E870" t="str">
            <v>PC</v>
          </cell>
          <cell r="F870" t="str">
            <v xml:space="preserve">   Fornecedores e Contas a Pagar</v>
          </cell>
        </row>
        <row r="871">
          <cell r="A871">
            <v>213010001</v>
          </cell>
          <cell r="B871" t="str">
            <v>Fornecedores Nacionais</v>
          </cell>
          <cell r="C871" t="str">
            <v>2.1.2.01.0213</v>
          </cell>
          <cell r="D871" t="str">
            <v>Eletrolyne Instalações Ltda.</v>
          </cell>
          <cell r="E871" t="str">
            <v>PC</v>
          </cell>
          <cell r="F871" t="str">
            <v xml:space="preserve">   Fornecedores e Contas a Pagar</v>
          </cell>
        </row>
        <row r="872">
          <cell r="A872">
            <v>213010001</v>
          </cell>
          <cell r="B872" t="str">
            <v>Fornecedores Nacionais</v>
          </cell>
          <cell r="C872" t="str">
            <v>2.1.2.01.0214</v>
          </cell>
          <cell r="D872" t="str">
            <v>Diba 695 Dist Materiais Elétricos Ltda.</v>
          </cell>
          <cell r="E872" t="str">
            <v>PC</v>
          </cell>
          <cell r="F872" t="str">
            <v xml:space="preserve">   Fornecedores e Contas a Pagar</v>
          </cell>
        </row>
        <row r="873">
          <cell r="A873">
            <v>213010001</v>
          </cell>
          <cell r="B873" t="str">
            <v>Fornecedores Nacionais</v>
          </cell>
          <cell r="C873" t="str">
            <v>2.1.2.01.0215</v>
          </cell>
          <cell r="D873" t="str">
            <v>N. S. Granato Filho - Plantas</v>
          </cell>
          <cell r="E873" t="str">
            <v>PC</v>
          </cell>
          <cell r="F873" t="str">
            <v xml:space="preserve">   Fornecedores e Contas a Pagar</v>
          </cell>
        </row>
        <row r="874">
          <cell r="A874">
            <v>213010001</v>
          </cell>
          <cell r="B874" t="str">
            <v>Fornecedores Nacionais</v>
          </cell>
          <cell r="C874" t="str">
            <v>2.1.2.01.0216</v>
          </cell>
          <cell r="D874" t="str">
            <v>Dell Computadores do Brasil Ltda.</v>
          </cell>
          <cell r="E874" t="str">
            <v>PC</v>
          </cell>
          <cell r="F874" t="str">
            <v xml:space="preserve">   Fornecedores e Contas a Pagar</v>
          </cell>
        </row>
        <row r="875">
          <cell r="A875">
            <v>213010001</v>
          </cell>
          <cell r="B875" t="str">
            <v>Fornecedores Nacionais</v>
          </cell>
          <cell r="C875" t="str">
            <v>2.1.2.01.0217</v>
          </cell>
          <cell r="D875" t="str">
            <v>Magnaton Com. de Fios e Cabos Ltda.</v>
          </cell>
          <cell r="E875" t="str">
            <v>PC</v>
          </cell>
          <cell r="F875" t="str">
            <v xml:space="preserve">   Fornecedores e Contas a Pagar</v>
          </cell>
        </row>
        <row r="876">
          <cell r="A876">
            <v>213010001</v>
          </cell>
          <cell r="B876" t="str">
            <v>Fornecedores Nacionais</v>
          </cell>
          <cell r="C876" t="str">
            <v>2.1.2.01.0218</v>
          </cell>
          <cell r="D876" t="str">
            <v>Ar Clean Tecnologia e Serviços Ltda.</v>
          </cell>
          <cell r="E876" t="str">
            <v>PC</v>
          </cell>
          <cell r="F876" t="str">
            <v xml:space="preserve">   Fornecedores e Contas a Pagar</v>
          </cell>
        </row>
        <row r="877">
          <cell r="A877">
            <v>213010001</v>
          </cell>
          <cell r="B877" t="str">
            <v>Fornecedores Nacionais</v>
          </cell>
          <cell r="C877" t="str">
            <v>2.1.2.01.0219</v>
          </cell>
          <cell r="D877" t="str">
            <v>Construcap - CCPS Eng. e Comércio S/A</v>
          </cell>
          <cell r="E877" t="str">
            <v>PC</v>
          </cell>
          <cell r="F877" t="str">
            <v xml:space="preserve">   Fornecedores e Contas a Pagar</v>
          </cell>
        </row>
        <row r="878">
          <cell r="A878">
            <v>213010001</v>
          </cell>
          <cell r="B878" t="str">
            <v>Fornecedores Nacionais</v>
          </cell>
          <cell r="C878" t="str">
            <v>2.1.2.01.0220</v>
          </cell>
          <cell r="D878" t="str">
            <v>RB 185 Papelaria e Informática Ltda.</v>
          </cell>
          <cell r="E878" t="str">
            <v>PC</v>
          </cell>
          <cell r="F878" t="str">
            <v xml:space="preserve">   Fornecedores e Contas a Pagar</v>
          </cell>
        </row>
        <row r="879">
          <cell r="A879">
            <v>213010001</v>
          </cell>
          <cell r="B879" t="str">
            <v>Fornecedores Nacionais</v>
          </cell>
          <cell r="C879" t="str">
            <v>2.1.2.01.0221</v>
          </cell>
          <cell r="D879" t="str">
            <v>Locadiesel Geradores Ltda.</v>
          </cell>
          <cell r="E879" t="str">
            <v>PC</v>
          </cell>
          <cell r="F879" t="str">
            <v xml:space="preserve">   Fornecedores e Contas a Pagar</v>
          </cell>
        </row>
        <row r="880">
          <cell r="A880">
            <v>213010001</v>
          </cell>
          <cell r="B880" t="str">
            <v>Fornecedores Nacionais</v>
          </cell>
          <cell r="C880" t="str">
            <v>2.1.2.01.0222</v>
          </cell>
          <cell r="D880" t="str">
            <v>Elevadores Atlas Shindler S/A</v>
          </cell>
          <cell r="E880" t="str">
            <v>PC</v>
          </cell>
          <cell r="F880" t="str">
            <v xml:space="preserve">   Fornecedores e Contas a Pagar</v>
          </cell>
        </row>
        <row r="881">
          <cell r="A881">
            <v>213010001</v>
          </cell>
          <cell r="B881" t="str">
            <v>Fornecedores Nacionais</v>
          </cell>
          <cell r="C881" t="str">
            <v>2.1.2.01.0223</v>
          </cell>
          <cell r="D881" t="str">
            <v>ESB Electronic Services Ind. e Com. Ltda</v>
          </cell>
          <cell r="E881" t="str">
            <v>PC</v>
          </cell>
          <cell r="F881" t="str">
            <v xml:space="preserve">   Fornecedores e Contas a Pagar</v>
          </cell>
        </row>
        <row r="882">
          <cell r="A882">
            <v>213010001</v>
          </cell>
          <cell r="B882" t="str">
            <v>Fornecedores Nacionais</v>
          </cell>
          <cell r="C882" t="str">
            <v>2.1.2.01.0224</v>
          </cell>
          <cell r="D882" t="str">
            <v>PG Real Estate Solutions Ltda.</v>
          </cell>
          <cell r="E882" t="str">
            <v>PC</v>
          </cell>
          <cell r="F882" t="str">
            <v xml:space="preserve">   Fornecedores e Contas a Pagar</v>
          </cell>
        </row>
        <row r="883">
          <cell r="A883">
            <v>213010001</v>
          </cell>
          <cell r="B883" t="str">
            <v>Fornecedores Nacionais</v>
          </cell>
          <cell r="C883" t="str">
            <v>2.1.2.01.0225</v>
          </cell>
          <cell r="D883" t="str">
            <v>Tecnomóvel - Ind., Com. e Serviços Ltda.</v>
          </cell>
          <cell r="E883" t="str">
            <v>PC</v>
          </cell>
          <cell r="F883" t="str">
            <v xml:space="preserve">   Fornecedores e Contas a Pagar</v>
          </cell>
        </row>
        <row r="884">
          <cell r="A884">
            <v>213010001</v>
          </cell>
          <cell r="B884" t="str">
            <v>Fornecedores Nacionais</v>
          </cell>
          <cell r="C884" t="str">
            <v>2.1.2.01.0226</v>
          </cell>
          <cell r="D884" t="str">
            <v>Edison Rodrigues Projetos S/C Ltda.</v>
          </cell>
          <cell r="E884" t="str">
            <v>PC</v>
          </cell>
          <cell r="F884" t="str">
            <v xml:space="preserve">   Fornecedores e Contas a Pagar</v>
          </cell>
        </row>
        <row r="885">
          <cell r="A885">
            <v>213010001</v>
          </cell>
          <cell r="B885" t="str">
            <v>Fornecedores Nacionais</v>
          </cell>
          <cell r="C885" t="str">
            <v>2.1.2.01.0227</v>
          </cell>
          <cell r="D885" t="str">
            <v>Globex Utilidades S/A</v>
          </cell>
          <cell r="E885" t="str">
            <v>PC</v>
          </cell>
          <cell r="F885" t="str">
            <v xml:space="preserve">   Fornecedores e Contas a Pagar</v>
          </cell>
        </row>
        <row r="886">
          <cell r="A886">
            <v>213010001</v>
          </cell>
          <cell r="B886" t="str">
            <v>Fornecedores Nacionais</v>
          </cell>
          <cell r="C886" t="str">
            <v>2.1.2.01.0228</v>
          </cell>
          <cell r="D886" t="str">
            <v>Cimento Tupi S/A</v>
          </cell>
          <cell r="E886" t="str">
            <v>PC</v>
          </cell>
          <cell r="F886" t="str">
            <v xml:space="preserve">   Fornecedores e Contas a Pagar</v>
          </cell>
        </row>
        <row r="887">
          <cell r="A887">
            <v>213010001</v>
          </cell>
          <cell r="B887" t="str">
            <v>Fornecedores Nacionais</v>
          </cell>
          <cell r="C887" t="str">
            <v>2.1.2.01.0229</v>
          </cell>
          <cell r="D887" t="str">
            <v>Craft Engenharia Ltda.</v>
          </cell>
          <cell r="E887" t="str">
            <v>PC</v>
          </cell>
          <cell r="F887" t="str">
            <v xml:space="preserve">   Fornecedores e Contas a Pagar</v>
          </cell>
        </row>
        <row r="888">
          <cell r="A888">
            <v>213010001</v>
          </cell>
          <cell r="B888" t="str">
            <v>Fornecedores Nacionais</v>
          </cell>
          <cell r="C888" t="str">
            <v>2.1.2.01.0230</v>
          </cell>
          <cell r="D888" t="str">
            <v>Paulo Goulart Cons Proj e Trein S/C Ltda</v>
          </cell>
          <cell r="E888" t="str">
            <v>PC</v>
          </cell>
          <cell r="F888" t="str">
            <v xml:space="preserve">   Fornecedores e Contas a Pagar</v>
          </cell>
        </row>
        <row r="889">
          <cell r="A889">
            <v>213010001</v>
          </cell>
          <cell r="B889" t="str">
            <v>Fornecedores Nacionais</v>
          </cell>
          <cell r="C889" t="str">
            <v>2.1.2.01.0231</v>
          </cell>
          <cell r="D889" t="str">
            <v>PHD Desmontes Ltda.</v>
          </cell>
          <cell r="E889" t="str">
            <v>PC</v>
          </cell>
          <cell r="F889" t="str">
            <v xml:space="preserve">   Fornecedores e Contas a Pagar</v>
          </cell>
        </row>
        <row r="890">
          <cell r="A890">
            <v>213010001</v>
          </cell>
          <cell r="B890" t="str">
            <v>Fornecedores Nacionais</v>
          </cell>
          <cell r="C890" t="str">
            <v>2.1.2.01.0232</v>
          </cell>
          <cell r="D890" t="str">
            <v>Papelaria Reviva Comércio Ltda. - ME</v>
          </cell>
          <cell r="E890" t="str">
            <v>PC</v>
          </cell>
          <cell r="F890" t="str">
            <v xml:space="preserve">   Fornecedores e Contas a Pagar</v>
          </cell>
        </row>
        <row r="891">
          <cell r="A891">
            <v>213010001</v>
          </cell>
          <cell r="B891" t="str">
            <v>Fornecedores Nacionais</v>
          </cell>
          <cell r="C891" t="str">
            <v>2.1.2.01.0233</v>
          </cell>
          <cell r="D891" t="str">
            <v>Copiadora San Remo Ltda.</v>
          </cell>
          <cell r="E891" t="str">
            <v>PC</v>
          </cell>
          <cell r="F891" t="str">
            <v xml:space="preserve">   Fornecedores e Contas a Pagar</v>
          </cell>
        </row>
        <row r="892">
          <cell r="A892">
            <v>213010001</v>
          </cell>
          <cell r="B892" t="str">
            <v>Fornecedores Nacionais</v>
          </cell>
          <cell r="C892" t="str">
            <v>2.1.2.01.0234</v>
          </cell>
          <cell r="D892" t="str">
            <v>Nipomaq - Máquinas de Escritório Ltda.</v>
          </cell>
          <cell r="E892" t="str">
            <v>PC</v>
          </cell>
          <cell r="F892" t="str">
            <v xml:space="preserve">   Fornecedores e Contas a Pagar</v>
          </cell>
        </row>
        <row r="893">
          <cell r="A893">
            <v>213010001</v>
          </cell>
          <cell r="B893" t="str">
            <v>Fornecedores Nacionais</v>
          </cell>
          <cell r="C893" t="str">
            <v>2.1.2.01.0235</v>
          </cell>
          <cell r="D893" t="str">
            <v>Madeprego Indústria e Comércio Ltda.</v>
          </cell>
          <cell r="E893" t="str">
            <v>PC</v>
          </cell>
          <cell r="F893" t="str">
            <v xml:space="preserve">   Fornecedores e Contas a Pagar</v>
          </cell>
        </row>
        <row r="894">
          <cell r="A894">
            <v>213010001</v>
          </cell>
          <cell r="B894" t="str">
            <v>Fornecedores Nacionais</v>
          </cell>
          <cell r="C894" t="str">
            <v>2.1.2.01.0236</v>
          </cell>
          <cell r="D894" t="str">
            <v>Cofix Construções e Empreendimentos Ltda</v>
          </cell>
          <cell r="E894" t="str">
            <v>PC</v>
          </cell>
          <cell r="F894" t="str">
            <v xml:space="preserve">   Fornecedores e Contas a Pagar</v>
          </cell>
        </row>
        <row r="895">
          <cell r="A895">
            <v>213010001</v>
          </cell>
          <cell r="B895" t="str">
            <v>Fornecedores Nacionais</v>
          </cell>
          <cell r="C895" t="str">
            <v>2.1.2.01.0237</v>
          </cell>
          <cell r="D895" t="str">
            <v>CH Internacional Cons. Aduaneira Ltda.</v>
          </cell>
          <cell r="E895" t="str">
            <v>PC</v>
          </cell>
          <cell r="F895" t="str">
            <v xml:space="preserve">   Fornecedores e Contas a Pagar</v>
          </cell>
        </row>
        <row r="896">
          <cell r="A896">
            <v>213010001</v>
          </cell>
          <cell r="B896" t="str">
            <v>Fornecedores Nacionais</v>
          </cell>
          <cell r="C896" t="str">
            <v>2.1.2.01.0238</v>
          </cell>
          <cell r="D896" t="str">
            <v>Nextel Telecomunicações Ltda.</v>
          </cell>
          <cell r="E896" t="str">
            <v>PC</v>
          </cell>
          <cell r="F896" t="str">
            <v xml:space="preserve">   Fornecedores e Contas a Pagar</v>
          </cell>
        </row>
        <row r="897">
          <cell r="A897">
            <v>213010001</v>
          </cell>
          <cell r="B897" t="str">
            <v>Fornecedores Nacionais</v>
          </cell>
          <cell r="C897" t="str">
            <v>2.1.2.01.0239</v>
          </cell>
          <cell r="D897" t="str">
            <v>Fundação C. Proj. Pesq Est. Tecnológicos</v>
          </cell>
          <cell r="E897" t="str">
            <v>PC</v>
          </cell>
          <cell r="F897" t="str">
            <v xml:space="preserve">   Fornecedores e Contas a Pagar</v>
          </cell>
        </row>
        <row r="898">
          <cell r="A898">
            <v>213010001</v>
          </cell>
          <cell r="B898" t="str">
            <v>Fornecedores Nacionais</v>
          </cell>
          <cell r="C898" t="str">
            <v>2.1.2.01.0240</v>
          </cell>
          <cell r="D898" t="str">
            <v>Madereira Rochembach Ltda.</v>
          </cell>
          <cell r="E898" t="str">
            <v>PC</v>
          </cell>
          <cell r="F898" t="str">
            <v xml:space="preserve">   Fornecedores e Contas a Pagar</v>
          </cell>
        </row>
        <row r="899">
          <cell r="A899">
            <v>213010001</v>
          </cell>
          <cell r="B899" t="str">
            <v>Fornecedores Nacionais</v>
          </cell>
          <cell r="C899" t="str">
            <v>2.1.2.01.0241</v>
          </cell>
          <cell r="D899" t="str">
            <v>Dalfertil Com Rep Insumos Agrícolas Ltda</v>
          </cell>
          <cell r="E899" t="str">
            <v>PC</v>
          </cell>
          <cell r="F899" t="str">
            <v xml:space="preserve">   Fornecedores e Contas a Pagar</v>
          </cell>
        </row>
        <row r="900">
          <cell r="A900">
            <v>213010001</v>
          </cell>
          <cell r="B900" t="str">
            <v>Fornecedores Nacionais</v>
          </cell>
          <cell r="C900" t="str">
            <v>2.1.2.01.0242</v>
          </cell>
          <cell r="D900" t="str">
            <v>Madsul Atacadão de Madeiras Ltda.</v>
          </cell>
          <cell r="E900" t="str">
            <v>PC</v>
          </cell>
          <cell r="F900" t="str">
            <v xml:space="preserve">   Fornecedores e Contas a Pagar</v>
          </cell>
        </row>
        <row r="901">
          <cell r="A901">
            <v>213010001</v>
          </cell>
          <cell r="B901" t="str">
            <v>Fornecedores Nacionais</v>
          </cell>
          <cell r="C901" t="str">
            <v>2.1.2.01.0243</v>
          </cell>
          <cell r="D901" t="str">
            <v>Realgraf Artes Gráficas Ltda.</v>
          </cell>
          <cell r="E901" t="str">
            <v>PC</v>
          </cell>
          <cell r="F901" t="str">
            <v xml:space="preserve">   Fornecedores e Contas a Pagar</v>
          </cell>
        </row>
        <row r="902">
          <cell r="A902">
            <v>213010001</v>
          </cell>
          <cell r="B902" t="str">
            <v>Fornecedores Nacionais</v>
          </cell>
          <cell r="C902" t="str">
            <v>2.1.2.01.0244</v>
          </cell>
          <cell r="D902" t="str">
            <v>My Zoom Fotografias Ltda.</v>
          </cell>
          <cell r="E902" t="str">
            <v>PC</v>
          </cell>
          <cell r="F902" t="str">
            <v xml:space="preserve">   Fornecedores e Contas a Pagar</v>
          </cell>
        </row>
        <row r="903">
          <cell r="A903">
            <v>213010001</v>
          </cell>
          <cell r="B903" t="str">
            <v>Fornecedores Nacionais</v>
          </cell>
          <cell r="C903" t="str">
            <v>2.1.2.01.0245</v>
          </cell>
          <cell r="D903" t="str">
            <v>J&amp;MB Legalização Ltda.</v>
          </cell>
          <cell r="E903" t="str">
            <v>PC</v>
          </cell>
          <cell r="F903" t="str">
            <v xml:space="preserve">   Fornecedores e Contas a Pagar</v>
          </cell>
        </row>
        <row r="904">
          <cell r="A904">
            <v>213010001</v>
          </cell>
          <cell r="B904" t="str">
            <v>Fornecedores Nacionais</v>
          </cell>
          <cell r="C904" t="str">
            <v>2.1.2.01.0246</v>
          </cell>
          <cell r="D904" t="str">
            <v>EAC Letreiros e Serviços Ltda.</v>
          </cell>
          <cell r="E904" t="str">
            <v>PC</v>
          </cell>
          <cell r="F904" t="str">
            <v xml:space="preserve">   Fornecedores e Contas a Pagar</v>
          </cell>
        </row>
        <row r="905">
          <cell r="A905">
            <v>213010001</v>
          </cell>
          <cell r="B905" t="str">
            <v>Fornecedores Nacionais</v>
          </cell>
          <cell r="C905" t="str">
            <v>2.1.2.01.0247</v>
          </cell>
          <cell r="D905" t="str">
            <v>Medabil Sistemas Construtivos S/A</v>
          </cell>
          <cell r="E905" t="str">
            <v>PC</v>
          </cell>
          <cell r="F905" t="str">
            <v xml:space="preserve">   Fornecedores e Contas a Pagar</v>
          </cell>
        </row>
        <row r="906">
          <cell r="A906">
            <v>213010001</v>
          </cell>
          <cell r="B906" t="str">
            <v>Fornecedores Nacionais</v>
          </cell>
          <cell r="C906" t="str">
            <v>2.1.2.01.0248</v>
          </cell>
          <cell r="D906" t="str">
            <v>Multibloco Ind e Com Art Concreto Ltda</v>
          </cell>
          <cell r="E906" t="str">
            <v>PC</v>
          </cell>
          <cell r="F906" t="str">
            <v xml:space="preserve">   Fornecedores e Contas a Pagar</v>
          </cell>
        </row>
        <row r="907">
          <cell r="A907">
            <v>213010001</v>
          </cell>
          <cell r="B907" t="str">
            <v>Fornecedores Nacionais</v>
          </cell>
          <cell r="C907" t="str">
            <v>2.1.2.01.0249</v>
          </cell>
          <cell r="D907" t="str">
            <v>Rio Brita Ltda.</v>
          </cell>
          <cell r="E907" t="str">
            <v>PC</v>
          </cell>
          <cell r="F907" t="str">
            <v xml:space="preserve">   Fornecedores e Contas a Pagar</v>
          </cell>
        </row>
        <row r="908">
          <cell r="A908">
            <v>213010001</v>
          </cell>
          <cell r="B908" t="str">
            <v>Fornecedores Nacionais</v>
          </cell>
          <cell r="C908" t="str">
            <v>2.1.2.01.0250</v>
          </cell>
          <cell r="D908" t="str">
            <v>Helistar Táxi Aéreo E P Ass Aeronave Lda</v>
          </cell>
          <cell r="E908" t="str">
            <v>PC</v>
          </cell>
          <cell r="F908" t="str">
            <v xml:space="preserve">   Fornecedores e Contas a Pagar</v>
          </cell>
        </row>
        <row r="909">
          <cell r="A909">
            <v>213010001</v>
          </cell>
          <cell r="B909" t="str">
            <v>Fornecedores Nacionais</v>
          </cell>
          <cell r="C909" t="str">
            <v>2.1.2.01.0251</v>
          </cell>
          <cell r="D909" t="str">
            <v>York International Ltda.</v>
          </cell>
          <cell r="E909" t="str">
            <v>PC</v>
          </cell>
          <cell r="F909" t="str">
            <v xml:space="preserve">   Fornecedores e Contas a Pagar</v>
          </cell>
        </row>
        <row r="910">
          <cell r="A910">
            <v>213010001</v>
          </cell>
          <cell r="B910" t="str">
            <v>Fornecedores Nacionais</v>
          </cell>
          <cell r="C910" t="str">
            <v>2.1.2.01.0252</v>
          </cell>
          <cell r="D910" t="str">
            <v>Rafael Laerte Justi Fogliene</v>
          </cell>
          <cell r="E910" t="str">
            <v>PC</v>
          </cell>
          <cell r="F910" t="str">
            <v xml:space="preserve">   Fornecedores e Contas a Pagar</v>
          </cell>
        </row>
        <row r="911">
          <cell r="A911">
            <v>213010001</v>
          </cell>
          <cell r="B911" t="str">
            <v>Fornecedores Nacionais</v>
          </cell>
          <cell r="C911" t="str">
            <v>2.1.2.01.0253</v>
          </cell>
          <cell r="D911" t="str">
            <v>Côncavo &amp; Convexo Prod Artísticas Ltda.</v>
          </cell>
          <cell r="E911" t="str">
            <v>PC</v>
          </cell>
          <cell r="F911" t="str">
            <v xml:space="preserve">   Fornecedores e Contas a Pagar</v>
          </cell>
        </row>
        <row r="912">
          <cell r="A912">
            <v>213010001</v>
          </cell>
          <cell r="B912" t="str">
            <v>Fornecedores Nacionais</v>
          </cell>
          <cell r="C912" t="str">
            <v>2.1.2.01.0254</v>
          </cell>
          <cell r="D912" t="str">
            <v>Foxcel Equipamentos Elétricos Ltda.</v>
          </cell>
          <cell r="E912" t="str">
            <v>PC</v>
          </cell>
          <cell r="F912" t="str">
            <v xml:space="preserve">   Fornecedores e Contas a Pagar</v>
          </cell>
        </row>
        <row r="913">
          <cell r="A913">
            <v>213010001</v>
          </cell>
          <cell r="B913" t="str">
            <v>Fornecedores Nacionais</v>
          </cell>
          <cell r="C913" t="str">
            <v>2.1.2.01.0255</v>
          </cell>
          <cell r="D913" t="str">
            <v>Supply House 663 Informática Ltda.</v>
          </cell>
          <cell r="E913" t="str">
            <v>PC</v>
          </cell>
          <cell r="F913" t="str">
            <v xml:space="preserve">   Fornecedores e Contas a Pagar</v>
          </cell>
        </row>
        <row r="914">
          <cell r="A914">
            <v>213010001</v>
          </cell>
          <cell r="B914" t="str">
            <v>Fornecedores Nacionais</v>
          </cell>
          <cell r="C914" t="str">
            <v>2.1.2.01.0256</v>
          </cell>
          <cell r="D914" t="str">
            <v>Vetor Cons. e Proj. de Engenharia Ltda.</v>
          </cell>
          <cell r="E914" t="str">
            <v>PC</v>
          </cell>
          <cell r="F914" t="str">
            <v xml:space="preserve">   Fornecedores e Contas a Pagar</v>
          </cell>
        </row>
        <row r="915">
          <cell r="A915">
            <v>213010001</v>
          </cell>
          <cell r="B915" t="str">
            <v>Fornecedores Nacionais</v>
          </cell>
          <cell r="C915" t="str">
            <v>2.1.2.01.0257</v>
          </cell>
          <cell r="D915" t="str">
            <v>Levi Rodrigues de Oliveira Madeira - EPP</v>
          </cell>
          <cell r="E915" t="str">
            <v>PC</v>
          </cell>
          <cell r="F915" t="str">
            <v xml:space="preserve">   Fornecedores e Contas a Pagar</v>
          </cell>
        </row>
        <row r="916">
          <cell r="A916">
            <v>213010001</v>
          </cell>
          <cell r="B916" t="str">
            <v>Fornecedores Nacionais</v>
          </cell>
          <cell r="C916" t="str">
            <v>2.1.2.01.0258</v>
          </cell>
          <cell r="D916" t="str">
            <v>Fernandes Garcia Com., Imp. e Exp. Ltda.</v>
          </cell>
          <cell r="E916" t="str">
            <v>PC</v>
          </cell>
          <cell r="F916" t="str">
            <v xml:space="preserve">   Fornecedores e Contas a Pagar</v>
          </cell>
        </row>
        <row r="917">
          <cell r="A917">
            <v>213010001</v>
          </cell>
          <cell r="B917" t="str">
            <v>Fornecedores Nacionais</v>
          </cell>
          <cell r="C917" t="str">
            <v>2.1.2.01.0259</v>
          </cell>
          <cell r="D917" t="str">
            <v>445 Mil Madeiras Ltda.</v>
          </cell>
          <cell r="E917" t="str">
            <v>PC</v>
          </cell>
          <cell r="F917" t="str">
            <v xml:space="preserve">   Fornecedores e Contas a Pagar</v>
          </cell>
        </row>
        <row r="918">
          <cell r="A918">
            <v>213010001</v>
          </cell>
          <cell r="B918" t="str">
            <v>Fornecedores Nacionais</v>
          </cell>
          <cell r="C918" t="str">
            <v>2.1.2.01.0260</v>
          </cell>
          <cell r="D918" t="str">
            <v>Stophere Dist. de Mat. de Papelaria Ltda</v>
          </cell>
          <cell r="E918" t="str">
            <v>PC</v>
          </cell>
          <cell r="F918" t="str">
            <v xml:space="preserve">   Fornecedores e Contas a Pagar</v>
          </cell>
        </row>
        <row r="919">
          <cell r="A919">
            <v>213010001</v>
          </cell>
          <cell r="B919" t="str">
            <v>Fornecedores Nacionais</v>
          </cell>
          <cell r="C919" t="str">
            <v>2.1.2.01.0261</v>
          </cell>
          <cell r="D919" t="str">
            <v>Redentor Águas Minerais Ltda.</v>
          </cell>
          <cell r="E919" t="str">
            <v>PC</v>
          </cell>
          <cell r="F919" t="str">
            <v xml:space="preserve">   Fornecedores e Contas a Pagar</v>
          </cell>
        </row>
        <row r="920">
          <cell r="A920">
            <v>213010001</v>
          </cell>
          <cell r="B920" t="str">
            <v>Fornecedores Nacionais</v>
          </cell>
          <cell r="C920" t="str">
            <v>2.1.2.01.0262</v>
          </cell>
          <cell r="D920" t="str">
            <v>Rio Travel - Niterói Turismo Ltda.</v>
          </cell>
          <cell r="E920" t="str">
            <v>PC</v>
          </cell>
          <cell r="F920" t="str">
            <v xml:space="preserve">   Fornecedores e Contas a Pagar</v>
          </cell>
        </row>
        <row r="921">
          <cell r="A921">
            <v>213010001</v>
          </cell>
          <cell r="B921" t="str">
            <v>Fornecedores Nacionais</v>
          </cell>
          <cell r="C921" t="str">
            <v>2.1.2.01.0263</v>
          </cell>
          <cell r="D921" t="str">
            <v>Imefer Ind. e Merc. de Ferragens Ltda.</v>
          </cell>
          <cell r="E921" t="str">
            <v>PC</v>
          </cell>
          <cell r="F921" t="str">
            <v xml:space="preserve">   Fornecedores e Contas a Pagar</v>
          </cell>
        </row>
        <row r="922">
          <cell r="A922">
            <v>213010001</v>
          </cell>
          <cell r="B922" t="str">
            <v>Fornecedores Nacionais</v>
          </cell>
          <cell r="C922" t="str">
            <v>2.1.2.01.0264</v>
          </cell>
          <cell r="D922" t="str">
            <v>2005 Aja Empreiteira Ltda.</v>
          </cell>
          <cell r="E922" t="str">
            <v>PC</v>
          </cell>
          <cell r="F922" t="str">
            <v xml:space="preserve">   Fornecedores e Contas a Pagar</v>
          </cell>
        </row>
        <row r="923">
          <cell r="A923">
            <v>213010001</v>
          </cell>
          <cell r="B923" t="str">
            <v>Fornecedores Nacionais</v>
          </cell>
          <cell r="C923" t="str">
            <v>2.1.2.01.0265</v>
          </cell>
          <cell r="D923" t="str">
            <v>Barbo Engenharia Ltda.</v>
          </cell>
          <cell r="E923" t="str">
            <v>PC</v>
          </cell>
          <cell r="F923" t="str">
            <v xml:space="preserve">   Fornecedores e Contas a Pagar</v>
          </cell>
        </row>
        <row r="924">
          <cell r="A924">
            <v>213010001</v>
          </cell>
          <cell r="B924" t="str">
            <v>Fornecedores Nacionais</v>
          </cell>
          <cell r="C924" t="str">
            <v>2.1.2.01.0266</v>
          </cell>
          <cell r="D924" t="str">
            <v>Ruflex Pisos e Revestimentos Ltda ME</v>
          </cell>
          <cell r="E924" t="str">
            <v>PC</v>
          </cell>
          <cell r="F924" t="str">
            <v xml:space="preserve">   Fornecedores e Contas a Pagar</v>
          </cell>
        </row>
        <row r="925">
          <cell r="A925">
            <v>213010001</v>
          </cell>
          <cell r="B925" t="str">
            <v>Fornecedores Nacionais</v>
          </cell>
          <cell r="C925" t="str">
            <v>2.1.2.01.0267</v>
          </cell>
          <cell r="D925" t="str">
            <v>Gerdau Comercial de Aços S/A</v>
          </cell>
          <cell r="E925" t="str">
            <v>PC</v>
          </cell>
          <cell r="F925" t="str">
            <v xml:space="preserve">   Fornecedores e Contas a Pagar</v>
          </cell>
        </row>
        <row r="926">
          <cell r="A926">
            <v>213010001</v>
          </cell>
          <cell r="B926" t="str">
            <v>Fornecedores Nacionais</v>
          </cell>
          <cell r="C926" t="str">
            <v>2.1.2.01.0268</v>
          </cell>
          <cell r="D926" t="str">
            <v>Viapol Ltda.</v>
          </cell>
          <cell r="E926" t="str">
            <v>PC</v>
          </cell>
          <cell r="F926" t="str">
            <v xml:space="preserve">   Fornecedores e Contas a Pagar</v>
          </cell>
        </row>
        <row r="927">
          <cell r="A927">
            <v>213010001</v>
          </cell>
          <cell r="B927" t="str">
            <v>Fornecedores Nacionais</v>
          </cell>
          <cell r="C927" t="str">
            <v>2.1.2.01.0269</v>
          </cell>
          <cell r="D927" t="str">
            <v>Eletro Perfil Comercial e Técnica Ltda.</v>
          </cell>
          <cell r="E927" t="str">
            <v>PC</v>
          </cell>
          <cell r="F927" t="str">
            <v xml:space="preserve">   Fornecedores e Contas a Pagar</v>
          </cell>
        </row>
        <row r="928">
          <cell r="A928">
            <v>213010001</v>
          </cell>
          <cell r="B928" t="str">
            <v>Fornecedores Nacionais</v>
          </cell>
          <cell r="C928" t="str">
            <v>2.1.2.01.0270</v>
          </cell>
          <cell r="D928" t="str">
            <v>Torão Materiais de Construção Ltda.</v>
          </cell>
          <cell r="E928" t="str">
            <v>PC</v>
          </cell>
          <cell r="F928" t="str">
            <v xml:space="preserve">   Fornecedores e Contas a Pagar</v>
          </cell>
        </row>
        <row r="929">
          <cell r="A929">
            <v>213010001</v>
          </cell>
          <cell r="B929" t="str">
            <v>Fornecedores Nacionais</v>
          </cell>
          <cell r="C929" t="str">
            <v>2.1.2.01.0271</v>
          </cell>
          <cell r="D929" t="str">
            <v>A Melhor Traduções Ltda.</v>
          </cell>
          <cell r="E929" t="str">
            <v>PC</v>
          </cell>
          <cell r="F929" t="str">
            <v xml:space="preserve">   Fornecedores e Contas a Pagar</v>
          </cell>
        </row>
        <row r="930">
          <cell r="A930">
            <v>213010001</v>
          </cell>
          <cell r="B930" t="str">
            <v>Fornecedores Nacionais</v>
          </cell>
          <cell r="C930" t="str">
            <v>2.1.2.01.0272</v>
          </cell>
          <cell r="D930" t="str">
            <v>G+G Eventos e Promoções Ltda.</v>
          </cell>
          <cell r="E930" t="str">
            <v>PC</v>
          </cell>
          <cell r="F930" t="str">
            <v xml:space="preserve">   Fornecedores e Contas a Pagar</v>
          </cell>
        </row>
        <row r="931">
          <cell r="A931">
            <v>213010001</v>
          </cell>
          <cell r="B931" t="str">
            <v>Fornecedores Nacionais</v>
          </cell>
          <cell r="C931" t="str">
            <v>2.1.2.01.0273</v>
          </cell>
          <cell r="D931" t="str">
            <v>Netcomputers Brasil Comp Com Serv Ltda.</v>
          </cell>
          <cell r="E931" t="str">
            <v>PC</v>
          </cell>
          <cell r="F931" t="str">
            <v xml:space="preserve">   Fornecedores e Contas a Pagar</v>
          </cell>
        </row>
        <row r="932">
          <cell r="A932">
            <v>213010001</v>
          </cell>
          <cell r="B932" t="str">
            <v>Fornecedores Nacionais</v>
          </cell>
          <cell r="C932" t="str">
            <v>2.1.2.01.0274</v>
          </cell>
          <cell r="D932" t="str">
            <v>Vibranihil Com Ind Amort Vibração Ltda.</v>
          </cell>
          <cell r="E932" t="str">
            <v>PC</v>
          </cell>
          <cell r="F932" t="str">
            <v xml:space="preserve">   Fornecedores e Contas a Pagar</v>
          </cell>
        </row>
        <row r="933">
          <cell r="A933">
            <v>213010001</v>
          </cell>
          <cell r="B933" t="str">
            <v>Fornecedores Nacionais</v>
          </cell>
          <cell r="C933" t="str">
            <v>2.1.2.01.0275</v>
          </cell>
          <cell r="D933" t="str">
            <v>Belgo Siderurgia S/A</v>
          </cell>
          <cell r="E933" t="str">
            <v>PC</v>
          </cell>
          <cell r="F933" t="str">
            <v xml:space="preserve">   Fornecedores e Contas a Pagar</v>
          </cell>
        </row>
        <row r="934">
          <cell r="A934">
            <v>213010001</v>
          </cell>
          <cell r="B934" t="str">
            <v>Fornecedores Nacionais</v>
          </cell>
          <cell r="C934" t="str">
            <v>2.1.2.01.0276</v>
          </cell>
          <cell r="D934" t="str">
            <v>Vib-Tech Industrial Ltda.</v>
          </cell>
          <cell r="E934" t="str">
            <v>PC</v>
          </cell>
          <cell r="F934" t="str">
            <v xml:space="preserve">   Fornecedores e Contas a Pagar</v>
          </cell>
        </row>
        <row r="935">
          <cell r="A935">
            <v>213010001</v>
          </cell>
          <cell r="B935" t="str">
            <v>Fornecedores Nacionais</v>
          </cell>
          <cell r="C935" t="str">
            <v>2.1.2.01.0277</v>
          </cell>
          <cell r="D935" t="str">
            <v>Maxitubo Materiais Construção Ltda.</v>
          </cell>
          <cell r="E935" t="str">
            <v>PC</v>
          </cell>
          <cell r="F935" t="str">
            <v xml:space="preserve">   Fornecedores e Contas a Pagar</v>
          </cell>
        </row>
        <row r="936">
          <cell r="A936">
            <v>213010001</v>
          </cell>
          <cell r="B936" t="str">
            <v>Fornecedores Nacionais</v>
          </cell>
          <cell r="C936" t="str">
            <v>2.1.2.01.0278</v>
          </cell>
          <cell r="D936" t="str">
            <v>Boni Tubos Conexões e Saneamento Ltda.</v>
          </cell>
          <cell r="E936" t="str">
            <v>PC</v>
          </cell>
          <cell r="F936" t="str">
            <v xml:space="preserve">   Fornecedores e Contas a Pagar</v>
          </cell>
        </row>
        <row r="937">
          <cell r="A937">
            <v>213010001</v>
          </cell>
          <cell r="B937" t="str">
            <v>Fornecedores Nacionais</v>
          </cell>
          <cell r="C937" t="str">
            <v>2.1.2.01.0279</v>
          </cell>
          <cell r="D937" t="str">
            <v>Plad Prens Laminados Alta Densidade Ltda</v>
          </cell>
          <cell r="E937" t="str">
            <v>PC</v>
          </cell>
          <cell r="F937" t="str">
            <v xml:space="preserve">   Fornecedores e Contas a Pagar</v>
          </cell>
        </row>
        <row r="938">
          <cell r="A938">
            <v>213010001</v>
          </cell>
          <cell r="B938" t="str">
            <v>Fornecedores Nacionais</v>
          </cell>
          <cell r="C938" t="str">
            <v>2.1.2.01.0280</v>
          </cell>
          <cell r="D938" t="str">
            <v>Sandyr - Comercial Elétrica Ltda.</v>
          </cell>
          <cell r="E938" t="str">
            <v>PC</v>
          </cell>
          <cell r="F938" t="str">
            <v xml:space="preserve">   Fornecedores e Contas a Pagar</v>
          </cell>
        </row>
        <row r="939">
          <cell r="A939">
            <v>213010001</v>
          </cell>
          <cell r="B939" t="str">
            <v>Fornecedores Nacionais</v>
          </cell>
          <cell r="C939" t="str">
            <v>2.1.2.01.0281</v>
          </cell>
          <cell r="D939" t="str">
            <v>J.E.A. Indústria Metalúrgica Ltda.</v>
          </cell>
          <cell r="E939" t="str">
            <v>PC</v>
          </cell>
          <cell r="F939" t="str">
            <v xml:space="preserve">   Fornecedores e Contas a Pagar</v>
          </cell>
        </row>
        <row r="940">
          <cell r="A940">
            <v>213010001</v>
          </cell>
          <cell r="B940" t="str">
            <v>Fornecedores Nacionais</v>
          </cell>
          <cell r="C940" t="str">
            <v>2.1.2.01.0282</v>
          </cell>
          <cell r="D940" t="str">
            <v>Madereira Zaber Ltda.</v>
          </cell>
          <cell r="E940" t="str">
            <v>PC</v>
          </cell>
          <cell r="F940" t="str">
            <v xml:space="preserve">   Fornecedores e Contas a Pagar</v>
          </cell>
        </row>
        <row r="941">
          <cell r="A941">
            <v>213010001</v>
          </cell>
          <cell r="B941" t="str">
            <v>Fornecedores Nacionais</v>
          </cell>
          <cell r="C941" t="str">
            <v>2.1.2.01.0283</v>
          </cell>
          <cell r="D941" t="str">
            <v>Monreale Positiva Compensados Ltda.</v>
          </cell>
          <cell r="E941" t="str">
            <v>PC</v>
          </cell>
          <cell r="F941" t="str">
            <v xml:space="preserve">   Fornecedores e Contas a Pagar</v>
          </cell>
        </row>
        <row r="942">
          <cell r="A942">
            <v>213010001</v>
          </cell>
          <cell r="B942" t="str">
            <v>Fornecedores Nacionais</v>
          </cell>
          <cell r="C942" t="str">
            <v>2.1.2.01.0284</v>
          </cell>
          <cell r="D942" t="str">
            <v>Representações Esteves Ltda.</v>
          </cell>
          <cell r="E942" t="str">
            <v>PC</v>
          </cell>
          <cell r="F942" t="str">
            <v xml:space="preserve">   Fornecedores e Contas a Pagar</v>
          </cell>
        </row>
        <row r="943">
          <cell r="A943">
            <v>213010001</v>
          </cell>
          <cell r="B943" t="str">
            <v>Fornecedores Nacionais</v>
          </cell>
          <cell r="C943" t="str">
            <v>2.1.2.01.0285</v>
          </cell>
          <cell r="D943" t="str">
            <v>Siderúrgica Barra Mansa S/A</v>
          </cell>
          <cell r="E943" t="str">
            <v>PC</v>
          </cell>
          <cell r="F943" t="str">
            <v xml:space="preserve">   Fornecedores e Contas a Pagar</v>
          </cell>
        </row>
        <row r="944">
          <cell r="A944">
            <v>213010001</v>
          </cell>
          <cell r="B944" t="str">
            <v>Fornecedores Nacionais</v>
          </cell>
          <cell r="C944" t="str">
            <v>2.1.2.01.0286</v>
          </cell>
          <cell r="D944" t="str">
            <v>Walcenter Produtos de Fixação Ltda.</v>
          </cell>
          <cell r="E944" t="str">
            <v>PC</v>
          </cell>
          <cell r="F944" t="str">
            <v xml:space="preserve">   Fornecedores e Contas a Pagar</v>
          </cell>
        </row>
        <row r="945">
          <cell r="A945">
            <v>213010001</v>
          </cell>
          <cell r="B945" t="str">
            <v>Fornecedores Nacionais</v>
          </cell>
          <cell r="C945" t="str">
            <v>2.1.2.01.0287</v>
          </cell>
          <cell r="D945" t="str">
            <v>Jato Aviação Rio Ltda.</v>
          </cell>
          <cell r="E945" t="str">
            <v>PC</v>
          </cell>
          <cell r="F945" t="str">
            <v xml:space="preserve">   Fornecedores e Contas a Pagar</v>
          </cell>
        </row>
        <row r="946">
          <cell r="A946">
            <v>213010001</v>
          </cell>
          <cell r="B946" t="str">
            <v>Fornecedores Nacionais</v>
          </cell>
          <cell r="C946" t="str">
            <v>2.1.2.01.0288</v>
          </cell>
          <cell r="D946" t="str">
            <v>Topmust Com Dist Prod Serv Inform Ltda.</v>
          </cell>
          <cell r="E946" t="str">
            <v>PC</v>
          </cell>
          <cell r="F946" t="str">
            <v xml:space="preserve">   Fornecedores e Contas a Pagar</v>
          </cell>
        </row>
        <row r="947">
          <cell r="A947">
            <v>213010001</v>
          </cell>
          <cell r="B947" t="str">
            <v>Fornecedores Nacionais</v>
          </cell>
          <cell r="C947" t="str">
            <v>2.1.2.01.0289</v>
          </cell>
          <cell r="D947" t="str">
            <v>TetraEng S/A Planejamento e Construções</v>
          </cell>
          <cell r="E947" t="str">
            <v>PC</v>
          </cell>
          <cell r="F947" t="str">
            <v xml:space="preserve">   Fornecedores e Contas a Pagar</v>
          </cell>
        </row>
        <row r="948">
          <cell r="A948">
            <v>213010001</v>
          </cell>
          <cell r="B948" t="str">
            <v>Fornecedores Nacionais</v>
          </cell>
          <cell r="C948" t="str">
            <v>2.1.2.01.0290</v>
          </cell>
          <cell r="D948" t="str">
            <v>Supristore Comércio e Serviços Ltda.</v>
          </cell>
          <cell r="E948" t="str">
            <v>PC</v>
          </cell>
          <cell r="F948" t="str">
            <v xml:space="preserve">   Fornecedores e Contas a Pagar</v>
          </cell>
        </row>
        <row r="949">
          <cell r="A949">
            <v>213010001</v>
          </cell>
          <cell r="B949" t="str">
            <v>Fornecedores Nacionais</v>
          </cell>
          <cell r="C949" t="str">
            <v>2.1.2.01.0291</v>
          </cell>
          <cell r="D949" t="str">
            <v>Ind. Metalúrgica Paschoal Thomeu Ltda.</v>
          </cell>
          <cell r="E949" t="str">
            <v>PC</v>
          </cell>
          <cell r="F949" t="str">
            <v xml:space="preserve">   Fornecedores e Contas a Pagar</v>
          </cell>
        </row>
        <row r="950">
          <cell r="A950">
            <v>213010001</v>
          </cell>
          <cell r="B950" t="str">
            <v>Fornecedores Nacionais</v>
          </cell>
          <cell r="C950" t="str">
            <v>2.1.2.01.0292</v>
          </cell>
          <cell r="D950" t="str">
            <v>Thyssenkrupp Elevadores S/A</v>
          </cell>
          <cell r="E950" t="str">
            <v>PC</v>
          </cell>
          <cell r="F950" t="str">
            <v xml:space="preserve">   Fornecedores e Contas a Pagar</v>
          </cell>
        </row>
        <row r="951">
          <cell r="A951">
            <v>213010001</v>
          </cell>
          <cell r="B951" t="str">
            <v>Fornecedores Nacionais</v>
          </cell>
          <cell r="C951" t="str">
            <v>2.1.2.01.0293</v>
          </cell>
          <cell r="D951" t="str">
            <v>Lagos 605 Papelaria Ltda.</v>
          </cell>
          <cell r="E951" t="str">
            <v>PC</v>
          </cell>
          <cell r="F951" t="str">
            <v xml:space="preserve">   Fornecedores e Contas a Pagar</v>
          </cell>
        </row>
        <row r="952">
          <cell r="A952">
            <v>213010001</v>
          </cell>
          <cell r="B952" t="str">
            <v>Fornecedores Nacionais</v>
          </cell>
          <cell r="C952" t="str">
            <v>2.1.2.01.0294</v>
          </cell>
          <cell r="D952" t="str">
            <v>Recreio Material de Construção Ltda. ME</v>
          </cell>
          <cell r="E952" t="str">
            <v>PC</v>
          </cell>
          <cell r="F952" t="str">
            <v xml:space="preserve">   Fornecedores e Contas a Pagar</v>
          </cell>
        </row>
        <row r="953">
          <cell r="A953">
            <v>213010001</v>
          </cell>
          <cell r="B953" t="str">
            <v>Fornecedores Nacionais</v>
          </cell>
          <cell r="C953" t="str">
            <v>2.1.2.01.0295</v>
          </cell>
          <cell r="D953" t="str">
            <v>Centernote Informática Ltda.</v>
          </cell>
          <cell r="E953" t="str">
            <v>PC</v>
          </cell>
          <cell r="F953" t="str">
            <v xml:space="preserve">   Fornecedores e Contas a Pagar</v>
          </cell>
        </row>
        <row r="954">
          <cell r="A954">
            <v>213010001</v>
          </cell>
          <cell r="B954" t="str">
            <v>Fornecedores Nacionais</v>
          </cell>
          <cell r="C954" t="str">
            <v>2.1.2.01.0296</v>
          </cell>
          <cell r="D954" t="str">
            <v>Pro Dac Ar Condicionado Ltda.</v>
          </cell>
          <cell r="E954" t="str">
            <v>PC</v>
          </cell>
          <cell r="F954" t="str">
            <v xml:space="preserve">   Fornecedores e Contas a Pagar</v>
          </cell>
        </row>
        <row r="955">
          <cell r="A955">
            <v>213010001</v>
          </cell>
          <cell r="B955" t="str">
            <v>Fornecedores Nacionais</v>
          </cell>
          <cell r="C955" t="str">
            <v>2.1.2.01.0297</v>
          </cell>
          <cell r="D955" t="str">
            <v>Gráfica Digital Ltda.</v>
          </cell>
          <cell r="E955" t="str">
            <v>PC</v>
          </cell>
          <cell r="F955" t="str">
            <v xml:space="preserve">   Fornecedores e Contas a Pagar</v>
          </cell>
        </row>
        <row r="956">
          <cell r="A956">
            <v>213010001</v>
          </cell>
          <cell r="B956" t="str">
            <v>Fornecedores Nacionais</v>
          </cell>
          <cell r="C956" t="str">
            <v>2.1.2.01.0298</v>
          </cell>
          <cell r="D956" t="str">
            <v>Sane-Rio Saneamento &amp; Hidráulica Ltda.</v>
          </cell>
          <cell r="E956" t="str">
            <v>PC</v>
          </cell>
          <cell r="F956" t="str">
            <v xml:space="preserve">   Fornecedores e Contas a Pagar</v>
          </cell>
        </row>
        <row r="957">
          <cell r="A957">
            <v>213010001</v>
          </cell>
          <cell r="B957" t="str">
            <v>Fornecedores Nacionais</v>
          </cell>
          <cell r="C957" t="str">
            <v>2.1.2.01.0299</v>
          </cell>
          <cell r="D957" t="str">
            <v>DMN Webdesign e Mídia Digital Ltda.</v>
          </cell>
          <cell r="E957" t="str">
            <v>PC</v>
          </cell>
          <cell r="F957" t="str">
            <v xml:space="preserve">   Fornecedores e Contas a Pagar</v>
          </cell>
        </row>
        <row r="958">
          <cell r="A958">
            <v>213010001</v>
          </cell>
          <cell r="B958" t="str">
            <v>Fornecedores Nacionais</v>
          </cell>
          <cell r="C958" t="str">
            <v>2.1.2.01.0300</v>
          </cell>
          <cell r="D958" t="str">
            <v>Açoville Comercial e Distribuição Ltda.</v>
          </cell>
          <cell r="E958" t="str">
            <v>PC</v>
          </cell>
          <cell r="F958" t="str">
            <v xml:space="preserve">   Fornecedores e Contas a Pagar</v>
          </cell>
        </row>
        <row r="959">
          <cell r="A959">
            <v>213010001</v>
          </cell>
          <cell r="B959" t="str">
            <v>Fornecedores Nacionais</v>
          </cell>
          <cell r="C959" t="str">
            <v>2.1.2.01.0301</v>
          </cell>
          <cell r="D959" t="str">
            <v>Fortilider Tubos e Conexões Ltda.</v>
          </cell>
          <cell r="E959" t="str">
            <v>PC</v>
          </cell>
          <cell r="F959" t="str">
            <v xml:space="preserve">   Fornecedores e Contas a Pagar</v>
          </cell>
        </row>
        <row r="960">
          <cell r="A960">
            <v>213010001</v>
          </cell>
          <cell r="B960" t="str">
            <v>Fornecedores Nacionais</v>
          </cell>
          <cell r="C960" t="str">
            <v>2.1.2.01.0302</v>
          </cell>
          <cell r="D960" t="str">
            <v>Cone-Rio Com Mat Elét e Hidráulicos Ltda</v>
          </cell>
          <cell r="E960" t="str">
            <v>PC</v>
          </cell>
          <cell r="F960" t="str">
            <v xml:space="preserve">   Fornecedores e Contas a Pagar</v>
          </cell>
        </row>
        <row r="961">
          <cell r="A961">
            <v>213010001</v>
          </cell>
          <cell r="B961" t="str">
            <v>Fornecedores Nacionais</v>
          </cell>
          <cell r="C961" t="str">
            <v>2.1.2.01.0303</v>
          </cell>
          <cell r="D961" t="str">
            <v>Fluído P.V.V. Hidráulica Ltda.</v>
          </cell>
          <cell r="E961" t="str">
            <v>PC</v>
          </cell>
          <cell r="F961" t="str">
            <v xml:space="preserve">   Fornecedores e Contas a Pagar</v>
          </cell>
        </row>
        <row r="962">
          <cell r="A962">
            <v>213010001</v>
          </cell>
          <cell r="B962" t="str">
            <v>Fornecedores Nacionais</v>
          </cell>
          <cell r="C962" t="str">
            <v>2.1.2.01.0304</v>
          </cell>
          <cell r="D962" t="str">
            <v>Editora O Dia S/A</v>
          </cell>
          <cell r="E962" t="str">
            <v>PC</v>
          </cell>
          <cell r="F962" t="str">
            <v xml:space="preserve">   Fornecedores e Contas a Pagar</v>
          </cell>
        </row>
        <row r="963">
          <cell r="A963">
            <v>213010001</v>
          </cell>
          <cell r="B963" t="str">
            <v>Fornecedores Nacionais</v>
          </cell>
          <cell r="C963" t="str">
            <v>2.1.2.01.0305</v>
          </cell>
          <cell r="D963" t="str">
            <v>Mega Tintas Olaria Ltda.</v>
          </cell>
          <cell r="E963" t="str">
            <v>PC</v>
          </cell>
          <cell r="F963" t="str">
            <v xml:space="preserve">   Fornecedores e Contas a Pagar</v>
          </cell>
        </row>
        <row r="964">
          <cell r="A964">
            <v>213010001</v>
          </cell>
          <cell r="B964" t="str">
            <v>Fornecedores Nacionais</v>
          </cell>
          <cell r="C964" t="str">
            <v>2.1.2.01.0306</v>
          </cell>
          <cell r="D964" t="str">
            <v>Belmetal Indústria e Comércio Ltda.</v>
          </cell>
          <cell r="E964" t="str">
            <v>PC</v>
          </cell>
          <cell r="F964" t="str">
            <v xml:space="preserve">   Fornecedores e Contas a Pagar</v>
          </cell>
        </row>
        <row r="965">
          <cell r="A965">
            <v>213010001</v>
          </cell>
          <cell r="B965" t="str">
            <v>Fornecedores Nacionais</v>
          </cell>
          <cell r="C965" t="str">
            <v>2.1.2.01.0307</v>
          </cell>
          <cell r="D965" t="str">
            <v>Sideraço S/A</v>
          </cell>
          <cell r="E965" t="str">
            <v>PC</v>
          </cell>
          <cell r="F965" t="str">
            <v xml:space="preserve">   Fornecedores e Contas a Pagar</v>
          </cell>
        </row>
        <row r="966">
          <cell r="A966">
            <v>213010001</v>
          </cell>
          <cell r="B966" t="str">
            <v>Fornecedores Nacionais</v>
          </cell>
          <cell r="C966" t="str">
            <v>2.1.2.01.0308</v>
          </cell>
          <cell r="D966" t="str">
            <v>M S Visão Serviços Digitais Ltda. - ME</v>
          </cell>
          <cell r="E966" t="str">
            <v>PC</v>
          </cell>
          <cell r="F966" t="str">
            <v xml:space="preserve">   Fornecedores e Contas a Pagar</v>
          </cell>
        </row>
        <row r="967">
          <cell r="A967">
            <v>213010001</v>
          </cell>
          <cell r="B967" t="str">
            <v>Fornecedores Nacionais</v>
          </cell>
          <cell r="C967" t="str">
            <v>2.1.2.01.0309</v>
          </cell>
          <cell r="D967" t="str">
            <v>Sol Gráfica Ltda.</v>
          </cell>
          <cell r="E967" t="str">
            <v>PC</v>
          </cell>
          <cell r="F967" t="str">
            <v xml:space="preserve">   Fornecedores e Contas a Pagar</v>
          </cell>
        </row>
        <row r="968">
          <cell r="A968">
            <v>213010001</v>
          </cell>
          <cell r="B968" t="str">
            <v>Fornecedores Nacionais</v>
          </cell>
          <cell r="C968" t="str">
            <v>2.1.2.01.0310</v>
          </cell>
          <cell r="D968" t="str">
            <v>Transdoc Transportes Urgentes Ltda. ME</v>
          </cell>
          <cell r="E968" t="str">
            <v>PC</v>
          </cell>
          <cell r="F968" t="str">
            <v xml:space="preserve">   Fornecedores e Contas a Pagar</v>
          </cell>
        </row>
        <row r="969">
          <cell r="A969">
            <v>213010001</v>
          </cell>
          <cell r="B969" t="str">
            <v>Fornecedores Nacionais</v>
          </cell>
          <cell r="C969" t="str">
            <v>2.1.2.01.0311</v>
          </cell>
          <cell r="D969" t="str">
            <v>Led Factory Ind Com Art Iluminação Ltda.</v>
          </cell>
          <cell r="E969" t="str">
            <v>PC</v>
          </cell>
          <cell r="F969" t="str">
            <v xml:space="preserve">   Fornecedores e Contas a Pagar</v>
          </cell>
        </row>
        <row r="970">
          <cell r="A970">
            <v>213010001</v>
          </cell>
          <cell r="B970" t="str">
            <v>Fornecedores Nacionais</v>
          </cell>
          <cell r="C970" t="str">
            <v>2.1.2.01.0312</v>
          </cell>
          <cell r="D970" t="str">
            <v>Montenero Rest. Buffet e Eventos Ltda.</v>
          </cell>
          <cell r="E970" t="str">
            <v>PC</v>
          </cell>
          <cell r="F970" t="str">
            <v xml:space="preserve">   Fornecedores e Contas a Pagar</v>
          </cell>
        </row>
        <row r="971">
          <cell r="A971">
            <v>213010001</v>
          </cell>
          <cell r="B971" t="str">
            <v>Fornecedores Nacionais</v>
          </cell>
          <cell r="C971" t="str">
            <v>2.1.2.01.0313</v>
          </cell>
          <cell r="D971" t="str">
            <v>Stock Perfil Indústria e Comércio Ltda.</v>
          </cell>
          <cell r="E971" t="str">
            <v>PC</v>
          </cell>
          <cell r="F971" t="str">
            <v xml:space="preserve">   Fornecedores e Contas a Pagar</v>
          </cell>
        </row>
        <row r="972">
          <cell r="A972">
            <v>213010001</v>
          </cell>
          <cell r="B972" t="str">
            <v>Fornecedores Nacionais</v>
          </cell>
          <cell r="C972" t="str">
            <v>2.1.2.01.0314</v>
          </cell>
          <cell r="D972" t="str">
            <v>Hidrocenter Materiais Hidráulicos Ltda.</v>
          </cell>
          <cell r="E972" t="str">
            <v>PC</v>
          </cell>
          <cell r="F972" t="str">
            <v xml:space="preserve">   Fornecedores e Contas a Pagar</v>
          </cell>
        </row>
        <row r="973">
          <cell r="A973">
            <v>213010001</v>
          </cell>
          <cell r="B973" t="str">
            <v>Fornecedores Nacionais</v>
          </cell>
          <cell r="C973" t="str">
            <v>2.1.2.01.0315</v>
          </cell>
          <cell r="D973" t="str">
            <v>Reiel Engenharia e Proj. Elétricos Ltda.</v>
          </cell>
          <cell r="E973" t="str">
            <v>PC</v>
          </cell>
          <cell r="F973" t="str">
            <v xml:space="preserve">   Fornecedores e Contas a Pagar</v>
          </cell>
        </row>
        <row r="974">
          <cell r="A974">
            <v>213010001</v>
          </cell>
          <cell r="B974" t="str">
            <v>Fornecedores Nacionais</v>
          </cell>
          <cell r="C974" t="str">
            <v>2.1.2.01.0316</v>
          </cell>
          <cell r="D974" t="str">
            <v>Aluk Sistemas em Alumínio Ltda.</v>
          </cell>
          <cell r="E974" t="str">
            <v>PC</v>
          </cell>
          <cell r="F974" t="str">
            <v xml:space="preserve">   Fornecedores e Contas a Pagar</v>
          </cell>
        </row>
        <row r="975">
          <cell r="A975">
            <v>213010001</v>
          </cell>
          <cell r="B975" t="str">
            <v>Fornecedores Nacionais</v>
          </cell>
          <cell r="C975" t="str">
            <v>2.1.2.01.0317</v>
          </cell>
          <cell r="D975" t="str">
            <v>Isocryl Impermeabilizantes Ltda.</v>
          </cell>
          <cell r="E975" t="str">
            <v>PC</v>
          </cell>
          <cell r="F975" t="str">
            <v xml:space="preserve">   Fornecedores e Contas a Pagar</v>
          </cell>
        </row>
        <row r="976">
          <cell r="A976">
            <v>213010001</v>
          </cell>
          <cell r="B976" t="str">
            <v>Fornecedores Nacionais</v>
          </cell>
          <cell r="C976" t="str">
            <v>2.1.2.01.0318</v>
          </cell>
          <cell r="D976" t="str">
            <v>Novo Cruzeiro Hid. Louças e Metais Ltda.</v>
          </cell>
          <cell r="E976" t="str">
            <v>PC</v>
          </cell>
          <cell r="F976" t="str">
            <v xml:space="preserve">   Fornecedores e Contas a Pagar</v>
          </cell>
        </row>
        <row r="977">
          <cell r="A977">
            <v>213010001</v>
          </cell>
          <cell r="B977" t="str">
            <v>Fornecedores Nacionais</v>
          </cell>
          <cell r="C977" t="str">
            <v>2.1.2.01.0319</v>
          </cell>
          <cell r="D977" t="str">
            <v>P. Junior Acessórios p/Esquadrias Ltda.</v>
          </cell>
          <cell r="E977" t="str">
            <v>PC</v>
          </cell>
          <cell r="F977" t="str">
            <v xml:space="preserve">   Fornecedores e Contas a Pagar</v>
          </cell>
        </row>
        <row r="978">
          <cell r="A978">
            <v>213010001</v>
          </cell>
          <cell r="B978" t="str">
            <v>Fornecedores Nacionais</v>
          </cell>
          <cell r="C978" t="str">
            <v>2.1.2.01.0320</v>
          </cell>
          <cell r="D978" t="str">
            <v>Prioridades Rio Engenharia Ltda.</v>
          </cell>
          <cell r="E978" t="str">
            <v>PC</v>
          </cell>
          <cell r="F978" t="str">
            <v xml:space="preserve">   Fornecedores e Contas a Pagar</v>
          </cell>
        </row>
        <row r="979">
          <cell r="A979">
            <v>213010001</v>
          </cell>
          <cell r="B979" t="str">
            <v>Fornecedores Nacionais</v>
          </cell>
          <cell r="C979" t="str">
            <v>2.1.2.01.0321</v>
          </cell>
          <cell r="D979" t="str">
            <v>Andratti Iluminação Ltda.</v>
          </cell>
          <cell r="E979" t="str">
            <v>PC</v>
          </cell>
          <cell r="F979" t="str">
            <v xml:space="preserve">   Fornecedores e Contas a Pagar</v>
          </cell>
        </row>
        <row r="980">
          <cell r="A980">
            <v>213010001</v>
          </cell>
          <cell r="B980" t="str">
            <v>Fornecedores Nacionais</v>
          </cell>
          <cell r="C980" t="str">
            <v>2.1.2.01.0322</v>
          </cell>
          <cell r="D980" t="str">
            <v>Tecnotrade Assessoria Gerenciamento Ltda</v>
          </cell>
          <cell r="E980" t="str">
            <v>PC</v>
          </cell>
          <cell r="F980" t="str">
            <v xml:space="preserve">   Fornecedores e Contas a Pagar</v>
          </cell>
        </row>
        <row r="981">
          <cell r="A981">
            <v>213010001</v>
          </cell>
          <cell r="B981" t="str">
            <v>Fornecedores Nacionais</v>
          </cell>
          <cell r="C981" t="str">
            <v>2.1.2.01.0323</v>
          </cell>
          <cell r="D981" t="str">
            <v>Delmak Rio Com. Imp. e Exportação Ltda.</v>
          </cell>
          <cell r="E981" t="str">
            <v>PC</v>
          </cell>
          <cell r="F981" t="str">
            <v xml:space="preserve">   Fornecedores e Contas a Pagar</v>
          </cell>
        </row>
        <row r="982">
          <cell r="A982">
            <v>213010001</v>
          </cell>
          <cell r="B982" t="str">
            <v>Fornecedores Nacionais</v>
          </cell>
          <cell r="C982" t="str">
            <v>2.1.2.01.0324</v>
          </cell>
          <cell r="D982" t="str">
            <v>Ello Eletronorte Com. de Materiais Ltda.</v>
          </cell>
          <cell r="E982" t="str">
            <v>PC</v>
          </cell>
          <cell r="F982" t="str">
            <v xml:space="preserve">   Fornecedores e Contas a Pagar</v>
          </cell>
        </row>
        <row r="983">
          <cell r="A983">
            <v>213010001</v>
          </cell>
          <cell r="B983" t="str">
            <v>Fornecedores Nacionais</v>
          </cell>
          <cell r="C983" t="str">
            <v>2.1.2.01.0325</v>
          </cell>
          <cell r="D983" t="str">
            <v>Fiel de Campo Grande Elétrica Ltda. - ME</v>
          </cell>
          <cell r="E983" t="str">
            <v>PC</v>
          </cell>
          <cell r="F983" t="str">
            <v xml:space="preserve">   Fornecedores e Contas a Pagar</v>
          </cell>
        </row>
        <row r="984">
          <cell r="A984">
            <v>213010001</v>
          </cell>
          <cell r="B984" t="str">
            <v>Fornecedores Nacionais</v>
          </cell>
          <cell r="C984" t="str">
            <v>2.1.2.01.0326</v>
          </cell>
          <cell r="D984" t="str">
            <v>Pfaudler Equipamentos Industriais Ltda.</v>
          </cell>
          <cell r="E984" t="str">
            <v>PC</v>
          </cell>
          <cell r="F984" t="str">
            <v xml:space="preserve">   Fornecedores e Contas a Pagar</v>
          </cell>
        </row>
        <row r="985">
          <cell r="A985">
            <v>213010001</v>
          </cell>
          <cell r="B985" t="str">
            <v>Fornecedores Nacionais</v>
          </cell>
          <cell r="C985" t="str">
            <v>2.1.2.01.0327</v>
          </cell>
          <cell r="D985" t="str">
            <v>Comercial Elétrica Aricanduva Ltda.</v>
          </cell>
          <cell r="E985" t="str">
            <v>PC</v>
          </cell>
          <cell r="F985" t="str">
            <v xml:space="preserve">   Fornecedores e Contas a Pagar</v>
          </cell>
        </row>
        <row r="986">
          <cell r="A986">
            <v>213010001</v>
          </cell>
          <cell r="B986" t="str">
            <v>Fornecedores Nacionais</v>
          </cell>
          <cell r="C986" t="str">
            <v>2.1.2.01.0328</v>
          </cell>
          <cell r="D986" t="str">
            <v>Belocar Material de Construção Ltda.</v>
          </cell>
          <cell r="E986" t="str">
            <v>PC</v>
          </cell>
          <cell r="F986" t="str">
            <v xml:space="preserve">   Fornecedores e Contas a Pagar</v>
          </cell>
        </row>
        <row r="987">
          <cell r="A987">
            <v>213010001</v>
          </cell>
          <cell r="B987" t="str">
            <v>Fornecedores Nacionais</v>
          </cell>
          <cell r="C987" t="str">
            <v>2.1.2.01.0329</v>
          </cell>
          <cell r="D987" t="str">
            <v>Enbrageo Engenharia Ltda.</v>
          </cell>
          <cell r="E987" t="str">
            <v>PC</v>
          </cell>
          <cell r="F987" t="str">
            <v xml:space="preserve">   Fornecedores e Contas a Pagar</v>
          </cell>
        </row>
        <row r="988">
          <cell r="A988">
            <v>213010001</v>
          </cell>
          <cell r="B988" t="str">
            <v>Fornecedores Nacionais</v>
          </cell>
          <cell r="C988" t="str">
            <v>2.1.2.01.0330</v>
          </cell>
          <cell r="D988" t="str">
            <v>Vidrotil Indústria e Comércio Ltda.</v>
          </cell>
          <cell r="E988" t="str">
            <v>PC</v>
          </cell>
          <cell r="F988" t="str">
            <v xml:space="preserve">   Fornecedores e Contas a Pagar</v>
          </cell>
        </row>
        <row r="989">
          <cell r="A989">
            <v>213010001</v>
          </cell>
          <cell r="B989" t="str">
            <v>Fornecedores Nacionais</v>
          </cell>
          <cell r="C989" t="str">
            <v>2.1.2.01.0331</v>
          </cell>
          <cell r="D989" t="str">
            <v>Tubo Master Distribuidora de Aços Ltda.</v>
          </cell>
          <cell r="E989" t="str">
            <v>PC</v>
          </cell>
          <cell r="F989" t="str">
            <v xml:space="preserve">   Fornecedores e Contas a Pagar</v>
          </cell>
        </row>
        <row r="990">
          <cell r="A990">
            <v>213010001</v>
          </cell>
          <cell r="B990" t="str">
            <v>Fornecedores Nacionais</v>
          </cell>
          <cell r="C990" t="str">
            <v>2.1.2.01.0332</v>
          </cell>
          <cell r="D990" t="str">
            <v>Timbraz Comércio e Locação Ltda. - ME</v>
          </cell>
          <cell r="E990" t="str">
            <v>PC</v>
          </cell>
          <cell r="F990" t="str">
            <v xml:space="preserve">   Fornecedores e Contas a Pagar</v>
          </cell>
        </row>
        <row r="991">
          <cell r="A991">
            <v>213010001</v>
          </cell>
          <cell r="B991" t="str">
            <v>Fornecedores Nacionais</v>
          </cell>
          <cell r="C991" t="str">
            <v>2.1.2.01.0333</v>
          </cell>
          <cell r="D991" t="str">
            <v>Artefatos de Cimento Ceccato Ltda.</v>
          </cell>
          <cell r="E991" t="str">
            <v>PC</v>
          </cell>
          <cell r="F991" t="str">
            <v xml:space="preserve">   Fornecedores e Contas a Pagar</v>
          </cell>
        </row>
        <row r="992">
          <cell r="A992">
            <v>213010001</v>
          </cell>
          <cell r="B992" t="str">
            <v>Fornecedores Nacionais</v>
          </cell>
          <cell r="C992" t="str">
            <v>2.1.2.01.0334</v>
          </cell>
          <cell r="D992" t="str">
            <v>Orânio Domingues Com. de Conexões Ltda.</v>
          </cell>
          <cell r="E992" t="str">
            <v>PC</v>
          </cell>
          <cell r="F992" t="str">
            <v xml:space="preserve">   Fornecedores e Contas a Pagar</v>
          </cell>
        </row>
        <row r="993">
          <cell r="A993">
            <v>213010001</v>
          </cell>
          <cell r="B993" t="str">
            <v>Fornecedores Nacionais</v>
          </cell>
          <cell r="C993" t="str">
            <v>2.1.2.01.0335</v>
          </cell>
          <cell r="D993" t="str">
            <v>Verde Vaso Comércio Ltda. - EPP</v>
          </cell>
          <cell r="E993" t="str">
            <v>PC</v>
          </cell>
          <cell r="F993" t="str">
            <v xml:space="preserve">   Fornecedores e Contas a Pagar</v>
          </cell>
        </row>
        <row r="994">
          <cell r="A994">
            <v>213010001</v>
          </cell>
          <cell r="B994" t="str">
            <v>Fornecedores Nacionais</v>
          </cell>
          <cell r="C994" t="str">
            <v>2.1.2.01.0336</v>
          </cell>
          <cell r="D994" t="str">
            <v>Abrasivos Amarante Ltda.</v>
          </cell>
          <cell r="E994" t="str">
            <v>PC</v>
          </cell>
          <cell r="F994" t="str">
            <v xml:space="preserve">   Fornecedores e Contas a Pagar</v>
          </cell>
        </row>
        <row r="995">
          <cell r="A995">
            <v>213010001</v>
          </cell>
          <cell r="B995" t="str">
            <v>Fornecedores Nacionais</v>
          </cell>
          <cell r="C995" t="str">
            <v>2.1.2.01.0337</v>
          </cell>
          <cell r="D995" t="str">
            <v>Interativa Ind. Com. e Rep. Ltda.</v>
          </cell>
          <cell r="E995" t="str">
            <v>PC</v>
          </cell>
          <cell r="F995" t="str">
            <v xml:space="preserve">   Fornecedores e Contas a Pagar</v>
          </cell>
        </row>
        <row r="996">
          <cell r="A996">
            <v>213010001</v>
          </cell>
          <cell r="B996" t="str">
            <v>Fornecedores Nacionais</v>
          </cell>
          <cell r="C996" t="str">
            <v>2.1.2.01.0338</v>
          </cell>
          <cell r="D996" t="str">
            <v>Jermo Construtora Ltda.</v>
          </cell>
          <cell r="E996" t="str">
            <v>PC</v>
          </cell>
          <cell r="F996" t="str">
            <v xml:space="preserve">   Fornecedores e Contas a Pagar</v>
          </cell>
        </row>
        <row r="997">
          <cell r="A997">
            <v>213010001</v>
          </cell>
          <cell r="B997" t="str">
            <v>Fornecedores Nacionais</v>
          </cell>
          <cell r="C997" t="str">
            <v>2.1.2.01.0339</v>
          </cell>
          <cell r="D997" t="str">
            <v>Olga Color SPA Ltda.</v>
          </cell>
          <cell r="E997" t="str">
            <v>PC</v>
          </cell>
          <cell r="F997" t="str">
            <v xml:space="preserve">   Fornecedores e Contas a Pagar</v>
          </cell>
        </row>
        <row r="998">
          <cell r="A998">
            <v>213010001</v>
          </cell>
          <cell r="B998" t="str">
            <v>Fornecedores Nacionais</v>
          </cell>
          <cell r="C998" t="str">
            <v>2.1.2.01.0340</v>
          </cell>
          <cell r="D998" t="str">
            <v>Gail Guarulhos Ind. e Comércio Ltda.</v>
          </cell>
          <cell r="E998" t="str">
            <v>PC</v>
          </cell>
          <cell r="F998" t="str">
            <v xml:space="preserve">   Fornecedores e Contas a Pagar</v>
          </cell>
        </row>
        <row r="999">
          <cell r="A999">
            <v>213010001</v>
          </cell>
          <cell r="B999" t="str">
            <v>Fornecedores Nacionais</v>
          </cell>
          <cell r="C999" t="str">
            <v>2.1.2.01.0341</v>
          </cell>
          <cell r="D999" t="str">
            <v>Knauf Isopor Ltda.</v>
          </cell>
          <cell r="E999" t="str">
            <v>PC</v>
          </cell>
          <cell r="F999" t="str">
            <v xml:space="preserve">   Fornecedores e Contas a Pagar</v>
          </cell>
        </row>
        <row r="1000">
          <cell r="A1000">
            <v>213010001</v>
          </cell>
          <cell r="B1000" t="str">
            <v>Fornecedores Nacionais</v>
          </cell>
          <cell r="C1000" t="str">
            <v>2.1.2.01.0342</v>
          </cell>
          <cell r="D1000" t="str">
            <v>Saba Sistemas de Água Ltda.</v>
          </cell>
          <cell r="E1000" t="str">
            <v>PC</v>
          </cell>
          <cell r="F1000" t="str">
            <v xml:space="preserve">   Fornecedores e Contas a Pagar</v>
          </cell>
        </row>
        <row r="1001">
          <cell r="A1001">
            <v>213010001</v>
          </cell>
          <cell r="B1001" t="str">
            <v>Fornecedores Nacionais</v>
          </cell>
          <cell r="C1001" t="str">
            <v>2.1.2.01.0343</v>
          </cell>
          <cell r="D1001" t="str">
            <v>Coqueiral Guaratiba Ltda.</v>
          </cell>
          <cell r="E1001" t="str">
            <v>PC</v>
          </cell>
          <cell r="F1001" t="str">
            <v xml:space="preserve">   Fornecedores e Contas a Pagar</v>
          </cell>
        </row>
        <row r="1002">
          <cell r="A1002">
            <v>213010001</v>
          </cell>
          <cell r="B1002" t="str">
            <v>Fornecedores Nacionais</v>
          </cell>
          <cell r="C1002" t="str">
            <v>2.1.2.01.0344</v>
          </cell>
          <cell r="D1002" t="str">
            <v>Aero Press Transp. Especializados Ltda.</v>
          </cell>
          <cell r="E1002" t="str">
            <v>PC</v>
          </cell>
          <cell r="F1002" t="str">
            <v xml:space="preserve">   Fornecedores e Contas a Pagar</v>
          </cell>
        </row>
        <row r="1003">
          <cell r="A1003">
            <v>213010001</v>
          </cell>
          <cell r="B1003" t="str">
            <v>Fornecedores Nacionais</v>
          </cell>
          <cell r="C1003" t="str">
            <v>2.1.2.01.0345</v>
          </cell>
          <cell r="D1003" t="str">
            <v>Alconex - Com. Válvulas e Acess Ind Ltda</v>
          </cell>
          <cell r="E1003" t="str">
            <v>PC</v>
          </cell>
          <cell r="F1003" t="str">
            <v xml:space="preserve">   Fornecedores e Contas a Pagar</v>
          </cell>
        </row>
        <row r="1004">
          <cell r="A1004">
            <v>213010001</v>
          </cell>
          <cell r="B1004" t="str">
            <v>Fornecedores Nacionais</v>
          </cell>
          <cell r="C1004" t="str">
            <v>2.1.2.01.0346</v>
          </cell>
          <cell r="D1004" t="str">
            <v>Henrique Bitu (Casa das Mantas)</v>
          </cell>
          <cell r="E1004" t="str">
            <v>PC</v>
          </cell>
          <cell r="F1004" t="str">
            <v xml:space="preserve">   Fornecedores e Contas a Pagar</v>
          </cell>
        </row>
        <row r="1005">
          <cell r="A1005">
            <v>213010001</v>
          </cell>
          <cell r="B1005" t="str">
            <v>Fornecedores Nacionais</v>
          </cell>
          <cell r="C1005" t="str">
            <v>2.1.2.01.0347</v>
          </cell>
          <cell r="D1005" t="str">
            <v>Udinese Metais Ltda.</v>
          </cell>
          <cell r="E1005" t="str">
            <v>PC</v>
          </cell>
          <cell r="F1005" t="str">
            <v xml:space="preserve">   Fornecedores e Contas a Pagar</v>
          </cell>
        </row>
        <row r="1006">
          <cell r="A1006">
            <v>213010001</v>
          </cell>
          <cell r="B1006" t="str">
            <v>Fornecedores Nacionais</v>
          </cell>
          <cell r="C1006" t="str">
            <v>2.1.2.01.0348</v>
          </cell>
          <cell r="D1006" t="str">
            <v>Etna Válvulas e Acess. Industriais Ltda.</v>
          </cell>
          <cell r="E1006" t="str">
            <v>PC</v>
          </cell>
          <cell r="F1006" t="str">
            <v xml:space="preserve">   Fornecedores e Contas a Pagar</v>
          </cell>
        </row>
        <row r="1007">
          <cell r="A1007">
            <v>213010001</v>
          </cell>
          <cell r="B1007" t="str">
            <v>Fornecedores Nacionais</v>
          </cell>
          <cell r="C1007" t="str">
            <v>2.1.2.01.0349</v>
          </cell>
          <cell r="D1007" t="str">
            <v>Xsol Comercial Ltda.</v>
          </cell>
          <cell r="E1007" t="str">
            <v>PC</v>
          </cell>
          <cell r="F1007" t="str">
            <v xml:space="preserve">   Fornecedores e Contas a Pagar</v>
          </cell>
        </row>
        <row r="1008">
          <cell r="A1008">
            <v>213010001</v>
          </cell>
          <cell r="B1008" t="str">
            <v>Fornecedores Nacionais</v>
          </cell>
          <cell r="C1008" t="str">
            <v>2.1.2.01.0350</v>
          </cell>
          <cell r="D1008" t="str">
            <v>Comércio de Papéis Papelex Ltda.</v>
          </cell>
          <cell r="E1008" t="str">
            <v>PC</v>
          </cell>
          <cell r="F1008" t="str">
            <v xml:space="preserve">   Fornecedores e Contas a Pagar</v>
          </cell>
        </row>
        <row r="1009">
          <cell r="A1009">
            <v>213010001</v>
          </cell>
          <cell r="B1009" t="str">
            <v>Fornecedores Nacionais</v>
          </cell>
          <cell r="C1009" t="str">
            <v>2.1.2.01.0351</v>
          </cell>
          <cell r="D1009" t="str">
            <v>Xetrans Indústria e Comércio Ltda.</v>
          </cell>
          <cell r="E1009" t="str">
            <v>PC</v>
          </cell>
          <cell r="F1009" t="str">
            <v xml:space="preserve">   Fornecedores e Contas a Pagar</v>
          </cell>
        </row>
        <row r="1010">
          <cell r="A1010">
            <v>213010001</v>
          </cell>
          <cell r="B1010" t="str">
            <v>Fornecedores Nacionais</v>
          </cell>
          <cell r="C1010" t="str">
            <v>2.1.2.01.0352</v>
          </cell>
          <cell r="D1010" t="str">
            <v>DMCJ Inspeções Ltda.</v>
          </cell>
          <cell r="E1010" t="str">
            <v>PC</v>
          </cell>
          <cell r="F1010" t="str">
            <v xml:space="preserve">   Fornecedores e Contas a Pagar</v>
          </cell>
        </row>
        <row r="1011">
          <cell r="A1011">
            <v>213010001</v>
          </cell>
          <cell r="B1011" t="str">
            <v>Fornecedores Nacionais</v>
          </cell>
          <cell r="C1011" t="str">
            <v>2.1.2.01.0353</v>
          </cell>
          <cell r="D1011" t="str">
            <v>Cash Com Ass em Software e Hardware Ltda</v>
          </cell>
          <cell r="E1011" t="str">
            <v>PC</v>
          </cell>
          <cell r="F1011" t="str">
            <v xml:space="preserve">   Fornecedores e Contas a Pagar</v>
          </cell>
        </row>
        <row r="1012">
          <cell r="A1012">
            <v>213010001</v>
          </cell>
          <cell r="B1012" t="str">
            <v>Fornecedores Nacionais</v>
          </cell>
          <cell r="C1012" t="str">
            <v>2.1.2.01.0354</v>
          </cell>
          <cell r="D1012" t="str">
            <v>Steel Pipe Comercial Ltda.</v>
          </cell>
          <cell r="E1012" t="str">
            <v>PC</v>
          </cell>
          <cell r="F1012" t="str">
            <v xml:space="preserve">   Fornecedores e Contas a Pagar</v>
          </cell>
        </row>
        <row r="1013">
          <cell r="A1013">
            <v>213010001</v>
          </cell>
          <cell r="B1013" t="str">
            <v>Fornecedores Nacionais</v>
          </cell>
          <cell r="C1013" t="str">
            <v>2.1.2.01.0355</v>
          </cell>
          <cell r="D1013" t="str">
            <v>Nolacil Nova Lage Art. de Cimento Ltda.</v>
          </cell>
          <cell r="E1013" t="str">
            <v>PC</v>
          </cell>
          <cell r="F1013" t="str">
            <v xml:space="preserve">   Fornecedores e Contas a Pagar</v>
          </cell>
        </row>
        <row r="1014">
          <cell r="A1014">
            <v>213010001</v>
          </cell>
          <cell r="B1014" t="str">
            <v>Fornecedores Nacionais</v>
          </cell>
          <cell r="C1014" t="str">
            <v>2.1.2.01.0356</v>
          </cell>
          <cell r="D1014" t="str">
            <v>Tubomaq Tubos e Conexões Ltda.</v>
          </cell>
          <cell r="E1014" t="str">
            <v>PC</v>
          </cell>
          <cell r="F1014" t="str">
            <v xml:space="preserve">   Fornecedores e Contas a Pagar</v>
          </cell>
        </row>
        <row r="1015">
          <cell r="A1015">
            <v>213010001</v>
          </cell>
          <cell r="B1015" t="str">
            <v>Fornecedores Nacionais</v>
          </cell>
          <cell r="C1015" t="str">
            <v>2.1.2.01.0357</v>
          </cell>
          <cell r="D1015" t="str">
            <v>Armacell Brasil Ltda.</v>
          </cell>
          <cell r="E1015" t="str">
            <v>PC</v>
          </cell>
          <cell r="F1015" t="str">
            <v xml:space="preserve">   Fornecedores e Contas a Pagar</v>
          </cell>
        </row>
        <row r="1016">
          <cell r="A1016">
            <v>213010001</v>
          </cell>
          <cell r="B1016" t="str">
            <v>Fornecedores Nacionais</v>
          </cell>
          <cell r="C1016" t="str">
            <v>2.1.2.01.0358</v>
          </cell>
          <cell r="D1016" t="str">
            <v>Sil Trade Indústria e Comércio Ltda.</v>
          </cell>
          <cell r="E1016" t="str">
            <v>PC</v>
          </cell>
          <cell r="F1016" t="str">
            <v xml:space="preserve">   Fornecedores e Contas a Pagar</v>
          </cell>
        </row>
        <row r="1017">
          <cell r="A1017">
            <v>213010001</v>
          </cell>
          <cell r="B1017" t="str">
            <v>Fornecedores Nacionais</v>
          </cell>
          <cell r="C1017" t="str">
            <v>2.1.2.01.0359</v>
          </cell>
          <cell r="D1017" t="str">
            <v>Sartymetal Ind. Metalúrgica e Com. Ltda.</v>
          </cell>
          <cell r="E1017" t="str">
            <v>PC</v>
          </cell>
          <cell r="F1017" t="str">
            <v xml:space="preserve">   Fornecedores e Contas a Pagar</v>
          </cell>
        </row>
        <row r="1018">
          <cell r="A1018">
            <v>213010001</v>
          </cell>
          <cell r="B1018" t="str">
            <v>Fornecedores Nacionais</v>
          </cell>
          <cell r="C1018" t="str">
            <v>2.1.2.01.0360</v>
          </cell>
          <cell r="D1018" t="str">
            <v>Elipse Software Ltda.</v>
          </cell>
          <cell r="E1018" t="str">
            <v>PC</v>
          </cell>
          <cell r="F1018" t="str">
            <v xml:space="preserve">   Fornecedores e Contas a Pagar</v>
          </cell>
        </row>
        <row r="1019">
          <cell r="A1019">
            <v>213010001</v>
          </cell>
          <cell r="B1019" t="str">
            <v>Fornecedores Nacionais</v>
          </cell>
          <cell r="C1019" t="str">
            <v>2.1.2.01.0361</v>
          </cell>
          <cell r="D1019" t="str">
            <v>Glassec Vidros de Segurança Ltda.</v>
          </cell>
          <cell r="E1019" t="str">
            <v>PC</v>
          </cell>
          <cell r="F1019" t="str">
            <v xml:space="preserve">   Fornecedores e Contas a Pagar</v>
          </cell>
        </row>
        <row r="1020">
          <cell r="A1020">
            <v>213010001</v>
          </cell>
          <cell r="B1020" t="str">
            <v>Fornecedores Nacionais</v>
          </cell>
          <cell r="C1020" t="str">
            <v>2.1.2.01.0362</v>
          </cell>
          <cell r="D1020" t="str">
            <v>Cerâmica Abud Wagner Ltda.</v>
          </cell>
          <cell r="E1020" t="str">
            <v>PC</v>
          </cell>
          <cell r="F1020" t="str">
            <v xml:space="preserve">   Fornecedores e Contas a Pagar</v>
          </cell>
        </row>
        <row r="1021">
          <cell r="A1021">
            <v>213010001</v>
          </cell>
          <cell r="B1021" t="str">
            <v>Fornecedores Nacionais</v>
          </cell>
          <cell r="C1021" t="str">
            <v>2.1.2.01.0363</v>
          </cell>
          <cell r="D1021" t="str">
            <v>Deltacom Engenharia Ltda.</v>
          </cell>
          <cell r="E1021" t="str">
            <v>PC</v>
          </cell>
          <cell r="F1021" t="str">
            <v xml:space="preserve">   Fornecedores e Contas a Pagar</v>
          </cell>
        </row>
        <row r="1022">
          <cell r="A1022">
            <v>213010001</v>
          </cell>
          <cell r="B1022" t="str">
            <v>Fornecedores Nacionais</v>
          </cell>
          <cell r="C1022" t="str">
            <v>2.1.2.01.0364</v>
          </cell>
          <cell r="D1022" t="str">
            <v>Spirax Sarco Ind. e Com. Ltda.</v>
          </cell>
          <cell r="E1022" t="str">
            <v>PC</v>
          </cell>
          <cell r="F1022" t="str">
            <v xml:space="preserve">   Fornecedores e Contas a Pagar</v>
          </cell>
        </row>
        <row r="1023">
          <cell r="A1023">
            <v>213010001</v>
          </cell>
          <cell r="B1023" t="str">
            <v>Fornecedores Nacionais</v>
          </cell>
          <cell r="C1023" t="str">
            <v>2.1.2.01.0365</v>
          </cell>
          <cell r="D1023" t="str">
            <v>Aluizio A M D'Avila Eng de Proj S/C Ltda</v>
          </cell>
          <cell r="E1023" t="str">
            <v>PC</v>
          </cell>
          <cell r="F1023" t="str">
            <v xml:space="preserve">   Fornecedores e Contas a Pagar</v>
          </cell>
        </row>
        <row r="1024">
          <cell r="A1024">
            <v>213010001</v>
          </cell>
          <cell r="B1024" t="str">
            <v>Fornecedores Nacionais</v>
          </cell>
          <cell r="C1024" t="str">
            <v>2.1.2.01.0366</v>
          </cell>
          <cell r="D1024" t="str">
            <v>Eliane S/A Revestimentos Cerâmicos</v>
          </cell>
          <cell r="E1024" t="str">
            <v>PC</v>
          </cell>
          <cell r="F1024" t="str">
            <v xml:space="preserve">   Fornecedores e Contas a Pagar</v>
          </cell>
        </row>
        <row r="1025">
          <cell r="A1025">
            <v>213010001</v>
          </cell>
          <cell r="B1025" t="str">
            <v>Fornecedores Nacionais</v>
          </cell>
          <cell r="C1025" t="str">
            <v>2.1.2.01.0367</v>
          </cell>
          <cell r="D1025" t="str">
            <v>Trox Brasil Dif Ar Acúst Filt Vent Ltda</v>
          </cell>
          <cell r="E1025" t="str">
            <v>PC</v>
          </cell>
          <cell r="F1025" t="str">
            <v xml:space="preserve">   Fornecedores e Contas a Pagar</v>
          </cell>
        </row>
        <row r="1026">
          <cell r="A1026">
            <v>213010001</v>
          </cell>
          <cell r="B1026" t="str">
            <v>Fornecedores Nacionais</v>
          </cell>
          <cell r="C1026" t="str">
            <v>2.1.2.01.0368</v>
          </cell>
          <cell r="D1026" t="str">
            <v>RPR Construtora Ltda.</v>
          </cell>
          <cell r="E1026" t="str">
            <v>PC</v>
          </cell>
          <cell r="F1026" t="str">
            <v xml:space="preserve">   Fornecedores e Contas a Pagar</v>
          </cell>
        </row>
        <row r="1027">
          <cell r="A1027">
            <v>213010001</v>
          </cell>
          <cell r="B1027" t="str">
            <v>Fornecedores Nacionais</v>
          </cell>
          <cell r="C1027" t="str">
            <v>2.1.2.01.0369</v>
          </cell>
          <cell r="D1027" t="str">
            <v>C/S Group Imp. e Exp. do Brasil Ltda.</v>
          </cell>
          <cell r="E1027" t="str">
            <v>PC</v>
          </cell>
          <cell r="F1027" t="str">
            <v xml:space="preserve">   Fornecedores e Contas a Pagar</v>
          </cell>
        </row>
        <row r="1028">
          <cell r="A1028">
            <v>213010001</v>
          </cell>
          <cell r="B1028" t="str">
            <v>Fornecedores Nacionais</v>
          </cell>
          <cell r="C1028" t="str">
            <v>2.1.2.01.0370</v>
          </cell>
          <cell r="D1028" t="str">
            <v>Avilan Logística Ltda.</v>
          </cell>
          <cell r="E1028" t="str">
            <v>PC</v>
          </cell>
          <cell r="F1028" t="str">
            <v xml:space="preserve">   Fornecedores e Contas a Pagar</v>
          </cell>
        </row>
        <row r="1029">
          <cell r="A1029">
            <v>213010001</v>
          </cell>
          <cell r="B1029" t="str">
            <v>Fornecedores Nacionais</v>
          </cell>
          <cell r="C1029" t="str">
            <v>2.1.2.01.0371</v>
          </cell>
          <cell r="D1029" t="str">
            <v>Recoma Construções, Com. e Ind. Ltda.</v>
          </cell>
          <cell r="E1029" t="str">
            <v>PC</v>
          </cell>
          <cell r="F1029" t="str">
            <v xml:space="preserve">   Fornecedores e Contas a Pagar</v>
          </cell>
        </row>
        <row r="1030">
          <cell r="A1030">
            <v>213010001</v>
          </cell>
          <cell r="B1030" t="str">
            <v>Fornecedores Nacionais</v>
          </cell>
          <cell r="C1030" t="str">
            <v>2.1.2.01.0372</v>
          </cell>
          <cell r="D1030" t="str">
            <v>Nova Safaritours Ag Viagens Turismo Ltda</v>
          </cell>
          <cell r="E1030" t="str">
            <v>PC</v>
          </cell>
          <cell r="F1030" t="str">
            <v xml:space="preserve">   Fornecedores e Contas a Pagar</v>
          </cell>
        </row>
        <row r="1031">
          <cell r="A1031">
            <v>213010001</v>
          </cell>
          <cell r="B1031" t="str">
            <v>Fornecedores Nacionais</v>
          </cell>
          <cell r="C1031" t="str">
            <v>2.1.2.01.0373</v>
          </cell>
          <cell r="D1031" t="str">
            <v>Distritec Com. de Equipamentos Ltda.</v>
          </cell>
          <cell r="E1031" t="str">
            <v>PC</v>
          </cell>
          <cell r="F1031" t="str">
            <v xml:space="preserve">   Fornecedores e Contas a Pagar</v>
          </cell>
        </row>
        <row r="1032">
          <cell r="A1032">
            <v>213010001</v>
          </cell>
          <cell r="B1032" t="str">
            <v>Fornecedores Nacionais</v>
          </cell>
          <cell r="C1032" t="str">
            <v>2.1.2.01.0374</v>
          </cell>
          <cell r="D1032" t="str">
            <v>Céramus Bahia S/A</v>
          </cell>
          <cell r="E1032" t="str">
            <v>PC</v>
          </cell>
          <cell r="F1032" t="str">
            <v xml:space="preserve">   Fornecedores e Contas a Pagar</v>
          </cell>
        </row>
        <row r="1033">
          <cell r="A1033">
            <v>213010001</v>
          </cell>
          <cell r="B1033" t="str">
            <v>Fornecedores Nacionais</v>
          </cell>
          <cell r="C1033" t="str">
            <v>2.1.2.01.0375</v>
          </cell>
          <cell r="D1033" t="str">
            <v>Procomet 117 Ind. e Com. de Aço Ltda.</v>
          </cell>
          <cell r="E1033" t="str">
            <v>PC</v>
          </cell>
          <cell r="F1033" t="str">
            <v xml:space="preserve">   Fornecedores e Contas a Pagar</v>
          </cell>
        </row>
        <row r="1034">
          <cell r="A1034">
            <v>213010001</v>
          </cell>
          <cell r="B1034" t="str">
            <v>Fornecedores Nacionais</v>
          </cell>
          <cell r="C1034" t="str">
            <v>2.1.2.01.0376</v>
          </cell>
          <cell r="D1034" t="str">
            <v>Led Point Tecnologia de Iluminação Ltda.</v>
          </cell>
          <cell r="E1034" t="str">
            <v>PC</v>
          </cell>
          <cell r="F1034" t="str">
            <v xml:space="preserve">   Fornecedores e Contas a Pagar</v>
          </cell>
        </row>
        <row r="1035">
          <cell r="A1035">
            <v>213010001</v>
          </cell>
          <cell r="B1035" t="str">
            <v>Fornecedores Nacionais</v>
          </cell>
          <cell r="C1035" t="str">
            <v>2.1.2.01.0377</v>
          </cell>
          <cell r="D1035" t="str">
            <v>Transtav Dist. Materiais Construção Ltda</v>
          </cell>
          <cell r="E1035" t="str">
            <v>PC</v>
          </cell>
          <cell r="F1035" t="str">
            <v xml:space="preserve">   Fornecedores e Contas a Pagar</v>
          </cell>
        </row>
        <row r="1036">
          <cell r="A1036">
            <v>213010001</v>
          </cell>
          <cell r="B1036" t="str">
            <v>Fornecedores Nacionais</v>
          </cell>
          <cell r="C1036" t="str">
            <v>2.1.2.01.0378</v>
          </cell>
          <cell r="D1036" t="str">
            <v>JG2 Com. de Artefatos Metálicos Ltda. ME</v>
          </cell>
          <cell r="E1036" t="str">
            <v>PC</v>
          </cell>
          <cell r="F1036" t="str">
            <v xml:space="preserve">   Fornecedores e Contas a Pagar</v>
          </cell>
        </row>
        <row r="1037">
          <cell r="A1037">
            <v>213010001</v>
          </cell>
          <cell r="B1037" t="str">
            <v>Fornecedores Nacionais</v>
          </cell>
          <cell r="C1037" t="str">
            <v>2.1.2.01.0379</v>
          </cell>
          <cell r="D1037" t="str">
            <v>Itabira Agro Industrial S/A</v>
          </cell>
          <cell r="E1037" t="str">
            <v>PC</v>
          </cell>
          <cell r="F1037" t="str">
            <v xml:space="preserve">   Fornecedores e Contas a Pagar</v>
          </cell>
        </row>
        <row r="1038">
          <cell r="A1038">
            <v>213010001</v>
          </cell>
          <cell r="B1038" t="str">
            <v>Fornecedores Nacionais</v>
          </cell>
          <cell r="C1038" t="str">
            <v>2.1.2.01.0380</v>
          </cell>
          <cell r="D1038" t="str">
            <v>Indústria de Portas Caxias Ltda.</v>
          </cell>
          <cell r="E1038" t="str">
            <v>PC</v>
          </cell>
          <cell r="F1038" t="str">
            <v xml:space="preserve">   Fornecedores e Contas a Pagar</v>
          </cell>
        </row>
        <row r="1039">
          <cell r="A1039">
            <v>213010001</v>
          </cell>
          <cell r="B1039" t="str">
            <v>Fornecedores Nacionais</v>
          </cell>
          <cell r="C1039" t="str">
            <v>2.1.2.01.0381</v>
          </cell>
          <cell r="D1039" t="str">
            <v>Badiá Arquitetura Sociedade Simples</v>
          </cell>
          <cell r="E1039" t="str">
            <v>PC</v>
          </cell>
          <cell r="F1039" t="str">
            <v xml:space="preserve">   Fornecedores e Contas a Pagar</v>
          </cell>
        </row>
        <row r="1040">
          <cell r="A1040">
            <v>213010001</v>
          </cell>
          <cell r="B1040" t="str">
            <v>Fornecedores Nacionais</v>
          </cell>
          <cell r="C1040" t="str">
            <v>2.1.2.01.0382</v>
          </cell>
          <cell r="D1040" t="str">
            <v>Engenharia Elétrica Kondor Ltda.</v>
          </cell>
          <cell r="E1040" t="str">
            <v>PC</v>
          </cell>
          <cell r="F1040" t="str">
            <v xml:space="preserve">   Fornecedores e Contas a Pagar</v>
          </cell>
        </row>
        <row r="1041">
          <cell r="A1041">
            <v>213010001</v>
          </cell>
          <cell r="B1041" t="str">
            <v>Fornecedores Nacionais</v>
          </cell>
          <cell r="C1041" t="str">
            <v>2.1.2.01.0383</v>
          </cell>
          <cell r="D1041" t="str">
            <v>General Electric do Brasil Ltda.</v>
          </cell>
          <cell r="E1041" t="str">
            <v>PC</v>
          </cell>
          <cell r="F1041" t="str">
            <v xml:space="preserve">   Fornecedores e Contas a Pagar</v>
          </cell>
        </row>
        <row r="1042">
          <cell r="A1042">
            <v>213010001</v>
          </cell>
          <cell r="B1042" t="str">
            <v>Fornecedores Nacionais</v>
          </cell>
          <cell r="C1042" t="str">
            <v>2.1.2.01.0384</v>
          </cell>
          <cell r="D1042" t="str">
            <v>Higrotec Indústria e Comércio S/A</v>
          </cell>
          <cell r="E1042" t="str">
            <v>PC</v>
          </cell>
          <cell r="F1042" t="str">
            <v xml:space="preserve">   Fornecedores e Contas a Pagar</v>
          </cell>
        </row>
        <row r="1043">
          <cell r="A1043">
            <v>213010001</v>
          </cell>
          <cell r="B1043" t="str">
            <v>Fornecedores Nacionais</v>
          </cell>
          <cell r="C1043" t="str">
            <v>2.1.2.01.0385</v>
          </cell>
          <cell r="D1043" t="str">
            <v>CDA Comércio Indústria de Metais Ltda.</v>
          </cell>
          <cell r="E1043" t="str">
            <v>PC</v>
          </cell>
          <cell r="F1043" t="str">
            <v xml:space="preserve">   Fornecedores e Contas a Pagar</v>
          </cell>
        </row>
        <row r="1044">
          <cell r="A1044">
            <v>213010001</v>
          </cell>
          <cell r="B1044" t="str">
            <v>Fornecedores Nacionais</v>
          </cell>
          <cell r="C1044" t="str">
            <v>2.1.2.01.0386</v>
          </cell>
          <cell r="D1044" t="str">
            <v>Usina Fortaleza Ind Com Massa Fina Ltda</v>
          </cell>
          <cell r="E1044" t="str">
            <v>PC</v>
          </cell>
          <cell r="F1044" t="str">
            <v xml:space="preserve">   Fornecedores e Contas a Pagar</v>
          </cell>
        </row>
        <row r="1045">
          <cell r="A1045">
            <v>213010001</v>
          </cell>
          <cell r="B1045" t="str">
            <v>Fornecedores Nacionais</v>
          </cell>
          <cell r="C1045" t="str">
            <v>2.1.2.01.0387</v>
          </cell>
          <cell r="D1045" t="str">
            <v>Antoninho Deoclécio Manosso ME</v>
          </cell>
          <cell r="E1045" t="str">
            <v>PC</v>
          </cell>
          <cell r="F1045" t="str">
            <v xml:space="preserve">   Fornecedores e Contas a Pagar</v>
          </cell>
        </row>
        <row r="1046">
          <cell r="A1046">
            <v>213010001</v>
          </cell>
          <cell r="B1046" t="str">
            <v>Fornecedores Nacionais</v>
          </cell>
          <cell r="C1046" t="str">
            <v>2.1.2.01.0388</v>
          </cell>
          <cell r="D1046" t="str">
            <v>GH - Telecom Supply Ltda.</v>
          </cell>
          <cell r="E1046" t="str">
            <v>PC</v>
          </cell>
          <cell r="F1046" t="str">
            <v xml:space="preserve">   Fornecedores e Contas a Pagar</v>
          </cell>
        </row>
        <row r="1047">
          <cell r="A1047">
            <v>213010001</v>
          </cell>
          <cell r="B1047" t="str">
            <v>Fornecedores Nacionais</v>
          </cell>
          <cell r="C1047" t="str">
            <v>2.1.2.01.0389</v>
          </cell>
          <cell r="D1047" t="str">
            <v>RPC Serviços e Com. Eletricidade Ltda.</v>
          </cell>
          <cell r="E1047" t="str">
            <v>PC</v>
          </cell>
          <cell r="F1047" t="str">
            <v xml:space="preserve">   Fornecedores e Contas a Pagar</v>
          </cell>
        </row>
        <row r="1048">
          <cell r="A1048">
            <v>213010001</v>
          </cell>
          <cell r="B1048" t="str">
            <v>Fornecedores Nacionais</v>
          </cell>
          <cell r="C1048" t="str">
            <v>2.1.2.01.0390</v>
          </cell>
          <cell r="D1048" t="str">
            <v>Teceah Comercial Industrial Ltda.</v>
          </cell>
          <cell r="E1048" t="str">
            <v>PC</v>
          </cell>
          <cell r="F1048" t="str">
            <v xml:space="preserve">   Fornecedores e Contas a Pagar</v>
          </cell>
        </row>
        <row r="1049">
          <cell r="A1049">
            <v>213010001</v>
          </cell>
          <cell r="B1049" t="str">
            <v>Fornecedores Nacionais</v>
          </cell>
          <cell r="C1049" t="str">
            <v>2.1.2.01.0391</v>
          </cell>
          <cell r="D1049" t="str">
            <v>Pedreira São Sebastião Ltda.</v>
          </cell>
          <cell r="E1049" t="str">
            <v>PC</v>
          </cell>
          <cell r="F1049" t="str">
            <v xml:space="preserve">   Fornecedores e Contas a Pagar</v>
          </cell>
        </row>
        <row r="1050">
          <cell r="A1050">
            <v>213010001</v>
          </cell>
          <cell r="B1050" t="str">
            <v>Fornecedores Nacionais</v>
          </cell>
          <cell r="C1050" t="str">
            <v>2.1.2.01.0392</v>
          </cell>
          <cell r="D1050" t="str">
            <v>Reibor - Borrachas e Equipamentos Ltda.</v>
          </cell>
          <cell r="E1050" t="str">
            <v>PC</v>
          </cell>
          <cell r="F1050" t="str">
            <v xml:space="preserve">   Fornecedores e Contas a Pagar</v>
          </cell>
        </row>
        <row r="1051">
          <cell r="A1051">
            <v>213010001</v>
          </cell>
          <cell r="B1051" t="str">
            <v>Fornecedores Nacionais</v>
          </cell>
          <cell r="C1051" t="str">
            <v>2.1.2.01.0393</v>
          </cell>
          <cell r="D1051" t="str">
            <v>Induscabos Condutores Elétricos Ltda.</v>
          </cell>
          <cell r="E1051" t="str">
            <v>PC</v>
          </cell>
          <cell r="F1051" t="str">
            <v xml:space="preserve">   Fornecedores e Contas a Pagar</v>
          </cell>
        </row>
        <row r="1052">
          <cell r="A1052">
            <v>213010001</v>
          </cell>
          <cell r="B1052" t="str">
            <v>Fornecedores Nacionais</v>
          </cell>
          <cell r="C1052" t="str">
            <v>2.1.2.01.0394</v>
          </cell>
          <cell r="D1052" t="str">
            <v>Ornato S/A Ind. de Pisos e Azulejos</v>
          </cell>
          <cell r="E1052" t="str">
            <v>PC</v>
          </cell>
          <cell r="F1052" t="str">
            <v xml:space="preserve">   Fornecedores e Contas a Pagar</v>
          </cell>
        </row>
        <row r="1053">
          <cell r="A1053">
            <v>213010001</v>
          </cell>
          <cell r="B1053" t="str">
            <v>Fornecedores Nacionais</v>
          </cell>
          <cell r="C1053" t="str">
            <v>2.1.2.01.0395</v>
          </cell>
          <cell r="D1053" t="str">
            <v>Toldisa Comercial Ltda.</v>
          </cell>
          <cell r="E1053" t="str">
            <v>PC</v>
          </cell>
          <cell r="F1053" t="str">
            <v xml:space="preserve">   Fornecedores e Contas a Pagar</v>
          </cell>
        </row>
        <row r="1054">
          <cell r="A1054">
            <v>213010001</v>
          </cell>
          <cell r="B1054" t="str">
            <v>Fornecedores Nacionais</v>
          </cell>
          <cell r="C1054" t="str">
            <v>2.1.2.01.0396</v>
          </cell>
          <cell r="D1054" t="str">
            <v>Portobello S/A</v>
          </cell>
          <cell r="E1054" t="str">
            <v>PC</v>
          </cell>
          <cell r="F1054" t="str">
            <v xml:space="preserve">   Fornecedores e Contas a Pagar</v>
          </cell>
        </row>
        <row r="1055">
          <cell r="A1055">
            <v>213010001</v>
          </cell>
          <cell r="B1055" t="str">
            <v>Fornecedores Nacionais</v>
          </cell>
          <cell r="C1055" t="str">
            <v>2.1.2.01.0397</v>
          </cell>
          <cell r="D1055" t="str">
            <v>CCV Consultoria Caixilhos e Vidros Ltda.</v>
          </cell>
          <cell r="E1055" t="str">
            <v>PC</v>
          </cell>
          <cell r="F1055" t="str">
            <v xml:space="preserve">   Fornecedores e Contas a Pagar</v>
          </cell>
        </row>
        <row r="1056">
          <cell r="A1056">
            <v>213010001</v>
          </cell>
          <cell r="B1056" t="str">
            <v>Fornecedores Nacionais</v>
          </cell>
          <cell r="C1056" t="str">
            <v>2.1.2.01.0398</v>
          </cell>
          <cell r="D1056" t="str">
            <v>Paluma 127 Com. de Ferragens Ltda.</v>
          </cell>
          <cell r="E1056" t="str">
            <v>PC</v>
          </cell>
          <cell r="F1056" t="str">
            <v xml:space="preserve">   Fornecedores e Contas a Pagar</v>
          </cell>
        </row>
        <row r="1057">
          <cell r="A1057">
            <v>213010001</v>
          </cell>
          <cell r="B1057" t="str">
            <v>Fornecedores Nacionais</v>
          </cell>
          <cell r="C1057" t="str">
            <v>2.1.2.01.0399</v>
          </cell>
          <cell r="D1057" t="str">
            <v>Raphael Fogliene ME</v>
          </cell>
          <cell r="E1057" t="str">
            <v>PC</v>
          </cell>
          <cell r="F1057" t="str">
            <v xml:space="preserve">   Fornecedores e Contas a Pagar</v>
          </cell>
        </row>
        <row r="1058">
          <cell r="A1058">
            <v>213010001</v>
          </cell>
          <cell r="B1058" t="str">
            <v>Fornecedores Nacionais</v>
          </cell>
          <cell r="C1058" t="str">
            <v>2.1.2.01.0400</v>
          </cell>
          <cell r="D1058" t="str">
            <v>Johnson Controles Ltda.</v>
          </cell>
          <cell r="E1058" t="str">
            <v>PC</v>
          </cell>
          <cell r="F1058" t="str">
            <v xml:space="preserve">   Fornecedores e Contas a Pagar</v>
          </cell>
        </row>
        <row r="1059">
          <cell r="A1059">
            <v>213010001</v>
          </cell>
          <cell r="B1059" t="str">
            <v>Fornecedores Nacionais</v>
          </cell>
          <cell r="C1059" t="str">
            <v>2.1.2.01.0401</v>
          </cell>
          <cell r="D1059" t="str">
            <v>Multiweld Prod. Eletrometalúrgicos Ltda.</v>
          </cell>
          <cell r="E1059" t="str">
            <v>PC</v>
          </cell>
          <cell r="F1059" t="str">
            <v xml:space="preserve">   Fornecedores e Contas a Pagar</v>
          </cell>
        </row>
        <row r="1060">
          <cell r="A1060">
            <v>213010001</v>
          </cell>
          <cell r="B1060" t="str">
            <v>Fornecedores Nacionais</v>
          </cell>
          <cell r="C1060" t="str">
            <v>2.1.2.01.0402</v>
          </cell>
          <cell r="D1060" t="str">
            <v>Ideal Standard Wabco Trane Ind Com Ltda</v>
          </cell>
          <cell r="E1060" t="str">
            <v>PC</v>
          </cell>
          <cell r="F1060" t="str">
            <v xml:space="preserve">   Fornecedores e Contas a Pagar</v>
          </cell>
        </row>
        <row r="1061">
          <cell r="A1061">
            <v>213010001</v>
          </cell>
          <cell r="B1061" t="str">
            <v>Fornecedores Nacionais</v>
          </cell>
          <cell r="C1061" t="str">
            <v>2.1.2.01.0403</v>
          </cell>
          <cell r="D1061" t="str">
            <v>Rima Recreio Prod. p/Construção Ltda.</v>
          </cell>
          <cell r="E1061" t="str">
            <v>PC</v>
          </cell>
          <cell r="F1061" t="str">
            <v xml:space="preserve">   Fornecedores e Contas a Pagar</v>
          </cell>
        </row>
        <row r="1062">
          <cell r="A1062">
            <v>213010001</v>
          </cell>
          <cell r="B1062" t="str">
            <v>Fornecedores Nacionais</v>
          </cell>
          <cell r="C1062" t="str">
            <v>2.1.2.01.0404</v>
          </cell>
          <cell r="D1062" t="str">
            <v>Hidráulica Ferragens Tindiba Ltda.</v>
          </cell>
          <cell r="E1062" t="str">
            <v>PC</v>
          </cell>
          <cell r="F1062" t="str">
            <v xml:space="preserve">   Fornecedores e Contas a Pagar</v>
          </cell>
        </row>
        <row r="1063">
          <cell r="A1063">
            <v>213010001</v>
          </cell>
          <cell r="B1063" t="str">
            <v>Fornecedores Nacionais</v>
          </cell>
          <cell r="C1063" t="str">
            <v>2.1.2.01.0405</v>
          </cell>
          <cell r="D1063" t="str">
            <v>Placo do Brasil Ltda.</v>
          </cell>
          <cell r="E1063" t="str">
            <v>PC</v>
          </cell>
          <cell r="F1063" t="str">
            <v xml:space="preserve">   Fornecedores e Contas a Pagar</v>
          </cell>
        </row>
        <row r="1064">
          <cell r="A1064">
            <v>213010001</v>
          </cell>
          <cell r="B1064" t="str">
            <v>Fornecedores Nacionais</v>
          </cell>
          <cell r="C1064" t="str">
            <v>2.1.2.01.0406</v>
          </cell>
          <cell r="D1064" t="str">
            <v>Milênio do Brasil Transp. Carga Ltda. ME</v>
          </cell>
          <cell r="E1064" t="str">
            <v>PC</v>
          </cell>
          <cell r="F1064" t="str">
            <v xml:space="preserve">   Fornecedores e Contas a Pagar</v>
          </cell>
        </row>
        <row r="1065">
          <cell r="A1065">
            <v>213010001</v>
          </cell>
          <cell r="B1065" t="str">
            <v>Fornecedores Nacionais</v>
          </cell>
          <cell r="C1065" t="str">
            <v>2.1.2.01.0407</v>
          </cell>
          <cell r="D1065" t="str">
            <v>BerlinerLuft. do Brasil Ltda.</v>
          </cell>
          <cell r="E1065" t="str">
            <v>PC</v>
          </cell>
          <cell r="F1065" t="str">
            <v xml:space="preserve">   Fornecedores e Contas a Pagar</v>
          </cell>
        </row>
        <row r="1066">
          <cell r="A1066">
            <v>213010001</v>
          </cell>
          <cell r="B1066" t="str">
            <v>Fornecedores Nacionais</v>
          </cell>
          <cell r="C1066" t="str">
            <v>2.1.2.01.0408</v>
          </cell>
          <cell r="D1066" t="str">
            <v>Metal Plac Com Forros e Divisórias Ltda.</v>
          </cell>
          <cell r="E1066" t="str">
            <v>PC</v>
          </cell>
          <cell r="F1066" t="str">
            <v xml:space="preserve">   Fornecedores e Contas a Pagar</v>
          </cell>
        </row>
        <row r="1067">
          <cell r="A1067">
            <v>213010001</v>
          </cell>
          <cell r="B1067" t="str">
            <v>Fornecedores Nacionais</v>
          </cell>
          <cell r="C1067" t="str">
            <v>2.1.2.01.0409</v>
          </cell>
          <cell r="D1067" t="str">
            <v>Nixos Comercial Imp. e Exportadora Ltda.</v>
          </cell>
          <cell r="E1067" t="str">
            <v>PC</v>
          </cell>
          <cell r="F1067" t="str">
            <v xml:space="preserve">   Fornecedores e Contas a Pagar</v>
          </cell>
        </row>
        <row r="1068">
          <cell r="A1068">
            <v>213010001</v>
          </cell>
          <cell r="B1068" t="str">
            <v>Fornecedores Nacionais</v>
          </cell>
          <cell r="C1068" t="str">
            <v>2.1.2.01.0410</v>
          </cell>
          <cell r="D1068" t="str">
            <v>Osram do Brasil Lâmpadas Elétricas Ltda.</v>
          </cell>
          <cell r="E1068" t="str">
            <v>PC</v>
          </cell>
          <cell r="F1068" t="str">
            <v xml:space="preserve">   Fornecedores e Contas a Pagar</v>
          </cell>
        </row>
        <row r="1069">
          <cell r="A1069">
            <v>213010001</v>
          </cell>
          <cell r="B1069" t="str">
            <v>Fornecedores Nacionais</v>
          </cell>
          <cell r="C1069" t="str">
            <v>2.1.2.01.0411</v>
          </cell>
          <cell r="D1069" t="str">
            <v>Ermasa Rio - Comércio e Indústria Ltda.</v>
          </cell>
          <cell r="E1069" t="str">
            <v>PC</v>
          </cell>
          <cell r="F1069" t="str">
            <v xml:space="preserve">   Fornecedores e Contas a Pagar</v>
          </cell>
        </row>
        <row r="1070">
          <cell r="A1070">
            <v>213010001</v>
          </cell>
          <cell r="B1070" t="str">
            <v>Fornecedores Nacionais</v>
          </cell>
          <cell r="C1070" t="str">
            <v>2.1.2.01.0412</v>
          </cell>
          <cell r="D1070" t="str">
            <v>S3 Madeiras Ltda.</v>
          </cell>
          <cell r="E1070" t="str">
            <v>PC</v>
          </cell>
          <cell r="F1070" t="str">
            <v xml:space="preserve">   Fornecedores e Contas a Pagar</v>
          </cell>
        </row>
        <row r="1071">
          <cell r="A1071">
            <v>213010001</v>
          </cell>
          <cell r="B1071" t="str">
            <v>Fornecedores Nacionais</v>
          </cell>
          <cell r="C1071" t="str">
            <v>2.1.2.01.0413</v>
          </cell>
          <cell r="D1071" t="str">
            <v>Nacional Madeiras Ltda.</v>
          </cell>
          <cell r="E1071" t="str">
            <v>PC</v>
          </cell>
          <cell r="F1071" t="str">
            <v xml:space="preserve">   Fornecedores e Contas a Pagar</v>
          </cell>
        </row>
        <row r="1072">
          <cell r="A1072">
            <v>213010001</v>
          </cell>
          <cell r="B1072" t="str">
            <v>Fornecedores Nacionais</v>
          </cell>
          <cell r="C1072" t="str">
            <v>2.1.2.01.0414</v>
          </cell>
          <cell r="D1072" t="str">
            <v>Fundição Daisa Ltda.</v>
          </cell>
          <cell r="E1072" t="str">
            <v>PC</v>
          </cell>
          <cell r="F1072" t="str">
            <v xml:space="preserve">   Fornecedores e Contas a Pagar</v>
          </cell>
        </row>
        <row r="1073">
          <cell r="A1073">
            <v>213010001</v>
          </cell>
          <cell r="B1073" t="str">
            <v>Fornecedores Nacionais</v>
          </cell>
          <cell r="C1073" t="str">
            <v>2.1.2.01.0415</v>
          </cell>
          <cell r="D1073" t="str">
            <v>Actua Controls Ltda.</v>
          </cell>
          <cell r="E1073" t="str">
            <v>PC</v>
          </cell>
          <cell r="F1073" t="str">
            <v xml:space="preserve">   Fornecedores e Contas a Pagar</v>
          </cell>
        </row>
        <row r="1074">
          <cell r="A1074">
            <v>213010001</v>
          </cell>
          <cell r="B1074" t="str">
            <v>Fornecedores Nacionais</v>
          </cell>
          <cell r="C1074" t="str">
            <v>2.1.2.01.0416</v>
          </cell>
          <cell r="D1074" t="str">
            <v>Faster Sistema de Transp. Urgentes Ltda.</v>
          </cell>
          <cell r="E1074" t="str">
            <v>PC</v>
          </cell>
          <cell r="F1074" t="str">
            <v xml:space="preserve">   Fornecedores e Contas a Pagar</v>
          </cell>
        </row>
        <row r="1075">
          <cell r="A1075">
            <v>213010001</v>
          </cell>
          <cell r="B1075" t="str">
            <v>Fornecedores Nacionais</v>
          </cell>
          <cell r="C1075" t="str">
            <v>2.1.2.01.0417</v>
          </cell>
          <cell r="D1075" t="str">
            <v>Ficap S/A</v>
          </cell>
          <cell r="E1075" t="str">
            <v>PC</v>
          </cell>
          <cell r="F1075" t="str">
            <v xml:space="preserve">   Fornecedores e Contas a Pagar</v>
          </cell>
        </row>
        <row r="1076">
          <cell r="A1076">
            <v>213010001</v>
          </cell>
          <cell r="B1076" t="str">
            <v>Fornecedores Nacionais</v>
          </cell>
          <cell r="C1076" t="str">
            <v>2.1.2.01.0418</v>
          </cell>
          <cell r="D1076" t="str">
            <v>Vivo S/A</v>
          </cell>
          <cell r="E1076" t="str">
            <v>PC</v>
          </cell>
          <cell r="F1076" t="str">
            <v xml:space="preserve">   Fornecedores e Contas a Pagar</v>
          </cell>
        </row>
        <row r="1077">
          <cell r="A1077">
            <v>213010001</v>
          </cell>
          <cell r="B1077" t="str">
            <v>Fornecedores Nacionais</v>
          </cell>
          <cell r="C1077" t="str">
            <v>2.1.2.01.0419</v>
          </cell>
          <cell r="D1077" t="str">
            <v>Chomec - Hidráulica e Elétrica Ltda.</v>
          </cell>
          <cell r="E1077" t="str">
            <v>PC</v>
          </cell>
          <cell r="F1077" t="str">
            <v xml:space="preserve">   Fornecedores e Contas a Pagar</v>
          </cell>
        </row>
        <row r="1078">
          <cell r="A1078">
            <v>213010001</v>
          </cell>
          <cell r="B1078" t="str">
            <v>Fornecedores Nacionais</v>
          </cell>
          <cell r="C1078" t="str">
            <v>2.1.2.01.0420</v>
          </cell>
          <cell r="D1078" t="str">
            <v>Fabrimar S.A. Indústria e Comércio</v>
          </cell>
          <cell r="E1078" t="str">
            <v>PC</v>
          </cell>
          <cell r="F1078" t="str">
            <v xml:space="preserve">   Fornecedores e Contas a Pagar</v>
          </cell>
        </row>
        <row r="1079">
          <cell r="A1079">
            <v>213010001</v>
          </cell>
          <cell r="B1079" t="str">
            <v>Fornecedores Nacionais</v>
          </cell>
          <cell r="C1079" t="str">
            <v>2.1.2.01.0421</v>
          </cell>
          <cell r="D1079" t="str">
            <v>Antônio Nabarro SJCampos</v>
          </cell>
          <cell r="E1079" t="str">
            <v>PC</v>
          </cell>
          <cell r="F1079" t="str">
            <v xml:space="preserve">   Fornecedores e Contas a Pagar</v>
          </cell>
        </row>
        <row r="1080">
          <cell r="A1080">
            <v>213010001</v>
          </cell>
          <cell r="B1080" t="str">
            <v>Fornecedores Nacionais</v>
          </cell>
          <cell r="C1080" t="str">
            <v>2.1.2.01.0422</v>
          </cell>
          <cell r="D1080" t="str">
            <v>Mediterrani Acabamentos Imp. Ltda. EPP</v>
          </cell>
          <cell r="E1080" t="str">
            <v>PC</v>
          </cell>
          <cell r="F1080" t="str">
            <v xml:space="preserve">   Fornecedores e Contas a Pagar</v>
          </cell>
        </row>
        <row r="1081">
          <cell r="A1081">
            <v>213010001</v>
          </cell>
          <cell r="B1081" t="str">
            <v>Fornecedores Nacionais</v>
          </cell>
          <cell r="C1081" t="str">
            <v>2.1.2.01.0423</v>
          </cell>
          <cell r="D1081" t="str">
            <v>Olga Color Proteção e Dec. Alumínio Ltda</v>
          </cell>
          <cell r="E1081" t="str">
            <v>PC</v>
          </cell>
          <cell r="F1081" t="str">
            <v xml:space="preserve">   Fornecedores e Contas a Pagar</v>
          </cell>
        </row>
        <row r="1082">
          <cell r="A1082">
            <v>213010001</v>
          </cell>
          <cell r="B1082" t="str">
            <v>Fornecedores Nacionais</v>
          </cell>
          <cell r="C1082" t="str">
            <v>2.1.2.01.0424</v>
          </cell>
          <cell r="D1082" t="str">
            <v>Comtex Ind. Com. Imp. e Exportação Ltda.</v>
          </cell>
          <cell r="E1082" t="str">
            <v>PC</v>
          </cell>
          <cell r="F1082" t="str">
            <v xml:space="preserve">   Fornecedores e Contas a Pagar</v>
          </cell>
        </row>
        <row r="1083">
          <cell r="A1083">
            <v>213010001</v>
          </cell>
          <cell r="B1083" t="str">
            <v>Fornecedores Nacionais</v>
          </cell>
          <cell r="C1083" t="str">
            <v>2.1.2.01.0425</v>
          </cell>
          <cell r="D1083" t="str">
            <v>Otoner Materiais de Construção Ltda.</v>
          </cell>
          <cell r="E1083" t="str">
            <v>PC</v>
          </cell>
          <cell r="F1083" t="str">
            <v xml:space="preserve">   Fornecedores e Contas a Pagar</v>
          </cell>
        </row>
        <row r="1084">
          <cell r="A1084">
            <v>213010001</v>
          </cell>
          <cell r="B1084" t="str">
            <v>Fornecedores Nacionais</v>
          </cell>
          <cell r="C1084" t="str">
            <v>2.1.2.01.0426</v>
          </cell>
          <cell r="D1084" t="str">
            <v>SK Comércio, Imp. e Exportação Ltda.</v>
          </cell>
          <cell r="E1084" t="str">
            <v>PC</v>
          </cell>
          <cell r="F1084" t="str">
            <v xml:space="preserve">   Fornecedores e Contas a Pagar</v>
          </cell>
        </row>
        <row r="1085">
          <cell r="A1085">
            <v>213010001</v>
          </cell>
          <cell r="B1085" t="str">
            <v>Fornecedores Nacionais</v>
          </cell>
          <cell r="C1085" t="str">
            <v>2.1.2.01.0427</v>
          </cell>
          <cell r="D1085" t="str">
            <v>Mini Eletro Ltda.</v>
          </cell>
          <cell r="E1085" t="str">
            <v>PC</v>
          </cell>
          <cell r="F1085" t="str">
            <v xml:space="preserve">   Fornecedores e Contas a Pagar</v>
          </cell>
        </row>
        <row r="1086">
          <cell r="A1086">
            <v>213010001</v>
          </cell>
          <cell r="B1086" t="str">
            <v>Fornecedores Nacionais</v>
          </cell>
          <cell r="C1086" t="str">
            <v>2.1.2.01.0428</v>
          </cell>
          <cell r="D1086" t="str">
            <v>Grupo HRS Com Mat Elet Hidráulicos Ltda</v>
          </cell>
          <cell r="E1086" t="str">
            <v>PC</v>
          </cell>
          <cell r="F1086" t="str">
            <v xml:space="preserve">   Fornecedores e Contas a Pagar</v>
          </cell>
        </row>
        <row r="1087">
          <cell r="A1087">
            <v>213010001</v>
          </cell>
          <cell r="B1087" t="str">
            <v>Fornecedores Nacionais</v>
          </cell>
          <cell r="C1087" t="str">
            <v>2.1.2.01.0429</v>
          </cell>
          <cell r="D1087" t="str">
            <v>Isotran Isol. Térmicos e Montagem Ltda.</v>
          </cell>
          <cell r="E1087" t="str">
            <v>PC</v>
          </cell>
          <cell r="F1087" t="str">
            <v xml:space="preserve">   Fornecedores e Contas a Pagar</v>
          </cell>
        </row>
        <row r="1088">
          <cell r="A1088">
            <v>213010001</v>
          </cell>
          <cell r="B1088" t="str">
            <v>Fornecedores Nacionais</v>
          </cell>
          <cell r="C1088" t="str">
            <v>2.1.2.01.0430</v>
          </cell>
          <cell r="D1088" t="str">
            <v>Serfer Com. e Ind. de Ferro e Aço Ltda.</v>
          </cell>
          <cell r="E1088" t="str">
            <v>PC</v>
          </cell>
          <cell r="F1088" t="str">
            <v xml:space="preserve">   Fornecedores e Contas a Pagar</v>
          </cell>
        </row>
        <row r="1089">
          <cell r="A1089">
            <v>213010001</v>
          </cell>
          <cell r="B1089" t="str">
            <v>Fornecedores Nacionais</v>
          </cell>
          <cell r="C1089" t="str">
            <v>2.1.2.01.0431</v>
          </cell>
          <cell r="D1089" t="str">
            <v>Trafo Equipamentos Elétricos S/A</v>
          </cell>
          <cell r="E1089" t="str">
            <v>PC</v>
          </cell>
          <cell r="F1089" t="str">
            <v xml:space="preserve">   Fornecedores e Contas a Pagar</v>
          </cell>
        </row>
        <row r="1090">
          <cell r="A1090">
            <v>213010001</v>
          </cell>
          <cell r="B1090" t="str">
            <v>Fornecedores Nacionais</v>
          </cell>
          <cell r="C1090" t="str">
            <v>2.1.2.01.0432</v>
          </cell>
          <cell r="D1090" t="str">
            <v>Projeto Alumínio Ltda.</v>
          </cell>
          <cell r="E1090" t="str">
            <v>PC</v>
          </cell>
          <cell r="F1090" t="str">
            <v xml:space="preserve">   Fornecedores e Contas a Pagar</v>
          </cell>
        </row>
        <row r="1091">
          <cell r="A1091">
            <v>213010001</v>
          </cell>
          <cell r="B1091" t="str">
            <v>Fornecedores Nacionais</v>
          </cell>
          <cell r="C1091" t="str">
            <v>2.1.2.01.0433</v>
          </cell>
          <cell r="D1091" t="str">
            <v>Barracuda Empresa de Alimentação Ltda.</v>
          </cell>
          <cell r="E1091" t="str">
            <v>PC</v>
          </cell>
          <cell r="F1091" t="str">
            <v xml:space="preserve">   Fornecedores e Contas a Pagar</v>
          </cell>
        </row>
        <row r="1092">
          <cell r="A1092">
            <v>213010001</v>
          </cell>
          <cell r="B1092" t="str">
            <v>Fornecedores Nacionais</v>
          </cell>
          <cell r="C1092" t="str">
            <v>2.1.2.01.0434</v>
          </cell>
          <cell r="D1092" t="str">
            <v>Master's Mármores e Granitos Ltda. - ME</v>
          </cell>
          <cell r="E1092" t="str">
            <v>PC</v>
          </cell>
          <cell r="F1092" t="str">
            <v xml:space="preserve">   Fornecedores e Contas a Pagar</v>
          </cell>
        </row>
        <row r="1093">
          <cell r="A1093">
            <v>213010001</v>
          </cell>
          <cell r="B1093" t="str">
            <v>Fornecedores Nacionais</v>
          </cell>
          <cell r="C1093" t="str">
            <v>2.1.2.01.0435</v>
          </cell>
          <cell r="D1093" t="str">
            <v>Nalalu Ind e Com de Tintas Vernizes Ltda</v>
          </cell>
          <cell r="E1093" t="str">
            <v>PC</v>
          </cell>
          <cell r="F1093" t="str">
            <v xml:space="preserve">   Fornecedores e Contas a Pagar</v>
          </cell>
        </row>
        <row r="1094">
          <cell r="A1094">
            <v>213010001</v>
          </cell>
          <cell r="B1094" t="str">
            <v>Fornecedores Nacionais</v>
          </cell>
          <cell r="C1094" t="str">
            <v>2.1.2.01.0436</v>
          </cell>
          <cell r="D1094" t="str">
            <v>JAS Tepavi Eng. e Pavimentação Ltda.</v>
          </cell>
          <cell r="E1094" t="str">
            <v>PC</v>
          </cell>
          <cell r="F1094" t="str">
            <v xml:space="preserve">   Fornecedores e Contas a Pagar</v>
          </cell>
        </row>
        <row r="1095">
          <cell r="A1095">
            <v>213010001</v>
          </cell>
          <cell r="B1095" t="str">
            <v>Fornecedores Nacionais</v>
          </cell>
          <cell r="C1095" t="str">
            <v>2.1.2.01.0437</v>
          </cell>
          <cell r="D1095" t="str">
            <v>Cabine Rio Comercial Ltda.</v>
          </cell>
          <cell r="E1095" t="str">
            <v>PC</v>
          </cell>
          <cell r="F1095" t="str">
            <v xml:space="preserve">   Fornecedores e Contas a Pagar</v>
          </cell>
        </row>
        <row r="1096">
          <cell r="A1096">
            <v>213010001</v>
          </cell>
          <cell r="B1096" t="str">
            <v>Fornecedores Nacionais</v>
          </cell>
          <cell r="C1096" t="str">
            <v>2.1.2.01.0438</v>
          </cell>
          <cell r="D1096" t="str">
            <v>Eletro Z Comercial Ltda.</v>
          </cell>
          <cell r="E1096" t="str">
            <v>PC</v>
          </cell>
          <cell r="F1096" t="str">
            <v xml:space="preserve">   Fornecedores e Contas a Pagar</v>
          </cell>
        </row>
        <row r="1097">
          <cell r="A1097">
            <v>213010001</v>
          </cell>
          <cell r="B1097" t="str">
            <v>Fornecedores Nacionais</v>
          </cell>
          <cell r="C1097" t="str">
            <v>2.1.2.01.0439</v>
          </cell>
          <cell r="D1097" t="str">
            <v>Roca Brasil Ltda.</v>
          </cell>
          <cell r="E1097" t="str">
            <v>PC</v>
          </cell>
          <cell r="F1097" t="str">
            <v xml:space="preserve">   Fornecedores e Contas a Pagar</v>
          </cell>
        </row>
        <row r="1098">
          <cell r="A1098">
            <v>213010001</v>
          </cell>
          <cell r="B1098" t="str">
            <v>Fornecedores Nacionais</v>
          </cell>
          <cell r="C1098" t="str">
            <v>2.1.2.01.0440</v>
          </cell>
          <cell r="D1098" t="str">
            <v>Tarimatã Comércio, Imp. e Exp. Ltda.</v>
          </cell>
          <cell r="E1098" t="str">
            <v>PC</v>
          </cell>
          <cell r="F1098" t="str">
            <v xml:space="preserve">   Fornecedores e Contas a Pagar</v>
          </cell>
        </row>
        <row r="1099">
          <cell r="A1099">
            <v>213010001</v>
          </cell>
          <cell r="B1099" t="str">
            <v>Fornecedores Nacionais</v>
          </cell>
          <cell r="C1099" t="str">
            <v>2.1.2.01.0441</v>
          </cell>
          <cell r="D1099" t="str">
            <v>14000 Dist de Mad e Mat Construção Ltda.</v>
          </cell>
          <cell r="E1099" t="str">
            <v>PC</v>
          </cell>
          <cell r="F1099" t="str">
            <v xml:space="preserve">   Fornecedores e Contas a Pagar</v>
          </cell>
        </row>
        <row r="1100">
          <cell r="A1100">
            <v>213010001</v>
          </cell>
          <cell r="B1100" t="str">
            <v>Fornecedores Nacionais</v>
          </cell>
          <cell r="C1100" t="str">
            <v>2.1.2.01.0442</v>
          </cell>
          <cell r="D1100" t="str">
            <v>Marmoraria Mendes Ltda. - EPP</v>
          </cell>
          <cell r="E1100" t="str">
            <v>PC</v>
          </cell>
          <cell r="F1100" t="str">
            <v xml:space="preserve">   Fornecedores e Contas a Pagar</v>
          </cell>
        </row>
        <row r="1101">
          <cell r="A1101">
            <v>213010001</v>
          </cell>
          <cell r="B1101" t="str">
            <v>Fornecedores Nacionais</v>
          </cell>
          <cell r="C1101" t="str">
            <v>2.1.2.01.0443</v>
          </cell>
          <cell r="D1101" t="str">
            <v>Tetraferro Ltda.</v>
          </cell>
          <cell r="E1101" t="str">
            <v>PC</v>
          </cell>
          <cell r="F1101" t="str">
            <v xml:space="preserve">   Fornecedores e Contas a Pagar</v>
          </cell>
        </row>
        <row r="1102">
          <cell r="A1102">
            <v>213010001</v>
          </cell>
          <cell r="B1102" t="str">
            <v>Fornecedores Nacionais</v>
          </cell>
          <cell r="C1102" t="str">
            <v>2.1.2.01.0444</v>
          </cell>
          <cell r="D1102" t="str">
            <v>Parafusos e Plásticos Marco Polo Ltda.</v>
          </cell>
          <cell r="E1102" t="str">
            <v>PC</v>
          </cell>
          <cell r="F1102" t="str">
            <v xml:space="preserve">   Fornecedores e Contas a Pagar</v>
          </cell>
        </row>
        <row r="1103">
          <cell r="A1103">
            <v>213010001</v>
          </cell>
          <cell r="B1103" t="str">
            <v>Fornecedores Nacionais</v>
          </cell>
          <cell r="C1103" t="str">
            <v>2.1.2.01.0445</v>
          </cell>
          <cell r="D1103" t="str">
            <v>Mega Apoio Técnico e Indústria Ltda.</v>
          </cell>
          <cell r="E1103" t="str">
            <v>PC</v>
          </cell>
          <cell r="F1103" t="str">
            <v xml:space="preserve">   Fornecedores e Contas a Pagar</v>
          </cell>
        </row>
        <row r="1104">
          <cell r="A1104">
            <v>213010001</v>
          </cell>
          <cell r="B1104" t="str">
            <v>Fornecedores Nacionais</v>
          </cell>
          <cell r="C1104" t="str">
            <v>2.1.2.01.0446</v>
          </cell>
          <cell r="D1104" t="str">
            <v>Ever Light Ind. e Com. Ltda.</v>
          </cell>
          <cell r="E1104" t="str">
            <v>PC</v>
          </cell>
          <cell r="F1104" t="str">
            <v xml:space="preserve">   Fornecedores e Contas a Pagar</v>
          </cell>
        </row>
        <row r="1105">
          <cell r="A1105">
            <v>213010001</v>
          </cell>
          <cell r="B1105" t="str">
            <v>Fornecedores Nacionais</v>
          </cell>
          <cell r="C1105" t="str">
            <v>2.1.2.01.0447</v>
          </cell>
          <cell r="D1105" t="str">
            <v>CN Importadora de Auto-Peças Ltda.</v>
          </cell>
          <cell r="E1105" t="str">
            <v>PC</v>
          </cell>
          <cell r="F1105" t="str">
            <v xml:space="preserve">   Fornecedores e Contas a Pagar</v>
          </cell>
        </row>
        <row r="1106">
          <cell r="A1106">
            <v>213010001</v>
          </cell>
          <cell r="B1106" t="str">
            <v>Fornecedores Nacionais</v>
          </cell>
          <cell r="C1106" t="str">
            <v>2.1.2.01.0448</v>
          </cell>
          <cell r="D1106" t="str">
            <v>Leo Madeiras, Máquinas &amp; Ferragens Ltda.</v>
          </cell>
          <cell r="E1106" t="str">
            <v>PC</v>
          </cell>
          <cell r="F1106" t="str">
            <v xml:space="preserve">   Fornecedores e Contas a Pagar</v>
          </cell>
        </row>
        <row r="1107">
          <cell r="A1107">
            <v>213010001</v>
          </cell>
          <cell r="B1107" t="str">
            <v>Fornecedores Nacionais</v>
          </cell>
          <cell r="C1107" t="str">
            <v>2.1.2.01.0449</v>
          </cell>
          <cell r="D1107" t="str">
            <v>Acácia Mercantil Madereira Ltda.</v>
          </cell>
          <cell r="E1107" t="str">
            <v>PC</v>
          </cell>
          <cell r="F1107" t="str">
            <v xml:space="preserve">   Fornecedores e Contas a Pagar</v>
          </cell>
        </row>
        <row r="1108">
          <cell r="A1108">
            <v>213010001</v>
          </cell>
          <cell r="B1108" t="str">
            <v>Fornecedores Nacionais</v>
          </cell>
          <cell r="C1108" t="str">
            <v>2.1.2.01.0450</v>
          </cell>
          <cell r="D1108" t="str">
            <v>Duratex S/A</v>
          </cell>
          <cell r="E1108" t="str">
            <v>PC</v>
          </cell>
          <cell r="F1108" t="str">
            <v xml:space="preserve">   Fornecedores e Contas a Pagar</v>
          </cell>
        </row>
        <row r="1109">
          <cell r="A1109">
            <v>213010001</v>
          </cell>
          <cell r="B1109" t="str">
            <v>Fornecedores Nacionais</v>
          </cell>
          <cell r="C1109" t="str">
            <v>2.1.2.01.0451</v>
          </cell>
          <cell r="D1109" t="str">
            <v>Forma Final Proj. e Empreendimentos Ltda</v>
          </cell>
          <cell r="E1109" t="str">
            <v>PC</v>
          </cell>
          <cell r="F1109" t="str">
            <v xml:space="preserve">   Fornecedores e Contas a Pagar</v>
          </cell>
        </row>
        <row r="1110">
          <cell r="A1110">
            <v>213010001</v>
          </cell>
          <cell r="B1110" t="str">
            <v>Fornecedores Nacionais</v>
          </cell>
          <cell r="C1110" t="str">
            <v>2.1.2.01.0452</v>
          </cell>
          <cell r="D1110" t="str">
            <v>Empol Aluminum Ind. e Comércio Ltda.</v>
          </cell>
          <cell r="E1110" t="str">
            <v>PC</v>
          </cell>
          <cell r="F1110" t="str">
            <v xml:space="preserve">   Fornecedores e Contas a Pagar</v>
          </cell>
        </row>
        <row r="1111">
          <cell r="A1111">
            <v>213010001</v>
          </cell>
          <cell r="B1111" t="str">
            <v>Fornecedores Nacionais</v>
          </cell>
          <cell r="C1111" t="str">
            <v>2.1.2.01.0453</v>
          </cell>
          <cell r="D1111" t="str">
            <v>KR 1000 Transportes Rodoviários Ltda.</v>
          </cell>
          <cell r="E1111" t="str">
            <v>PC</v>
          </cell>
          <cell r="F1111" t="str">
            <v xml:space="preserve">   Fornecedores e Contas a Pagar</v>
          </cell>
        </row>
        <row r="1112">
          <cell r="A1112">
            <v>213010001</v>
          </cell>
          <cell r="B1112" t="str">
            <v>Fornecedores Nacionais</v>
          </cell>
          <cell r="C1112" t="str">
            <v>2.1.2.01.0454</v>
          </cell>
          <cell r="D1112" t="str">
            <v>Philips do Brasil Ltda.</v>
          </cell>
          <cell r="E1112" t="str">
            <v>PC</v>
          </cell>
          <cell r="F1112" t="str">
            <v xml:space="preserve">   Fornecedores e Contas a Pagar</v>
          </cell>
        </row>
        <row r="1113">
          <cell r="A1113">
            <v>213010001</v>
          </cell>
          <cell r="B1113" t="str">
            <v>Fornecedores Nacionais</v>
          </cell>
          <cell r="C1113" t="str">
            <v>2.1.2.01.0455</v>
          </cell>
          <cell r="D1113" t="str">
            <v>Astem Assessoria Téc. Empresarial Ltda</v>
          </cell>
          <cell r="E1113" t="str">
            <v>PC</v>
          </cell>
          <cell r="F1113" t="str">
            <v xml:space="preserve">   Fornecedores e Contas a Pagar</v>
          </cell>
        </row>
        <row r="1114">
          <cell r="A1114">
            <v>213010001</v>
          </cell>
          <cell r="B1114" t="str">
            <v>Fornecedores Nacionais</v>
          </cell>
          <cell r="C1114" t="str">
            <v>2.1.2.01.0456</v>
          </cell>
          <cell r="D1114" t="str">
            <v>KSB Bombas Hidráulicas S/A</v>
          </cell>
          <cell r="E1114" t="str">
            <v>PC</v>
          </cell>
          <cell r="F1114" t="str">
            <v xml:space="preserve">   Fornecedores e Contas a Pagar</v>
          </cell>
        </row>
        <row r="1115">
          <cell r="A1115">
            <v>213010001</v>
          </cell>
          <cell r="B1115" t="str">
            <v>Fornecedores Nacionais</v>
          </cell>
          <cell r="C1115" t="str">
            <v>2.1.2.01.0457</v>
          </cell>
          <cell r="D1115" t="str">
            <v>Wood Craft Ltda. - ME</v>
          </cell>
          <cell r="E1115" t="str">
            <v>PC</v>
          </cell>
          <cell r="F1115" t="str">
            <v xml:space="preserve">   Fornecedores e Contas a Pagar</v>
          </cell>
        </row>
        <row r="1116">
          <cell r="A1116">
            <v>213010001</v>
          </cell>
          <cell r="B1116" t="str">
            <v>Fornecedores Nacionais</v>
          </cell>
          <cell r="C1116" t="str">
            <v>2.1.2.01.0458</v>
          </cell>
          <cell r="D1116" t="str">
            <v>Arte 3 Planejamento e Construções Ltda.</v>
          </cell>
          <cell r="E1116" t="str">
            <v>PC</v>
          </cell>
          <cell r="F1116" t="str">
            <v xml:space="preserve">   Fornecedores e Contas a Pagar</v>
          </cell>
        </row>
        <row r="1117">
          <cell r="A1117">
            <v>213010001</v>
          </cell>
          <cell r="B1117" t="str">
            <v>Fornecedores Nacionais</v>
          </cell>
          <cell r="C1117" t="str">
            <v>2.1.2.01.0459</v>
          </cell>
          <cell r="D1117" t="str">
            <v>MP Almar Com. e Serviços Ltda. - ME</v>
          </cell>
          <cell r="E1117" t="str">
            <v>PC</v>
          </cell>
          <cell r="F1117" t="str">
            <v xml:space="preserve">   Fornecedores e Contas a Pagar</v>
          </cell>
        </row>
        <row r="1118">
          <cell r="A1118">
            <v>213010001</v>
          </cell>
          <cell r="B1118" t="str">
            <v>Fornecedores Nacionais</v>
          </cell>
          <cell r="C1118" t="str">
            <v>2.1.2.01.0460</v>
          </cell>
          <cell r="D1118" t="str">
            <v>Três Azes Comércio de Ferro Ltda.</v>
          </cell>
          <cell r="E1118" t="str">
            <v>PC</v>
          </cell>
          <cell r="F1118" t="str">
            <v xml:space="preserve">   Fornecedores e Contas a Pagar</v>
          </cell>
        </row>
        <row r="1119">
          <cell r="A1119">
            <v>213010001</v>
          </cell>
          <cell r="B1119" t="str">
            <v>Fornecedores Nacionais</v>
          </cell>
          <cell r="C1119" t="str">
            <v>2.1.2.01.0461</v>
          </cell>
          <cell r="D1119" t="str">
            <v>Central Forte Com. de Madeiras Ltda.</v>
          </cell>
          <cell r="E1119" t="str">
            <v>PC</v>
          </cell>
          <cell r="F1119" t="str">
            <v xml:space="preserve">   Fornecedores e Contas a Pagar</v>
          </cell>
        </row>
        <row r="1120">
          <cell r="A1120">
            <v>213010001</v>
          </cell>
          <cell r="B1120" t="str">
            <v>Fornecedores Nacionais</v>
          </cell>
          <cell r="C1120" t="str">
            <v>2.1.2.01.0462</v>
          </cell>
          <cell r="D1120" t="str">
            <v>JM Parafusos e Ferramentas Ltda. EPP</v>
          </cell>
          <cell r="E1120" t="str">
            <v>PC</v>
          </cell>
          <cell r="F1120" t="str">
            <v xml:space="preserve">   Fornecedores e Contas a Pagar</v>
          </cell>
        </row>
        <row r="1121">
          <cell r="A1121">
            <v>213010001</v>
          </cell>
          <cell r="B1121" t="str">
            <v>Fornecedores Nacionais</v>
          </cell>
          <cell r="C1121" t="str">
            <v>2.1.2.01.0463</v>
          </cell>
          <cell r="D1121" t="str">
            <v>Danfoss do Brasil Ind. e Com. Ltda.</v>
          </cell>
          <cell r="E1121" t="str">
            <v>PC</v>
          </cell>
          <cell r="F1121" t="str">
            <v xml:space="preserve">   Fornecedores e Contas a Pagar</v>
          </cell>
        </row>
        <row r="1122">
          <cell r="A1122">
            <v>213010001</v>
          </cell>
          <cell r="B1122" t="str">
            <v>Fornecedores Nacionais</v>
          </cell>
          <cell r="C1122" t="str">
            <v>2.1.2.01.0464</v>
          </cell>
          <cell r="D1122" t="str">
            <v>Eleduque Materiais Elétricos Ltda.</v>
          </cell>
          <cell r="E1122" t="str">
            <v>PC</v>
          </cell>
          <cell r="F1122" t="str">
            <v xml:space="preserve">   Fornecedores e Contas a Pagar</v>
          </cell>
        </row>
        <row r="1123">
          <cell r="A1123">
            <v>213010001</v>
          </cell>
          <cell r="B1123" t="str">
            <v>Fornecedores Nacionais</v>
          </cell>
          <cell r="C1123" t="str">
            <v>2.1.2.01.0465</v>
          </cell>
          <cell r="D1123" t="str">
            <v>Planan Forros e Divisórias Ltda.</v>
          </cell>
          <cell r="E1123" t="str">
            <v>PC</v>
          </cell>
          <cell r="F1123" t="str">
            <v xml:space="preserve">   Fornecedores e Contas a Pagar</v>
          </cell>
        </row>
        <row r="1124">
          <cell r="A1124">
            <v>213010001</v>
          </cell>
          <cell r="B1124" t="str">
            <v>Fornecedores Nacionais</v>
          </cell>
          <cell r="C1124" t="str">
            <v>2.1.2.01.0466</v>
          </cell>
          <cell r="D1124" t="str">
            <v>Trans-Reta Log Locação de Guindates Ltda</v>
          </cell>
          <cell r="E1124" t="str">
            <v>PC</v>
          </cell>
          <cell r="F1124" t="str">
            <v xml:space="preserve">   Fornecedores e Contas a Pagar</v>
          </cell>
        </row>
        <row r="1125">
          <cell r="A1125">
            <v>213010001</v>
          </cell>
          <cell r="B1125" t="str">
            <v>Fornecedores Nacionais</v>
          </cell>
          <cell r="C1125" t="str">
            <v>2.1.2.01.0467</v>
          </cell>
          <cell r="D1125" t="str">
            <v>Revestelar Serviços Ltda.</v>
          </cell>
          <cell r="E1125" t="str">
            <v>PC</v>
          </cell>
          <cell r="F1125" t="str">
            <v xml:space="preserve">   Fornecedores e Contas a Pagar</v>
          </cell>
        </row>
        <row r="1126">
          <cell r="A1126">
            <v>213010001</v>
          </cell>
          <cell r="B1126" t="str">
            <v>Fornecedores Nacionais</v>
          </cell>
          <cell r="C1126" t="str">
            <v>2.1.2.01.0468</v>
          </cell>
          <cell r="D1126" t="str">
            <v>Victória Mobile Móveis e Dec. Ltda - EPP</v>
          </cell>
          <cell r="E1126" t="str">
            <v>PC</v>
          </cell>
          <cell r="F1126" t="str">
            <v xml:space="preserve">   Fornecedores e Contas a Pagar</v>
          </cell>
        </row>
        <row r="1127">
          <cell r="A1127">
            <v>213010001</v>
          </cell>
          <cell r="B1127" t="str">
            <v>Fornecedores Nacionais</v>
          </cell>
          <cell r="C1127" t="str">
            <v>2.1.2.01.0469</v>
          </cell>
          <cell r="D1127" t="str">
            <v>Arquimad Comércio de Madeiras Ltda. EPP</v>
          </cell>
          <cell r="E1127" t="str">
            <v>PC</v>
          </cell>
          <cell r="F1127" t="str">
            <v xml:space="preserve">   Fornecedores e Contas a Pagar</v>
          </cell>
        </row>
        <row r="1128">
          <cell r="A1128">
            <v>213010001</v>
          </cell>
          <cell r="B1128" t="str">
            <v>Fornecedores Nacionais</v>
          </cell>
          <cell r="C1128" t="str">
            <v>2.1.2.01.0470</v>
          </cell>
          <cell r="D1128" t="str">
            <v>Fernancarlos Asfalto e Instalações Ltda.</v>
          </cell>
          <cell r="E1128" t="str">
            <v>PC</v>
          </cell>
          <cell r="F1128" t="str">
            <v xml:space="preserve">   Fornecedores e Contas a Pagar</v>
          </cell>
        </row>
        <row r="1129">
          <cell r="A1129">
            <v>213010001</v>
          </cell>
          <cell r="B1129" t="str">
            <v>Fornecedores Nacionais</v>
          </cell>
          <cell r="C1129" t="str">
            <v>2.1.2.01.0471</v>
          </cell>
          <cell r="D1129" t="str">
            <v>Cesan Construções e Saneamento Ltda.</v>
          </cell>
          <cell r="E1129" t="str">
            <v>PC</v>
          </cell>
          <cell r="F1129" t="str">
            <v xml:space="preserve">   Fornecedores e Contas a Pagar</v>
          </cell>
        </row>
        <row r="1130">
          <cell r="A1130">
            <v>213010001</v>
          </cell>
          <cell r="B1130" t="str">
            <v>Fornecedores Nacionais</v>
          </cell>
          <cell r="C1130" t="str">
            <v>2.1.2.01.0472</v>
          </cell>
          <cell r="D1130" t="str">
            <v>Conegas Conexões e Válvulas Ltda.</v>
          </cell>
          <cell r="E1130" t="str">
            <v>PC</v>
          </cell>
          <cell r="F1130" t="str">
            <v xml:space="preserve">   Fornecedores e Contas a Pagar</v>
          </cell>
        </row>
        <row r="1131">
          <cell r="A1131">
            <v>213010001</v>
          </cell>
          <cell r="B1131" t="str">
            <v>Fornecedores Nacionais</v>
          </cell>
          <cell r="C1131" t="str">
            <v>2.1.2.01.0473</v>
          </cell>
          <cell r="D1131" t="str">
            <v>Lumar Bombas Com. Representação Ltda.</v>
          </cell>
          <cell r="E1131" t="str">
            <v>PC</v>
          </cell>
          <cell r="F1131" t="str">
            <v xml:space="preserve">   Fornecedores e Contas a Pagar</v>
          </cell>
        </row>
        <row r="1132">
          <cell r="A1132">
            <v>213010001</v>
          </cell>
          <cell r="B1132" t="str">
            <v>Fornecedores Nacionais</v>
          </cell>
          <cell r="C1132" t="str">
            <v>2.1.2.01.0474</v>
          </cell>
          <cell r="D1132" t="str">
            <v>Skop - Ind Com Aparelhos c/Incendio Ltda</v>
          </cell>
          <cell r="E1132" t="str">
            <v>PC</v>
          </cell>
          <cell r="F1132" t="str">
            <v xml:space="preserve">   Fornecedores e Contas a Pagar</v>
          </cell>
        </row>
        <row r="1133">
          <cell r="A1133">
            <v>213010001</v>
          </cell>
          <cell r="B1133" t="str">
            <v>Fornecedores Nacionais</v>
          </cell>
          <cell r="C1133" t="str">
            <v>2.1.2.01.0475</v>
          </cell>
          <cell r="D1133" t="str">
            <v>Marbrasa Mármores Granitos Brasil Ltda</v>
          </cell>
          <cell r="E1133" t="str">
            <v>PC</v>
          </cell>
          <cell r="F1133" t="str">
            <v xml:space="preserve">   Fornecedores e Contas a Pagar</v>
          </cell>
        </row>
        <row r="1134">
          <cell r="A1134">
            <v>213010001</v>
          </cell>
          <cell r="B1134" t="str">
            <v>Fornecedores Nacionais</v>
          </cell>
          <cell r="C1134" t="str">
            <v>2.1.2.01.0476</v>
          </cell>
          <cell r="D1134" t="str">
            <v>Lutero e Moura Inst. e Montagens Ltda.</v>
          </cell>
          <cell r="E1134" t="str">
            <v>PC</v>
          </cell>
          <cell r="F1134" t="str">
            <v xml:space="preserve">   Fornecedores e Contas a Pagar</v>
          </cell>
        </row>
        <row r="1135">
          <cell r="A1135">
            <v>213010001</v>
          </cell>
          <cell r="B1135" t="str">
            <v>Fornecedores Nacionais</v>
          </cell>
          <cell r="C1135" t="str">
            <v>2.1.2.01.0477</v>
          </cell>
          <cell r="D1135" t="str">
            <v>Fibra-Reta Comércio de Madeiras Ltda.</v>
          </cell>
          <cell r="E1135" t="str">
            <v>PC</v>
          </cell>
          <cell r="F1135" t="str">
            <v xml:space="preserve">   Fornecedores e Contas a Pagar</v>
          </cell>
        </row>
        <row r="1136">
          <cell r="A1136">
            <v>213010001</v>
          </cell>
          <cell r="B1136" t="str">
            <v>Fornecedores Nacionais</v>
          </cell>
          <cell r="C1136" t="str">
            <v>2.1.2.01.0478</v>
          </cell>
          <cell r="D1136" t="str">
            <v>Dúctil Ferro Brasileiro Ltda.</v>
          </cell>
          <cell r="E1136" t="str">
            <v>PC</v>
          </cell>
          <cell r="F1136" t="str">
            <v xml:space="preserve">   Fornecedores e Contas a Pagar</v>
          </cell>
        </row>
        <row r="1137">
          <cell r="A1137">
            <v>213010001</v>
          </cell>
          <cell r="B1137" t="str">
            <v>Fornecedores Nacionais</v>
          </cell>
          <cell r="C1137" t="str">
            <v>2.1.2.01.0479</v>
          </cell>
          <cell r="D1137" t="str">
            <v>Schneíder Electric Brasil Ltda.</v>
          </cell>
          <cell r="E1137" t="str">
            <v>PC</v>
          </cell>
          <cell r="F1137" t="str">
            <v xml:space="preserve">   Fornecedores e Contas a Pagar</v>
          </cell>
        </row>
        <row r="1138">
          <cell r="A1138">
            <v>213010001</v>
          </cell>
          <cell r="B1138" t="str">
            <v>Fornecedores Nacionais</v>
          </cell>
          <cell r="C1138" t="str">
            <v>2.1.2.01.0480</v>
          </cell>
          <cell r="D1138" t="str">
            <v>Apek Telecomunicações e Comércio Ltda.</v>
          </cell>
          <cell r="E1138" t="str">
            <v>PC</v>
          </cell>
          <cell r="F1138" t="str">
            <v xml:space="preserve">   Fornecedores e Contas a Pagar</v>
          </cell>
        </row>
        <row r="1139">
          <cell r="A1139">
            <v>213010001</v>
          </cell>
          <cell r="B1139" t="str">
            <v>Fornecedores Nacionais</v>
          </cell>
          <cell r="C1139" t="str">
            <v>2.1.2.01.0481</v>
          </cell>
          <cell r="D1139" t="str">
            <v>Lumini Equipamentos de Iluminação Ltda.</v>
          </cell>
          <cell r="E1139" t="str">
            <v>PC</v>
          </cell>
          <cell r="F1139" t="str">
            <v xml:space="preserve">   Fornecedores e Contas a Pagar</v>
          </cell>
        </row>
        <row r="1140">
          <cell r="A1140">
            <v>213010001</v>
          </cell>
          <cell r="B1140" t="str">
            <v>Fornecedores Nacionais</v>
          </cell>
          <cell r="C1140" t="str">
            <v>2.1.2.01.0482</v>
          </cell>
          <cell r="D1140" t="str">
            <v>Stemac S/A - Grupos Geradores</v>
          </cell>
          <cell r="E1140" t="str">
            <v>PC</v>
          </cell>
          <cell r="F1140" t="str">
            <v xml:space="preserve">   Fornecedores e Contas a Pagar</v>
          </cell>
        </row>
        <row r="1141">
          <cell r="A1141">
            <v>213010001</v>
          </cell>
          <cell r="B1141" t="str">
            <v>Fornecedores Nacionais</v>
          </cell>
          <cell r="C1141" t="str">
            <v>2.1.2.01.0483</v>
          </cell>
          <cell r="D1141" t="str">
            <v>Anox Indústria e Comércio Ltda.</v>
          </cell>
          <cell r="E1141" t="str">
            <v>PC</v>
          </cell>
          <cell r="F1141" t="str">
            <v xml:space="preserve">   Fornecedores e Contas a Pagar</v>
          </cell>
        </row>
        <row r="1142">
          <cell r="A1142">
            <v>213010001</v>
          </cell>
          <cell r="B1142" t="str">
            <v>Fornecedores Nacionais</v>
          </cell>
          <cell r="C1142" t="str">
            <v>2.1.2.01.0484</v>
          </cell>
          <cell r="D1142" t="str">
            <v>Potenza Materiais Eletro Eletrônicos Lda</v>
          </cell>
          <cell r="E1142" t="str">
            <v>PC</v>
          </cell>
          <cell r="F1142" t="str">
            <v xml:space="preserve">   Fornecedores e Contas a Pagar</v>
          </cell>
        </row>
        <row r="1143">
          <cell r="A1143">
            <v>213010001</v>
          </cell>
          <cell r="B1143" t="str">
            <v>Fornecedores Nacionais</v>
          </cell>
          <cell r="C1143" t="str">
            <v>2.1.2.01.0485</v>
          </cell>
          <cell r="D1143" t="str">
            <v>Kawa Com Proj Serv Ar Condicionado Ltda</v>
          </cell>
          <cell r="E1143" t="str">
            <v>PC</v>
          </cell>
          <cell r="F1143" t="str">
            <v xml:space="preserve">   Fornecedores e Contas a Pagar</v>
          </cell>
        </row>
        <row r="1144">
          <cell r="A1144">
            <v>213010001</v>
          </cell>
          <cell r="B1144" t="str">
            <v>Fornecedores Nacionais</v>
          </cell>
          <cell r="C1144" t="str">
            <v>2.1.2.01.0486</v>
          </cell>
          <cell r="D1144" t="str">
            <v>CAS Tecnologia S/A</v>
          </cell>
          <cell r="E1144" t="str">
            <v>PC</v>
          </cell>
          <cell r="F1144" t="str">
            <v xml:space="preserve">   Fornecedores e Contas a Pagar</v>
          </cell>
        </row>
        <row r="1145">
          <cell r="A1145">
            <v>213010001</v>
          </cell>
          <cell r="B1145" t="str">
            <v>Fornecedores Nacionais</v>
          </cell>
          <cell r="C1145" t="str">
            <v>2.1.2.01.0487</v>
          </cell>
          <cell r="D1145" t="str">
            <v>Bravan Materiais Elétricos Ltda.</v>
          </cell>
          <cell r="E1145" t="str">
            <v>PC</v>
          </cell>
          <cell r="F1145" t="str">
            <v xml:space="preserve">   Fornecedores e Contas a Pagar</v>
          </cell>
        </row>
        <row r="1146">
          <cell r="A1146">
            <v>213010001</v>
          </cell>
          <cell r="B1146" t="str">
            <v>Fornecedores Nacionais</v>
          </cell>
          <cell r="C1146" t="str">
            <v>2.1.2.01.0488</v>
          </cell>
          <cell r="D1146" t="str">
            <v>Alpina Equipamentos Industriais Ltda.</v>
          </cell>
          <cell r="E1146" t="str">
            <v>PC</v>
          </cell>
          <cell r="F1146" t="str">
            <v xml:space="preserve">   Fornecedores e Contas a Pagar</v>
          </cell>
        </row>
        <row r="1147">
          <cell r="A1147">
            <v>213010001</v>
          </cell>
          <cell r="B1147" t="str">
            <v>Fornecedores Nacionais</v>
          </cell>
          <cell r="C1147" t="str">
            <v>2.1.2.01.0489</v>
          </cell>
          <cell r="D1147" t="str">
            <v>Officer Dist de Prod de Informática S/A</v>
          </cell>
          <cell r="E1147" t="str">
            <v>PC</v>
          </cell>
          <cell r="F1147" t="str">
            <v xml:space="preserve">   Fornecedores e Contas a Pagar</v>
          </cell>
        </row>
        <row r="1148">
          <cell r="A1148">
            <v>213010001</v>
          </cell>
          <cell r="B1148" t="str">
            <v>Fornecedores Nacionais</v>
          </cell>
          <cell r="C1148" t="str">
            <v>2.1.2.01.0490</v>
          </cell>
          <cell r="D1148" t="str">
            <v>Everblue Piscinas Ltda.</v>
          </cell>
          <cell r="E1148" t="str">
            <v>PC</v>
          </cell>
          <cell r="F1148" t="str">
            <v xml:space="preserve">   Fornecedores e Contas a Pagar</v>
          </cell>
        </row>
        <row r="1149">
          <cell r="A1149">
            <v>213010001</v>
          </cell>
          <cell r="B1149" t="str">
            <v>Fornecedores Nacionais</v>
          </cell>
          <cell r="C1149" t="str">
            <v>2.1.2.01.0491</v>
          </cell>
          <cell r="D1149" t="str">
            <v>Cia. Água Tecnologia e Distribuição Ltda</v>
          </cell>
          <cell r="E1149" t="str">
            <v>PC</v>
          </cell>
          <cell r="F1149" t="str">
            <v xml:space="preserve">   Fornecedores e Contas a Pagar</v>
          </cell>
        </row>
        <row r="1150">
          <cell r="A1150">
            <v>213010001</v>
          </cell>
          <cell r="B1150" t="str">
            <v>Fornecedores Nacionais</v>
          </cell>
          <cell r="C1150" t="str">
            <v>2.1.2.01.0492</v>
          </cell>
          <cell r="D1150" t="str">
            <v>Nicco Revestimentos Ltda.</v>
          </cell>
          <cell r="E1150" t="str">
            <v>PC</v>
          </cell>
          <cell r="F1150" t="str">
            <v xml:space="preserve">   Fornecedores e Contas a Pagar</v>
          </cell>
        </row>
        <row r="1151">
          <cell r="A1151">
            <v>213010001</v>
          </cell>
          <cell r="B1151" t="str">
            <v>Fornecedores Nacionais</v>
          </cell>
          <cell r="C1151" t="str">
            <v>2.1.2.01.0493</v>
          </cell>
          <cell r="D1151" t="str">
            <v>Ascael Comercial Ltda.</v>
          </cell>
          <cell r="E1151" t="str">
            <v>PC</v>
          </cell>
          <cell r="F1151" t="str">
            <v xml:space="preserve">   Fornecedores e Contas a Pagar</v>
          </cell>
        </row>
        <row r="1152">
          <cell r="A1152">
            <v>213010001</v>
          </cell>
          <cell r="B1152" t="str">
            <v>Fornecedores Nacionais</v>
          </cell>
          <cell r="C1152" t="str">
            <v>2.1.2.01.0494</v>
          </cell>
          <cell r="D1152" t="str">
            <v>Powershop Material Elétrico Ltda.</v>
          </cell>
          <cell r="E1152" t="str">
            <v>PC</v>
          </cell>
          <cell r="F1152" t="str">
            <v xml:space="preserve">   Fornecedores e Contas a Pagar</v>
          </cell>
        </row>
        <row r="1153">
          <cell r="A1153">
            <v>213010001</v>
          </cell>
          <cell r="B1153" t="str">
            <v>Fornecedores Nacionais</v>
          </cell>
          <cell r="C1153" t="str">
            <v>2.1.2.01.0495</v>
          </cell>
          <cell r="D1153" t="str">
            <v xml:space="preserve">J.M. Ferraro Com. e Representações Ltda </v>
          </cell>
          <cell r="E1153" t="str">
            <v>PC</v>
          </cell>
          <cell r="F1153" t="str">
            <v xml:space="preserve">   Fornecedores e Contas a Pagar</v>
          </cell>
        </row>
        <row r="1154">
          <cell r="A1154">
            <v>213010001</v>
          </cell>
          <cell r="B1154" t="str">
            <v>Fornecedores Nacionais</v>
          </cell>
          <cell r="C1154" t="str">
            <v>2.1.2.01.0496</v>
          </cell>
          <cell r="D1154" t="str">
            <v>Luis Antônio de Oliveira Kerche</v>
          </cell>
          <cell r="E1154" t="str">
            <v>PC</v>
          </cell>
          <cell r="F1154" t="str">
            <v xml:space="preserve">   Fornecedores e Contas a Pagar</v>
          </cell>
        </row>
        <row r="1155">
          <cell r="A1155">
            <v>213010001</v>
          </cell>
          <cell r="B1155" t="str">
            <v>Fornecedores Nacionais</v>
          </cell>
          <cell r="C1155" t="str">
            <v>2.1.2.01.0497</v>
          </cell>
          <cell r="D1155" t="str">
            <v>Almeida Serv de Pintura Conservação Ltda</v>
          </cell>
          <cell r="E1155" t="str">
            <v>PC</v>
          </cell>
          <cell r="F1155" t="str">
            <v xml:space="preserve">   Fornecedores e Contas a Pagar</v>
          </cell>
        </row>
        <row r="1156">
          <cell r="A1156">
            <v>213010001</v>
          </cell>
          <cell r="B1156" t="str">
            <v>Fornecedores Nacionais</v>
          </cell>
          <cell r="C1156" t="str">
            <v>2.1.2.01.0498</v>
          </cell>
          <cell r="D1156" t="str">
            <v>Engenet Informática Ltda.</v>
          </cell>
          <cell r="E1156" t="str">
            <v>PC</v>
          </cell>
          <cell r="F1156" t="str">
            <v xml:space="preserve">   Fornecedores e Contas a Pagar</v>
          </cell>
        </row>
        <row r="1157">
          <cell r="A1157">
            <v>213010001</v>
          </cell>
          <cell r="B1157" t="str">
            <v>Fornecedores Nacionais</v>
          </cell>
          <cell r="C1157" t="str">
            <v>2.1.2.01.0499</v>
          </cell>
          <cell r="D1157" t="str">
            <v>Madeiras Radial Ltda. - EPP</v>
          </cell>
          <cell r="E1157" t="str">
            <v>PC</v>
          </cell>
          <cell r="F1157" t="str">
            <v xml:space="preserve">   Fornecedores e Contas a Pagar</v>
          </cell>
        </row>
        <row r="1158">
          <cell r="A1158">
            <v>213010001</v>
          </cell>
          <cell r="B1158" t="str">
            <v>Fornecedores Nacionais</v>
          </cell>
          <cell r="C1158" t="str">
            <v>2.1.2.01.0500</v>
          </cell>
          <cell r="D1158" t="str">
            <v>Eletrônica Frota Ltda.</v>
          </cell>
          <cell r="E1158" t="str">
            <v>PC</v>
          </cell>
          <cell r="F1158" t="str">
            <v xml:space="preserve">   Fornecedores e Contas a Pagar</v>
          </cell>
        </row>
        <row r="1159">
          <cell r="A1159">
            <v>213010001</v>
          </cell>
          <cell r="B1159" t="str">
            <v>Fornecedores Nacionais</v>
          </cell>
          <cell r="C1159" t="str">
            <v>2.1.2.01.0501</v>
          </cell>
          <cell r="D1159" t="str">
            <v>AC Tecnologia e Rec Obras Nacionais Ltda</v>
          </cell>
          <cell r="E1159" t="str">
            <v>PC</v>
          </cell>
          <cell r="F1159" t="str">
            <v xml:space="preserve">   Fornecedores e Contas a Pagar</v>
          </cell>
        </row>
        <row r="1160">
          <cell r="A1160">
            <v>213010001</v>
          </cell>
          <cell r="B1160" t="str">
            <v>Fornecedores Nacionais</v>
          </cell>
          <cell r="C1160" t="str">
            <v>2.1.2.01.0502</v>
          </cell>
          <cell r="D1160" t="str">
            <v>Kron Instrumentos Elétricos Ltda.</v>
          </cell>
          <cell r="E1160" t="str">
            <v>PC</v>
          </cell>
          <cell r="F1160" t="str">
            <v xml:space="preserve">   Fornecedores e Contas a Pagar</v>
          </cell>
        </row>
        <row r="1161">
          <cell r="A1161">
            <v>213010001</v>
          </cell>
          <cell r="B1161" t="str">
            <v>Fornecedores Nacionais</v>
          </cell>
          <cell r="C1161" t="str">
            <v>2.1.2.01.0503</v>
          </cell>
          <cell r="D1161" t="str">
            <v>Avanti - Carpet Indústria Têxtil Ltda.</v>
          </cell>
          <cell r="E1161" t="str">
            <v>PC</v>
          </cell>
          <cell r="F1161" t="str">
            <v xml:space="preserve">   Fornecedores e Contas a Pagar</v>
          </cell>
        </row>
        <row r="1162">
          <cell r="A1162">
            <v>213010001</v>
          </cell>
          <cell r="B1162" t="str">
            <v>Fornecedores Nacionais</v>
          </cell>
          <cell r="C1162" t="str">
            <v>2.1.2.01.0504</v>
          </cell>
          <cell r="D1162" t="str">
            <v>NEP - Nacional Escola de Pilotagem Ltda.</v>
          </cell>
          <cell r="E1162" t="str">
            <v>PC</v>
          </cell>
          <cell r="F1162" t="str">
            <v xml:space="preserve">   Fornecedores e Contas a Pagar</v>
          </cell>
        </row>
        <row r="1163">
          <cell r="A1163">
            <v>213010001</v>
          </cell>
          <cell r="B1163" t="str">
            <v>Fornecedores Nacionais</v>
          </cell>
          <cell r="C1163" t="str">
            <v>2.1.2.01.0505</v>
          </cell>
          <cell r="D1163" t="str">
            <v>Flanpar Com. e Representações Ltda.</v>
          </cell>
          <cell r="E1163" t="str">
            <v>PC</v>
          </cell>
          <cell r="F1163" t="str">
            <v xml:space="preserve">   Fornecedores e Contas a Pagar</v>
          </cell>
        </row>
        <row r="1164">
          <cell r="A1164">
            <v>213010001</v>
          </cell>
          <cell r="B1164" t="str">
            <v>Fornecedores Nacionais</v>
          </cell>
          <cell r="C1164" t="str">
            <v>2.1.2.01.0506</v>
          </cell>
          <cell r="D1164" t="str">
            <v>Casa Coelho de Ferragens Ltda.</v>
          </cell>
          <cell r="E1164" t="str">
            <v>PC</v>
          </cell>
          <cell r="F1164" t="str">
            <v xml:space="preserve">   Fornecedores e Contas a Pagar</v>
          </cell>
        </row>
        <row r="1165">
          <cell r="A1165">
            <v>213010001</v>
          </cell>
          <cell r="B1165" t="str">
            <v>Fornecedores Nacionais</v>
          </cell>
          <cell r="C1165" t="str">
            <v>2.1.2.01.0507</v>
          </cell>
          <cell r="D1165" t="str">
            <v>Interluce Iluminação Ltda.</v>
          </cell>
          <cell r="E1165" t="str">
            <v>PC</v>
          </cell>
          <cell r="F1165" t="str">
            <v xml:space="preserve">   Fornecedores e Contas a Pagar</v>
          </cell>
        </row>
        <row r="1166">
          <cell r="A1166">
            <v>213010001</v>
          </cell>
          <cell r="B1166" t="str">
            <v>Fornecedores Nacionais</v>
          </cell>
          <cell r="C1166" t="str">
            <v>2.1.2.01.0508</v>
          </cell>
          <cell r="D1166" t="str">
            <v>BASF Const Chem Brasil Ind e Com Ltda.</v>
          </cell>
          <cell r="E1166" t="str">
            <v>PC</v>
          </cell>
          <cell r="F1166" t="str">
            <v xml:space="preserve">   Fornecedores e Contas a Pagar</v>
          </cell>
        </row>
        <row r="1167">
          <cell r="A1167">
            <v>213010001</v>
          </cell>
          <cell r="B1167" t="str">
            <v>Fornecedores Nacionais</v>
          </cell>
          <cell r="C1167" t="str">
            <v>2.1.2.01.0509</v>
          </cell>
          <cell r="D1167" t="str">
            <v>DVP de Pilares Com. Vidros Cristais Ltda</v>
          </cell>
          <cell r="E1167" t="str">
            <v>PC</v>
          </cell>
          <cell r="F1167" t="str">
            <v xml:space="preserve">   Fornecedores e Contas a Pagar</v>
          </cell>
        </row>
        <row r="1168">
          <cell r="A1168">
            <v>213010001</v>
          </cell>
          <cell r="B1168" t="str">
            <v>Fornecedores Nacionais</v>
          </cell>
          <cell r="C1168" t="str">
            <v>2.1.2.01.0510</v>
          </cell>
          <cell r="D1168" t="str">
            <v>Móveis e Decorações Roselle Ltda.</v>
          </cell>
          <cell r="E1168" t="str">
            <v>PC</v>
          </cell>
          <cell r="F1168" t="str">
            <v xml:space="preserve">   Fornecedores e Contas a Pagar</v>
          </cell>
        </row>
        <row r="1169">
          <cell r="A1169">
            <v>213010001</v>
          </cell>
          <cell r="B1169" t="str">
            <v>Fornecedores Nacionais</v>
          </cell>
          <cell r="C1169" t="str">
            <v>2.1.2.01.0511</v>
          </cell>
          <cell r="D1169" t="str">
            <v>SA &amp; Cia - Artigos Esportivos Ltda. -EPP</v>
          </cell>
          <cell r="E1169" t="str">
            <v>PC</v>
          </cell>
          <cell r="F1169" t="str">
            <v xml:space="preserve">   Fornecedores e Contas a Pagar</v>
          </cell>
        </row>
        <row r="1170">
          <cell r="A1170">
            <v>213010001</v>
          </cell>
          <cell r="B1170" t="str">
            <v>Fornecedores Nacionais</v>
          </cell>
          <cell r="C1170" t="str">
            <v>2.1.2.01.0512</v>
          </cell>
          <cell r="D1170" t="str">
            <v>Torre de Paris Mat de Construção Ltda ME</v>
          </cell>
          <cell r="E1170" t="str">
            <v>PC</v>
          </cell>
          <cell r="F1170" t="str">
            <v xml:space="preserve">   Fornecedores e Contas a Pagar</v>
          </cell>
        </row>
        <row r="1171">
          <cell r="A1171">
            <v>213010001</v>
          </cell>
          <cell r="B1171" t="str">
            <v>Fornecedores Nacionais</v>
          </cell>
          <cell r="C1171" t="str">
            <v>2.1.2.01.0513</v>
          </cell>
          <cell r="D1171" t="str">
            <v>ICIE Ind. Com. Inst. de Esquadrias Ltda</v>
          </cell>
          <cell r="E1171" t="str">
            <v>PC</v>
          </cell>
          <cell r="F1171" t="str">
            <v xml:space="preserve">   Fornecedores e Contas a Pagar</v>
          </cell>
        </row>
        <row r="1172">
          <cell r="A1172">
            <v>213010001</v>
          </cell>
          <cell r="B1172" t="str">
            <v>Fornecedores Nacionais</v>
          </cell>
          <cell r="C1172" t="str">
            <v>2.1.2.01.0514</v>
          </cell>
          <cell r="D1172" t="str">
            <v>A.C.I. Informática Ltda.</v>
          </cell>
          <cell r="E1172" t="str">
            <v>PC</v>
          </cell>
          <cell r="F1172" t="str">
            <v xml:space="preserve">   Fornecedores e Contas a Pagar</v>
          </cell>
        </row>
        <row r="1173">
          <cell r="A1173">
            <v>213010001</v>
          </cell>
          <cell r="B1173" t="str">
            <v>Fornecedores Nacionais</v>
          </cell>
          <cell r="C1173" t="str">
            <v>2.1.2.01.0515</v>
          </cell>
          <cell r="D1173" t="str">
            <v>Brascoval Com. Valvulas e Conexões Ltda.</v>
          </cell>
          <cell r="E1173" t="str">
            <v>PC</v>
          </cell>
          <cell r="F1173" t="str">
            <v xml:space="preserve">   Fornecedores e Contas a Pagar</v>
          </cell>
        </row>
        <row r="1174">
          <cell r="A1174">
            <v>213010001</v>
          </cell>
          <cell r="B1174" t="str">
            <v>Fornecedores Nacionais</v>
          </cell>
          <cell r="C1174" t="str">
            <v>2.1.2.01.0516</v>
          </cell>
          <cell r="D1174" t="str">
            <v>Safety Wall Paredes Ltda.</v>
          </cell>
          <cell r="E1174" t="str">
            <v>PC</v>
          </cell>
          <cell r="F1174" t="str">
            <v xml:space="preserve">   Fornecedores e Contas a Pagar</v>
          </cell>
        </row>
        <row r="1175">
          <cell r="A1175">
            <v>213010001</v>
          </cell>
          <cell r="B1175" t="str">
            <v>Fornecedores Nacionais</v>
          </cell>
          <cell r="C1175" t="str">
            <v>2.1.2.01.0517</v>
          </cell>
          <cell r="D1175" t="str">
            <v>Remargran Rev. Mármores e Granitos Ltda.</v>
          </cell>
          <cell r="E1175" t="str">
            <v>PC</v>
          </cell>
          <cell r="F1175" t="str">
            <v xml:space="preserve">   Fornecedores e Contas a Pagar</v>
          </cell>
        </row>
        <row r="1176">
          <cell r="A1176">
            <v>213010001</v>
          </cell>
          <cell r="B1176" t="str">
            <v>Fornecedores Nacionais</v>
          </cell>
          <cell r="C1176" t="str">
            <v>2.1.2.01.0518</v>
          </cell>
          <cell r="D1176" t="str">
            <v>Energimak Materiais Elétricos Ltda.</v>
          </cell>
          <cell r="E1176" t="str">
            <v>PC</v>
          </cell>
          <cell r="F1176" t="str">
            <v xml:space="preserve">   Fornecedores e Contas a Pagar</v>
          </cell>
        </row>
        <row r="1177">
          <cell r="A1177">
            <v>213010001</v>
          </cell>
          <cell r="B1177" t="str">
            <v>Fornecedores Nacionais</v>
          </cell>
          <cell r="C1177" t="str">
            <v>2.1.2.01.0519</v>
          </cell>
          <cell r="D1177" t="str">
            <v>Lacerda Sistemas de Energia Ltda.</v>
          </cell>
          <cell r="E1177" t="str">
            <v>PC</v>
          </cell>
          <cell r="F1177" t="str">
            <v xml:space="preserve">   Fornecedores e Contas a Pagar</v>
          </cell>
        </row>
        <row r="1178">
          <cell r="A1178">
            <v>213010001</v>
          </cell>
          <cell r="B1178" t="str">
            <v>Fornecedores Nacionais</v>
          </cell>
          <cell r="C1178" t="str">
            <v>2.1.2.01.0520</v>
          </cell>
          <cell r="D1178" t="str">
            <v>Siemens Ltda.</v>
          </cell>
          <cell r="E1178" t="str">
            <v>PC</v>
          </cell>
          <cell r="F1178" t="str">
            <v xml:space="preserve">   Fornecedores e Contas a Pagar</v>
          </cell>
        </row>
        <row r="1179">
          <cell r="A1179">
            <v>213010001</v>
          </cell>
          <cell r="B1179" t="str">
            <v>Fornecedores Nacionais</v>
          </cell>
          <cell r="C1179" t="str">
            <v>2.1.2.01.0521</v>
          </cell>
          <cell r="D1179" t="str">
            <v>Astra S/A Indústria e Comércio</v>
          </cell>
          <cell r="E1179" t="str">
            <v>PC</v>
          </cell>
          <cell r="F1179" t="str">
            <v xml:space="preserve">   Fornecedores e Contas a Pagar</v>
          </cell>
        </row>
        <row r="1180">
          <cell r="A1180">
            <v>213010001</v>
          </cell>
          <cell r="B1180" t="str">
            <v>Fornecedores Nacionais</v>
          </cell>
          <cell r="C1180" t="str">
            <v>2.1.2.01.0522</v>
          </cell>
          <cell r="D1180" t="str">
            <v>Hidrovolt Distribuidora Ltda.</v>
          </cell>
          <cell r="E1180" t="str">
            <v>PC</v>
          </cell>
          <cell r="F1180" t="str">
            <v xml:space="preserve">   Fornecedores e Contas a Pagar</v>
          </cell>
        </row>
        <row r="1181">
          <cell r="A1181">
            <v>213010001</v>
          </cell>
          <cell r="B1181" t="str">
            <v>Fornecedores Nacionais</v>
          </cell>
          <cell r="C1181" t="str">
            <v>2.1.2.01.0523</v>
          </cell>
          <cell r="D1181" t="str">
            <v>Miralux Ind Com Aparelhos Elétricos Ltda</v>
          </cell>
          <cell r="E1181" t="str">
            <v>PC</v>
          </cell>
          <cell r="F1181" t="str">
            <v xml:space="preserve">   Fornecedores e Contas a Pagar</v>
          </cell>
        </row>
        <row r="1182">
          <cell r="A1182">
            <v>213010001</v>
          </cell>
          <cell r="B1182" t="str">
            <v>Fornecedores Nacionais</v>
          </cell>
          <cell r="C1182" t="str">
            <v>2.1.2.01.0524</v>
          </cell>
          <cell r="D1182" t="str">
            <v>Bellage Decorações Ltda. - ME</v>
          </cell>
          <cell r="E1182" t="str">
            <v>PC</v>
          </cell>
          <cell r="F1182" t="str">
            <v xml:space="preserve">   Fornecedores e Contas a Pagar</v>
          </cell>
        </row>
        <row r="1183">
          <cell r="A1183">
            <v>213010001</v>
          </cell>
          <cell r="B1183" t="str">
            <v>Fornecedores Nacionais</v>
          </cell>
          <cell r="C1183" t="str">
            <v>2.1.2.01.0525</v>
          </cell>
          <cell r="D1183" t="str">
            <v>TecMaster Automação e Comércio Ltda. ME</v>
          </cell>
          <cell r="E1183" t="str">
            <v>PC</v>
          </cell>
          <cell r="F1183" t="str">
            <v xml:space="preserve">   Fornecedores e Contas a Pagar</v>
          </cell>
        </row>
        <row r="1184">
          <cell r="A1184">
            <v>213010001</v>
          </cell>
          <cell r="B1184" t="str">
            <v>Fornecedores Nacionais</v>
          </cell>
          <cell r="C1184" t="str">
            <v>2.1.2.01.0526</v>
          </cell>
          <cell r="D1184" t="str">
            <v>CBEX - CB Express Serviços Entrega Ltda</v>
          </cell>
          <cell r="E1184" t="str">
            <v>PC</v>
          </cell>
          <cell r="F1184" t="str">
            <v xml:space="preserve">   Fornecedores e Contas a Pagar</v>
          </cell>
        </row>
        <row r="1185">
          <cell r="A1185">
            <v>213010001</v>
          </cell>
          <cell r="B1185" t="str">
            <v>Fornecedores Nacionais</v>
          </cell>
          <cell r="C1185" t="str">
            <v>2.1.2.01.0527</v>
          </cell>
          <cell r="D1185" t="str">
            <v>Kit Acessórios p/Cabos Elétricos Ltda.</v>
          </cell>
          <cell r="E1185" t="str">
            <v>PC</v>
          </cell>
          <cell r="F1185" t="str">
            <v xml:space="preserve">   Fornecedores e Contas a Pagar</v>
          </cell>
        </row>
        <row r="1186">
          <cell r="A1186">
            <v>213010001</v>
          </cell>
          <cell r="B1186" t="str">
            <v>Fornecedores Nacionais</v>
          </cell>
          <cell r="C1186" t="str">
            <v>2.1.2.01.0528</v>
          </cell>
          <cell r="D1186" t="str">
            <v>Valcester - Válvulas Instrumentação Ltda</v>
          </cell>
          <cell r="E1186" t="str">
            <v>PC</v>
          </cell>
          <cell r="F1186" t="str">
            <v xml:space="preserve">   Fornecedores e Contas a Pagar</v>
          </cell>
        </row>
        <row r="1187">
          <cell r="A1187">
            <v>213010001</v>
          </cell>
          <cell r="B1187" t="str">
            <v>Fornecedores Nacionais</v>
          </cell>
          <cell r="C1187" t="str">
            <v>2.1.2.01.0529</v>
          </cell>
          <cell r="D1187" t="str">
            <v>Canadá Construções e Participações Ltda.</v>
          </cell>
          <cell r="E1187" t="str">
            <v>PC</v>
          </cell>
          <cell r="F1187" t="str">
            <v xml:space="preserve">   Fornecedores e Contas a Pagar</v>
          </cell>
        </row>
        <row r="1188">
          <cell r="A1188">
            <v>213010001</v>
          </cell>
          <cell r="B1188" t="str">
            <v>Fornecedores Nacionais</v>
          </cell>
          <cell r="C1188" t="str">
            <v>2.1.2.01.0530</v>
          </cell>
          <cell r="D1188" t="str">
            <v>Centelha Equipamentos Elétricos Ltda.</v>
          </cell>
          <cell r="E1188" t="str">
            <v>PC</v>
          </cell>
          <cell r="F1188" t="str">
            <v xml:space="preserve">   Fornecedores e Contas a Pagar</v>
          </cell>
        </row>
        <row r="1189">
          <cell r="A1189">
            <v>213010001</v>
          </cell>
          <cell r="B1189" t="str">
            <v>Fornecedores Nacionais</v>
          </cell>
          <cell r="C1189" t="str">
            <v>2.1.2.01.0531</v>
          </cell>
          <cell r="D1189" t="str">
            <v>Materiais de Construção Cruzada Ltda.</v>
          </cell>
          <cell r="E1189" t="str">
            <v>PC</v>
          </cell>
          <cell r="F1189" t="str">
            <v xml:space="preserve">   Fornecedores e Contas a Pagar</v>
          </cell>
        </row>
        <row r="1190">
          <cell r="A1190">
            <v>213010001</v>
          </cell>
          <cell r="B1190" t="str">
            <v>Fornecedores Nacionais</v>
          </cell>
          <cell r="C1190" t="str">
            <v>2.1.2.01.0532</v>
          </cell>
          <cell r="D1190" t="str">
            <v>Metal Pan Ltda. - EPP</v>
          </cell>
          <cell r="E1190" t="str">
            <v>PC</v>
          </cell>
          <cell r="F1190" t="str">
            <v xml:space="preserve">   Fornecedores e Contas a Pagar</v>
          </cell>
        </row>
        <row r="1191">
          <cell r="A1191">
            <v>213010001</v>
          </cell>
          <cell r="B1191" t="str">
            <v>Fornecedores Nacionais</v>
          </cell>
          <cell r="C1191" t="str">
            <v>2.1.2.01.0533</v>
          </cell>
          <cell r="D1191" t="str">
            <v>Cimentoarga Distribuidora Cimento Ltda</v>
          </cell>
          <cell r="E1191" t="str">
            <v>PC</v>
          </cell>
          <cell r="F1191" t="str">
            <v xml:space="preserve">   Fornecedores e Contas a Pagar</v>
          </cell>
        </row>
        <row r="1192">
          <cell r="A1192">
            <v>213010001</v>
          </cell>
          <cell r="B1192" t="str">
            <v>Fornecedores Nacionais</v>
          </cell>
          <cell r="C1192" t="str">
            <v>2.1.2.01.0534</v>
          </cell>
          <cell r="D1192" t="str">
            <v>Eco Blaster Ind. e Com. de Resinas Ltda.</v>
          </cell>
          <cell r="E1192" t="str">
            <v>PC</v>
          </cell>
          <cell r="F1192" t="str">
            <v xml:space="preserve">   Fornecedores e Contas a Pagar</v>
          </cell>
        </row>
        <row r="1193">
          <cell r="A1193">
            <v>213010001</v>
          </cell>
          <cell r="B1193" t="str">
            <v>Fornecedores Nacionais</v>
          </cell>
          <cell r="C1193" t="str">
            <v>2.1.2.01.0535</v>
          </cell>
          <cell r="D1193" t="str">
            <v>Soedral Soc. Elétrica Hidráulica Ltda.</v>
          </cell>
          <cell r="E1193" t="str">
            <v>PC</v>
          </cell>
          <cell r="F1193" t="str">
            <v xml:space="preserve">   Fornecedores e Contas a Pagar</v>
          </cell>
        </row>
        <row r="1194">
          <cell r="A1194">
            <v>213010001</v>
          </cell>
          <cell r="B1194" t="str">
            <v>Fornecedores Nacionais</v>
          </cell>
          <cell r="C1194" t="str">
            <v>2.1.2.01.0536</v>
          </cell>
          <cell r="D1194" t="str">
            <v>Eletromecânica Balan Ltda.</v>
          </cell>
          <cell r="E1194" t="str">
            <v>PC</v>
          </cell>
          <cell r="F1194" t="str">
            <v xml:space="preserve">   Fornecedores e Contas a Pagar</v>
          </cell>
        </row>
        <row r="1195">
          <cell r="A1195">
            <v>213010001</v>
          </cell>
          <cell r="B1195" t="str">
            <v>Fornecedores Nacionais</v>
          </cell>
          <cell r="C1195" t="str">
            <v>2.1.2.01.0537</v>
          </cell>
          <cell r="D1195" t="str">
            <v>Grafitto Gráfica e Editora Ltda.</v>
          </cell>
          <cell r="E1195" t="str">
            <v>PC</v>
          </cell>
          <cell r="F1195" t="str">
            <v xml:space="preserve">   Fornecedores e Contas a Pagar</v>
          </cell>
        </row>
        <row r="1196">
          <cell r="A1196">
            <v>213010001</v>
          </cell>
          <cell r="B1196" t="str">
            <v>Fornecedores Nacionais</v>
          </cell>
          <cell r="C1196" t="str">
            <v>2.1.2.01.0538</v>
          </cell>
          <cell r="D1196" t="str">
            <v xml:space="preserve">Getty Images do Brasil Ltda. </v>
          </cell>
          <cell r="E1196" t="str">
            <v>PC</v>
          </cell>
          <cell r="F1196" t="str">
            <v xml:space="preserve">   Fornecedores e Contas a Pagar</v>
          </cell>
        </row>
        <row r="1197">
          <cell r="A1197">
            <v>213010001</v>
          </cell>
          <cell r="B1197" t="str">
            <v>Fornecedores Nacionais</v>
          </cell>
          <cell r="C1197" t="str">
            <v>2.1.2.01.0539</v>
          </cell>
          <cell r="D1197" t="str">
            <v>Trelar - Sul Madereira Ltda.</v>
          </cell>
          <cell r="E1197" t="str">
            <v>PC</v>
          </cell>
          <cell r="F1197" t="str">
            <v xml:space="preserve">   Fornecedores e Contas a Pagar</v>
          </cell>
        </row>
        <row r="1198">
          <cell r="A1198">
            <v>213010001</v>
          </cell>
          <cell r="B1198" t="str">
            <v>Fornecedores Nacionais</v>
          </cell>
          <cell r="C1198" t="str">
            <v>2.1.2.01.0540</v>
          </cell>
          <cell r="D1198" t="str">
            <v>ALZ Engenharia Ltda.</v>
          </cell>
          <cell r="E1198" t="str">
            <v>PC</v>
          </cell>
          <cell r="F1198" t="str">
            <v xml:space="preserve">   Fornecedores e Contas a Pagar</v>
          </cell>
        </row>
        <row r="1199">
          <cell r="A1199">
            <v>213010001</v>
          </cell>
          <cell r="B1199" t="str">
            <v>Fornecedores Nacionais</v>
          </cell>
          <cell r="C1199" t="str">
            <v>2.1.2.01.0541</v>
          </cell>
          <cell r="D1199" t="str">
            <v>Tescon Instalação e Manutenção Ltda.</v>
          </cell>
          <cell r="E1199" t="str">
            <v>PC</v>
          </cell>
          <cell r="F1199" t="str">
            <v xml:space="preserve">   Fornecedores e Contas a Pagar</v>
          </cell>
        </row>
        <row r="1200">
          <cell r="A1200">
            <v>213010001</v>
          </cell>
          <cell r="B1200" t="str">
            <v>Fornecedores Nacionais</v>
          </cell>
          <cell r="C1200" t="str">
            <v>2.1.2.01.0542</v>
          </cell>
          <cell r="D1200" t="str">
            <v>Lincoln Takeshi Yamamura Registro</v>
          </cell>
          <cell r="E1200" t="str">
            <v>PC</v>
          </cell>
          <cell r="F1200" t="str">
            <v xml:space="preserve">   Fornecedores e Contas a Pagar</v>
          </cell>
        </row>
        <row r="1201">
          <cell r="A1201">
            <v>213010001</v>
          </cell>
          <cell r="B1201" t="str">
            <v>Fornecedores Nacionais</v>
          </cell>
          <cell r="C1201" t="str">
            <v>2.1.2.01.0543</v>
          </cell>
          <cell r="D1201" t="str">
            <v>Comercial Elétrica Serbra Ltda.</v>
          </cell>
          <cell r="E1201" t="str">
            <v>PC</v>
          </cell>
          <cell r="F1201" t="str">
            <v xml:space="preserve">   Fornecedores e Contas a Pagar</v>
          </cell>
        </row>
        <row r="1202">
          <cell r="A1202">
            <v>213010001</v>
          </cell>
          <cell r="B1202" t="str">
            <v>Fornecedores Nacionais</v>
          </cell>
          <cell r="C1202" t="str">
            <v>2.1.2.01.0544</v>
          </cell>
          <cell r="D1202" t="str">
            <v>Braspel Ind Eletro-Metalúrgica Ltda.</v>
          </cell>
          <cell r="E1202" t="str">
            <v>PC</v>
          </cell>
          <cell r="F1202" t="str">
            <v xml:space="preserve">   Fornecedores e Contas a Pagar</v>
          </cell>
        </row>
        <row r="1203">
          <cell r="A1203">
            <v>213010001</v>
          </cell>
          <cell r="B1203" t="str">
            <v>Fornecedores Nacionais</v>
          </cell>
          <cell r="C1203" t="str">
            <v>2.1.2.01.0545</v>
          </cell>
          <cell r="D1203" t="str">
            <v>Eurobraz Móveis Ltda. ME</v>
          </cell>
          <cell r="E1203" t="str">
            <v>PC</v>
          </cell>
          <cell r="F1203" t="str">
            <v xml:space="preserve">   Fornecedores e Contas a Pagar</v>
          </cell>
        </row>
        <row r="1204">
          <cell r="A1204">
            <v>213010001</v>
          </cell>
          <cell r="B1204" t="str">
            <v>Fornecedores Nacionais</v>
          </cell>
          <cell r="C1204" t="str">
            <v>2.1.2.01.0546</v>
          </cell>
          <cell r="D1204" t="str">
            <v>Policom Telecomunicações 2001 Ltda.</v>
          </cell>
          <cell r="E1204" t="str">
            <v>PC</v>
          </cell>
          <cell r="F1204" t="str">
            <v xml:space="preserve">   Fornecedores e Contas a Pagar</v>
          </cell>
        </row>
        <row r="1205">
          <cell r="A1205">
            <v>213010001</v>
          </cell>
          <cell r="B1205" t="str">
            <v>Fornecedores Nacionais</v>
          </cell>
          <cell r="C1205" t="str">
            <v>2.1.2.01.0547</v>
          </cell>
          <cell r="D1205" t="str">
            <v>Larref Com Mat Elétrico Construção Ltda</v>
          </cell>
          <cell r="E1205" t="str">
            <v>PC</v>
          </cell>
          <cell r="F1205" t="str">
            <v xml:space="preserve">   Fornecedores e Contas a Pagar</v>
          </cell>
        </row>
        <row r="1206">
          <cell r="A1206">
            <v>213010001</v>
          </cell>
          <cell r="B1206" t="str">
            <v>Fornecedores Nacionais</v>
          </cell>
          <cell r="C1206" t="str">
            <v>2.1.2.01.0548</v>
          </cell>
          <cell r="D1206" t="str">
            <v>Falco Trading Comercial Ltda.</v>
          </cell>
          <cell r="E1206" t="str">
            <v>PC</v>
          </cell>
          <cell r="F1206" t="str">
            <v xml:space="preserve">   Fornecedores e Contas a Pagar</v>
          </cell>
        </row>
        <row r="1207">
          <cell r="A1207">
            <v>213010001</v>
          </cell>
          <cell r="B1207" t="str">
            <v>Fornecedores Nacionais</v>
          </cell>
          <cell r="C1207" t="str">
            <v>2.1.2.01.0549</v>
          </cell>
          <cell r="D1207" t="str">
            <v>Bucka Indústria e Comércio Ltda.</v>
          </cell>
          <cell r="E1207" t="str">
            <v>PC</v>
          </cell>
          <cell r="F1207" t="str">
            <v xml:space="preserve">   Fornecedores e Contas a Pagar</v>
          </cell>
        </row>
        <row r="1208">
          <cell r="A1208">
            <v>213010001</v>
          </cell>
          <cell r="B1208" t="str">
            <v>Fornecedores Nacionais</v>
          </cell>
          <cell r="C1208" t="str">
            <v>2.1.2.01.0550</v>
          </cell>
          <cell r="D1208" t="str">
            <v>Rich 3000 Comércio Ltda.</v>
          </cell>
          <cell r="E1208" t="str">
            <v>PC</v>
          </cell>
          <cell r="F1208" t="str">
            <v xml:space="preserve">   Fornecedores e Contas a Pagar</v>
          </cell>
        </row>
        <row r="1209">
          <cell r="A1209">
            <v>213010001</v>
          </cell>
          <cell r="B1209" t="str">
            <v>Fornecedores Nacionais</v>
          </cell>
          <cell r="C1209" t="str">
            <v>2.1.2.01.0551</v>
          </cell>
          <cell r="D1209" t="str">
            <v>JR Central Ind e Com de Parafusos Ltda.</v>
          </cell>
          <cell r="E1209" t="str">
            <v>PC</v>
          </cell>
          <cell r="F1209" t="str">
            <v xml:space="preserve">   Fornecedores e Contas a Pagar</v>
          </cell>
        </row>
        <row r="1210">
          <cell r="A1210">
            <v>213010001</v>
          </cell>
          <cell r="B1210" t="str">
            <v>Fornecedores Nacionais</v>
          </cell>
          <cell r="C1210" t="str">
            <v>2.1.2.01.0552</v>
          </cell>
          <cell r="D1210" t="str">
            <v>A N Lacerda Impermeabilizações Ltda.</v>
          </cell>
          <cell r="E1210" t="str">
            <v>PC</v>
          </cell>
          <cell r="F1210" t="str">
            <v xml:space="preserve">   Fornecedores e Contas a Pagar</v>
          </cell>
        </row>
        <row r="1211">
          <cell r="A1211">
            <v>213010001</v>
          </cell>
          <cell r="B1211" t="str">
            <v>Fornecedores Nacionais</v>
          </cell>
          <cell r="C1211" t="str">
            <v>2.1.2.01.0553</v>
          </cell>
          <cell r="D1211" t="str">
            <v>Iguaçu Assessoria e Consultoria Ltda.</v>
          </cell>
          <cell r="E1211" t="str">
            <v>PC</v>
          </cell>
          <cell r="F1211" t="str">
            <v xml:space="preserve">   Fornecedores e Contas a Pagar</v>
          </cell>
        </row>
        <row r="1212">
          <cell r="A1212">
            <v>213010001</v>
          </cell>
          <cell r="B1212" t="str">
            <v>Fornecedores Nacionais</v>
          </cell>
          <cell r="C1212" t="str">
            <v>2.1.2.01.0554</v>
          </cell>
          <cell r="D1212" t="str">
            <v>Montalfer 2000 Est. Metálicas Ltda. ME</v>
          </cell>
          <cell r="E1212" t="str">
            <v>PC</v>
          </cell>
          <cell r="F1212" t="str">
            <v xml:space="preserve">   Fornecedores e Contas a Pagar</v>
          </cell>
        </row>
        <row r="1213">
          <cell r="A1213">
            <v>213010001</v>
          </cell>
          <cell r="B1213" t="str">
            <v>Fornecedores Nacionais</v>
          </cell>
          <cell r="C1213" t="str">
            <v>2.1.2.01.0555</v>
          </cell>
          <cell r="D1213" t="str">
            <v>Eledráulica 2006 Comércio Ltda.</v>
          </cell>
          <cell r="E1213" t="str">
            <v>PC</v>
          </cell>
          <cell r="F1213" t="str">
            <v xml:space="preserve">   Fornecedores e Contas a Pagar</v>
          </cell>
        </row>
        <row r="1214">
          <cell r="A1214">
            <v>213010001</v>
          </cell>
          <cell r="B1214" t="str">
            <v>Fornecedores Nacionais</v>
          </cell>
          <cell r="C1214" t="str">
            <v>2.1.2.01.0556</v>
          </cell>
          <cell r="D1214" t="str">
            <v>Kato &amp; Jaeger Móveis Ltda.</v>
          </cell>
          <cell r="E1214" t="str">
            <v>PC</v>
          </cell>
          <cell r="F1214" t="str">
            <v xml:space="preserve">   Fornecedores e Contas a Pagar</v>
          </cell>
        </row>
        <row r="1215">
          <cell r="A1215">
            <v>213010001</v>
          </cell>
          <cell r="B1215" t="str">
            <v>Fornecedores Nacionais</v>
          </cell>
          <cell r="C1215" t="str">
            <v>2.1.2.01.0557</v>
          </cell>
          <cell r="D1215" t="str">
            <v>Conservadora Paulista de Bombas Ltda.</v>
          </cell>
          <cell r="E1215" t="str">
            <v>PC</v>
          </cell>
          <cell r="F1215" t="str">
            <v xml:space="preserve">   Fornecedores e Contas a Pagar</v>
          </cell>
        </row>
        <row r="1216">
          <cell r="A1216">
            <v>213010001</v>
          </cell>
          <cell r="B1216" t="str">
            <v>Fornecedores Nacionais</v>
          </cell>
          <cell r="C1216" t="str">
            <v>2.1.2.01.0558</v>
          </cell>
          <cell r="D1216" t="str">
            <v>Proex-Rio Dist de Comp Elétricos Ltda.</v>
          </cell>
          <cell r="E1216" t="str">
            <v>PC</v>
          </cell>
          <cell r="F1216" t="str">
            <v xml:space="preserve">   Fornecedores e Contas a Pagar</v>
          </cell>
        </row>
        <row r="1217">
          <cell r="A1217">
            <v>213010001</v>
          </cell>
          <cell r="B1217" t="str">
            <v>Fornecedores Nacionais</v>
          </cell>
          <cell r="C1217" t="str">
            <v>2.1.2.01.0559</v>
          </cell>
          <cell r="D1217" t="str">
            <v>Açotubo Indústria e Comércio Ltda.</v>
          </cell>
          <cell r="E1217" t="str">
            <v>PC</v>
          </cell>
          <cell r="F1217" t="str">
            <v xml:space="preserve">   Fornecedores e Contas a Pagar</v>
          </cell>
        </row>
        <row r="1218">
          <cell r="A1218">
            <v>213010001</v>
          </cell>
          <cell r="B1218" t="str">
            <v>Fornecedores Nacionais</v>
          </cell>
          <cell r="C1218" t="str">
            <v>2.1.2.01.0560</v>
          </cell>
          <cell r="D1218" t="str">
            <v>Indústria Com Pré-Moldados Cruz Sul Ltda</v>
          </cell>
          <cell r="E1218" t="str">
            <v>PC</v>
          </cell>
          <cell r="F1218" t="str">
            <v xml:space="preserve">   Fornecedores e Contas a Pagar</v>
          </cell>
        </row>
        <row r="1219">
          <cell r="A1219">
            <v>213010001</v>
          </cell>
          <cell r="B1219" t="str">
            <v>Fornecedores Nacionais</v>
          </cell>
          <cell r="C1219" t="str">
            <v>2.1.2.01.0561</v>
          </cell>
          <cell r="D1219" t="str">
            <v>MN Indústria e Serviços Equiptos Ltda.</v>
          </cell>
          <cell r="E1219" t="str">
            <v>PC</v>
          </cell>
          <cell r="F1219" t="str">
            <v xml:space="preserve">   Fornecedores e Contas a Pagar</v>
          </cell>
        </row>
        <row r="1220">
          <cell r="A1220">
            <v>213010001</v>
          </cell>
          <cell r="B1220" t="str">
            <v>Fornecedores Nacionais</v>
          </cell>
          <cell r="C1220" t="str">
            <v>2.1.2.01.0562</v>
          </cell>
          <cell r="D1220" t="str">
            <v>Grifo Engenharia Ltda.</v>
          </cell>
          <cell r="E1220" t="str">
            <v>PC</v>
          </cell>
          <cell r="F1220" t="str">
            <v xml:space="preserve">   Fornecedores e Contas a Pagar</v>
          </cell>
        </row>
        <row r="1221">
          <cell r="A1221">
            <v>213010001</v>
          </cell>
          <cell r="B1221" t="str">
            <v>Fornecedores Nacionais</v>
          </cell>
          <cell r="C1221" t="str">
            <v>2.1.2.01.0563</v>
          </cell>
          <cell r="D1221" t="str">
            <v>Precisa Eletro Ltda.</v>
          </cell>
          <cell r="E1221" t="str">
            <v>PC</v>
          </cell>
          <cell r="F1221" t="str">
            <v xml:space="preserve">   Fornecedores e Contas a Pagar</v>
          </cell>
        </row>
        <row r="1222">
          <cell r="A1222">
            <v>213010001</v>
          </cell>
          <cell r="B1222" t="str">
            <v>Fornecedores Nacionais</v>
          </cell>
          <cell r="C1222" t="str">
            <v>2.1.2.01.0564</v>
          </cell>
          <cell r="D1222" t="str">
            <v>Saint-Gobain Vidros S/A</v>
          </cell>
          <cell r="E1222" t="str">
            <v>PC</v>
          </cell>
          <cell r="F1222" t="str">
            <v xml:space="preserve">   Fornecedores e Contas a Pagar</v>
          </cell>
        </row>
        <row r="1223">
          <cell r="A1223">
            <v>213010001</v>
          </cell>
          <cell r="B1223" t="str">
            <v>Fornecedores Nacionais</v>
          </cell>
          <cell r="C1223" t="str">
            <v>2.1.2.01.0565</v>
          </cell>
          <cell r="D1223" t="str">
            <v>Pedregulhão do Esplanada Ltda.</v>
          </cell>
          <cell r="E1223" t="str">
            <v>PC</v>
          </cell>
          <cell r="F1223" t="str">
            <v xml:space="preserve">   Fornecedores e Contas a Pagar</v>
          </cell>
        </row>
        <row r="1224">
          <cell r="A1224">
            <v>213010001</v>
          </cell>
          <cell r="B1224" t="str">
            <v>Fornecedores Nacionais</v>
          </cell>
          <cell r="C1224" t="str">
            <v>2.1.2.01.0566</v>
          </cell>
          <cell r="D1224" t="str">
            <v>Compostela Distribuidora Ltda.</v>
          </cell>
          <cell r="E1224" t="str">
            <v>PC</v>
          </cell>
          <cell r="F1224" t="str">
            <v xml:space="preserve">   Fornecedores e Contas a Pagar</v>
          </cell>
        </row>
        <row r="1225">
          <cell r="A1225">
            <v>213010001</v>
          </cell>
          <cell r="B1225" t="str">
            <v>Fornecedores Nacionais</v>
          </cell>
          <cell r="C1225" t="str">
            <v>2.1.2.01.0567</v>
          </cell>
          <cell r="D1225" t="str">
            <v>Joalex Conservação Predial Ltda.</v>
          </cell>
          <cell r="E1225" t="str">
            <v>PC</v>
          </cell>
          <cell r="F1225" t="str">
            <v xml:space="preserve">   Fornecedores e Contas a Pagar</v>
          </cell>
        </row>
        <row r="1226">
          <cell r="A1226">
            <v>213010001</v>
          </cell>
          <cell r="B1226" t="str">
            <v>Fornecedores Nacionais</v>
          </cell>
          <cell r="C1226" t="str">
            <v>2.1.2.01.0568</v>
          </cell>
          <cell r="D1226" t="str">
            <v>Aureon Ind Com Equiptos Eletrônicos Ltda</v>
          </cell>
          <cell r="E1226" t="str">
            <v>PC</v>
          </cell>
          <cell r="F1226" t="str">
            <v xml:space="preserve">   Fornecedores e Contas a Pagar</v>
          </cell>
        </row>
        <row r="1227">
          <cell r="A1227">
            <v>213010001</v>
          </cell>
          <cell r="B1227" t="str">
            <v>Fornecedores Nacionais</v>
          </cell>
          <cell r="C1227" t="str">
            <v>2.1.2.01.0569</v>
          </cell>
          <cell r="D1227" t="str">
            <v>Copiadora Cidade Ltda.</v>
          </cell>
          <cell r="E1227" t="str">
            <v>PC</v>
          </cell>
          <cell r="F1227" t="str">
            <v xml:space="preserve">   Fornecedores e Contas a Pagar</v>
          </cell>
        </row>
        <row r="1228">
          <cell r="A1228">
            <v>213010001</v>
          </cell>
          <cell r="B1228" t="str">
            <v>Fornecedores Nacionais</v>
          </cell>
          <cell r="C1228" t="str">
            <v>2.1.2.01.0570</v>
          </cell>
          <cell r="D1228" t="str">
            <v>Waterservice Proj Inst e Serviços Ltda.</v>
          </cell>
          <cell r="E1228" t="str">
            <v>PC</v>
          </cell>
          <cell r="F1228" t="str">
            <v xml:space="preserve">   Fornecedores e Contas a Pagar</v>
          </cell>
        </row>
        <row r="1229">
          <cell r="A1229">
            <v>213010001</v>
          </cell>
          <cell r="B1229" t="str">
            <v>Fornecedores Nacionais</v>
          </cell>
          <cell r="C1229" t="str">
            <v>2.1.2.01.0571</v>
          </cell>
          <cell r="D1229" t="str">
            <v>Planeta Notebook Informática Ltda.</v>
          </cell>
          <cell r="E1229" t="str">
            <v>PC</v>
          </cell>
          <cell r="F1229" t="str">
            <v xml:space="preserve">   Fornecedores e Contas a Pagar</v>
          </cell>
        </row>
        <row r="1230">
          <cell r="A1230">
            <v>213010001</v>
          </cell>
          <cell r="B1230" t="str">
            <v>Fornecedores Nacionais</v>
          </cell>
          <cell r="C1230" t="str">
            <v>2.1.2.01.0572</v>
          </cell>
          <cell r="D1230" t="str">
            <v>TD S/A Indústria e Comércio</v>
          </cell>
          <cell r="E1230" t="str">
            <v>PC</v>
          </cell>
          <cell r="F1230" t="str">
            <v xml:space="preserve">   Fornecedores e Contas a Pagar</v>
          </cell>
        </row>
        <row r="1231">
          <cell r="A1231">
            <v>213010001</v>
          </cell>
          <cell r="B1231" t="str">
            <v>Fornecedores Nacionais</v>
          </cell>
          <cell r="C1231" t="str">
            <v>2.1.2.01.0573</v>
          </cell>
          <cell r="D1231" t="str">
            <v>Pett &amp; Capellato Representações Ltda.</v>
          </cell>
          <cell r="E1231" t="str">
            <v>PC</v>
          </cell>
          <cell r="F1231" t="str">
            <v xml:space="preserve">   Fornecedores e Contas a Pagar</v>
          </cell>
        </row>
        <row r="1232">
          <cell r="A1232">
            <v>213010001</v>
          </cell>
          <cell r="B1232" t="str">
            <v>Fornecedores Nacionais</v>
          </cell>
          <cell r="C1232" t="str">
            <v>2.1.2.01.0574</v>
          </cell>
          <cell r="D1232" t="str">
            <v>S.E.L. Serviços Empresariais Ltda.</v>
          </cell>
          <cell r="E1232" t="str">
            <v>PC</v>
          </cell>
          <cell r="F1232" t="str">
            <v xml:space="preserve">   Fornecedores e Contas a Pagar</v>
          </cell>
        </row>
        <row r="1233">
          <cell r="A1233">
            <v>213010001</v>
          </cell>
          <cell r="B1233" t="str">
            <v>Fornecedores Nacionais</v>
          </cell>
          <cell r="C1233" t="str">
            <v>2.1.2.01.0575</v>
          </cell>
          <cell r="D1233" t="str">
            <v>Palazzo Dist Materiais Construção Ltda</v>
          </cell>
          <cell r="E1233" t="str">
            <v>PC</v>
          </cell>
          <cell r="F1233" t="str">
            <v xml:space="preserve">   Fornecedores e Contas a Pagar</v>
          </cell>
        </row>
        <row r="1234">
          <cell r="A1234">
            <v>213010001</v>
          </cell>
          <cell r="B1234" t="str">
            <v>Fornecedores Nacionais</v>
          </cell>
          <cell r="C1234" t="str">
            <v>2.1.2.01.0576</v>
          </cell>
          <cell r="D1234" t="str">
            <v>Pier-RP Termoelétrica S/A</v>
          </cell>
          <cell r="E1234" t="str">
            <v>PC</v>
          </cell>
          <cell r="F1234" t="str">
            <v xml:space="preserve">   Fornecedores e Contas a Pagar</v>
          </cell>
        </row>
        <row r="1235">
          <cell r="A1235">
            <v>213010001</v>
          </cell>
          <cell r="B1235" t="str">
            <v>Fornecedores Nacionais</v>
          </cell>
          <cell r="C1235" t="str">
            <v>2.1.2.01.0577</v>
          </cell>
          <cell r="D1235" t="str">
            <v>GMR Equipamentos Elétricos Ltda.</v>
          </cell>
          <cell r="E1235" t="str">
            <v>PC</v>
          </cell>
          <cell r="F1235" t="str">
            <v xml:space="preserve">   Fornecedores e Contas a Pagar</v>
          </cell>
        </row>
        <row r="1236">
          <cell r="A1236">
            <v>213010001</v>
          </cell>
          <cell r="B1236" t="str">
            <v>Fornecedores Nacionais</v>
          </cell>
          <cell r="C1236" t="str">
            <v>2.1.2.01.0578</v>
          </cell>
          <cell r="D1236" t="str">
            <v>Aircontrol Climatização Ltda.</v>
          </cell>
          <cell r="E1236" t="str">
            <v>PC</v>
          </cell>
          <cell r="F1236" t="str">
            <v xml:space="preserve">   Fornecedores e Contas a Pagar</v>
          </cell>
        </row>
        <row r="1237">
          <cell r="A1237">
            <v>213010001</v>
          </cell>
          <cell r="B1237" t="str">
            <v>Fornecedores Nacionais</v>
          </cell>
          <cell r="C1237" t="str">
            <v>2.1.2.01.0579</v>
          </cell>
          <cell r="D1237" t="str">
            <v>Com Prod Inf Telec Elet Eletrônicos Ltda</v>
          </cell>
          <cell r="E1237" t="str">
            <v>PC</v>
          </cell>
          <cell r="F1237" t="str">
            <v xml:space="preserve">   Fornecedores e Contas a Pagar</v>
          </cell>
        </row>
        <row r="1238">
          <cell r="A1238">
            <v>213010001</v>
          </cell>
          <cell r="B1238" t="str">
            <v>Fornecedores Nacionais</v>
          </cell>
          <cell r="C1238" t="str">
            <v>2.1.2.01.0580</v>
          </cell>
          <cell r="D1238" t="str">
            <v>Casa da Árvore Com de Plantas Ltda EPP</v>
          </cell>
          <cell r="E1238" t="str">
            <v>PC</v>
          </cell>
          <cell r="F1238" t="str">
            <v xml:space="preserve">   Fornecedores e Contas a Pagar</v>
          </cell>
        </row>
        <row r="1239">
          <cell r="A1239">
            <v>213010001</v>
          </cell>
          <cell r="B1239" t="str">
            <v>Fornecedores Nacionais</v>
          </cell>
          <cell r="C1239" t="str">
            <v>2.1.2.01.0581</v>
          </cell>
          <cell r="D1239" t="str">
            <v>WCT 2006 Prod Fixação Elétrica Ltda.</v>
          </cell>
          <cell r="E1239" t="str">
            <v>PC</v>
          </cell>
          <cell r="F1239" t="str">
            <v xml:space="preserve">   Fornecedores e Contas a Pagar</v>
          </cell>
        </row>
        <row r="1240">
          <cell r="A1240">
            <v>213010001</v>
          </cell>
          <cell r="B1240" t="str">
            <v>Fornecedores Nacionais</v>
          </cell>
          <cell r="C1240" t="str">
            <v>2.1.2.01.0582</v>
          </cell>
          <cell r="D1240" t="str">
            <v>Voko Intersteel Móveis Ltda.</v>
          </cell>
          <cell r="E1240" t="str">
            <v>PC</v>
          </cell>
          <cell r="F1240" t="str">
            <v xml:space="preserve">   Fornecedores e Contas a Pagar</v>
          </cell>
        </row>
        <row r="1241">
          <cell r="A1241">
            <v>213010001</v>
          </cell>
          <cell r="B1241" t="str">
            <v>Fornecedores Nacionais</v>
          </cell>
          <cell r="C1241" t="str">
            <v>2.1.2.01.0583</v>
          </cell>
          <cell r="D1241" t="str">
            <v>Sonido Prod. Artísticas Ltda.</v>
          </cell>
          <cell r="E1241" t="str">
            <v>PC</v>
          </cell>
          <cell r="F1241" t="str">
            <v xml:space="preserve">   Fornecedores e Contas a Pagar</v>
          </cell>
        </row>
        <row r="1242">
          <cell r="A1242">
            <v>213010001</v>
          </cell>
          <cell r="B1242" t="str">
            <v>Fornecedores Nacionais</v>
          </cell>
          <cell r="C1242" t="str">
            <v>2.1.2.01.0584</v>
          </cell>
          <cell r="D1242" t="str">
            <v>RSantana, Promoções e Eventos Ltda ME</v>
          </cell>
          <cell r="E1242" t="str">
            <v>PC</v>
          </cell>
          <cell r="F1242" t="str">
            <v xml:space="preserve">   Fornecedores e Contas a Pagar</v>
          </cell>
        </row>
        <row r="1243">
          <cell r="A1243">
            <v>213010001</v>
          </cell>
          <cell r="B1243" t="str">
            <v>Fornecedores Nacionais</v>
          </cell>
          <cell r="C1243" t="str">
            <v>2.1.2.01.0585</v>
          </cell>
          <cell r="D1243" t="str">
            <v>Constar Empreendimentos Ltda.</v>
          </cell>
          <cell r="E1243" t="str">
            <v>PC</v>
          </cell>
          <cell r="F1243" t="str">
            <v xml:space="preserve">   Fornecedores e Contas a Pagar</v>
          </cell>
        </row>
        <row r="1244">
          <cell r="A1244">
            <v>213010001</v>
          </cell>
          <cell r="B1244" t="str">
            <v>Fornecedores Nacionais</v>
          </cell>
          <cell r="C1244" t="str">
            <v>2.1.2.01.0586</v>
          </cell>
          <cell r="D1244" t="str">
            <v>F L A Ind Flanges Equiptos Aviários Ltda</v>
          </cell>
          <cell r="E1244" t="str">
            <v>PC</v>
          </cell>
          <cell r="F1244" t="str">
            <v xml:space="preserve">   Fornecedores e Contas a Pagar</v>
          </cell>
        </row>
        <row r="1245">
          <cell r="A1245">
            <v>213010001</v>
          </cell>
          <cell r="B1245" t="str">
            <v>Fornecedores Nacionais</v>
          </cell>
          <cell r="C1245" t="str">
            <v>2.1.2.01.0587</v>
          </cell>
          <cell r="D1245" t="str">
            <v>LBP Informática Ltda. - ME</v>
          </cell>
          <cell r="E1245" t="str">
            <v>PC</v>
          </cell>
          <cell r="F1245" t="str">
            <v xml:space="preserve">   Fornecedores e Contas a Pagar</v>
          </cell>
        </row>
        <row r="1246">
          <cell r="A1246">
            <v>213010001</v>
          </cell>
          <cell r="B1246" t="str">
            <v>Fornecedores Nacionais</v>
          </cell>
          <cell r="C1246" t="str">
            <v>2.1.2.01.0588</v>
          </cell>
          <cell r="D1246" t="str">
            <v>Mercantil Mineira Ltda.</v>
          </cell>
          <cell r="E1246" t="str">
            <v>PC</v>
          </cell>
          <cell r="F1246" t="str">
            <v xml:space="preserve">   Fornecedores e Contas a Pagar</v>
          </cell>
        </row>
        <row r="1247">
          <cell r="A1247">
            <v>213010001</v>
          </cell>
          <cell r="B1247" t="str">
            <v>Fornecedores Nacionais</v>
          </cell>
          <cell r="C1247" t="str">
            <v>2.1.2.01.0589</v>
          </cell>
          <cell r="D1247" t="str">
            <v>Papaiz Indústria e Comércio Ltda.</v>
          </cell>
          <cell r="E1247" t="str">
            <v>PC</v>
          </cell>
          <cell r="F1247" t="str">
            <v xml:space="preserve">   Fornecedores e Contas a Pagar</v>
          </cell>
        </row>
        <row r="1248">
          <cell r="A1248">
            <v>213010001</v>
          </cell>
          <cell r="B1248" t="str">
            <v>Fornecedores Nacionais</v>
          </cell>
          <cell r="C1248" t="str">
            <v>2.1.2.01.0590</v>
          </cell>
          <cell r="D1248" t="str">
            <v>Aspa Assessoria e Participações S/C Ltda</v>
          </cell>
          <cell r="E1248" t="str">
            <v>PC</v>
          </cell>
          <cell r="F1248" t="str">
            <v xml:space="preserve">   Fornecedores e Contas a Pagar</v>
          </cell>
        </row>
        <row r="1249">
          <cell r="A1249">
            <v>213010001</v>
          </cell>
          <cell r="B1249" t="str">
            <v>Fornecedores Nacionais</v>
          </cell>
          <cell r="C1249" t="str">
            <v>2.1.2.01.0591</v>
          </cell>
          <cell r="D1249" t="str">
            <v>Energilétrica Com Man Quadros Elet. Ltda</v>
          </cell>
          <cell r="E1249" t="str">
            <v>PC</v>
          </cell>
          <cell r="F1249" t="str">
            <v xml:space="preserve">   Fornecedores e Contas a Pagar</v>
          </cell>
        </row>
        <row r="1250">
          <cell r="A1250">
            <v>213010001</v>
          </cell>
          <cell r="B1250" t="str">
            <v>Fornecedores Nacionais</v>
          </cell>
          <cell r="C1250" t="str">
            <v>2.1.2.01.0592</v>
          </cell>
          <cell r="D1250" t="str">
            <v>Ellan Ltda.</v>
          </cell>
          <cell r="E1250" t="str">
            <v>PC</v>
          </cell>
          <cell r="F1250" t="str">
            <v xml:space="preserve">   Fornecedores e Contas a Pagar</v>
          </cell>
        </row>
        <row r="1251">
          <cell r="A1251">
            <v>213010001</v>
          </cell>
          <cell r="B1251" t="str">
            <v>Fornecedores Nacionais</v>
          </cell>
          <cell r="C1251" t="str">
            <v>2.1.2.01.0593</v>
          </cell>
          <cell r="D1251" t="str">
            <v>Amarante Comercial Madereira Ltda.</v>
          </cell>
          <cell r="E1251" t="str">
            <v>PC</v>
          </cell>
          <cell r="F1251" t="str">
            <v xml:space="preserve">   Fornecedores e Contas a Pagar</v>
          </cell>
        </row>
        <row r="1252">
          <cell r="A1252">
            <v>213010001</v>
          </cell>
          <cell r="B1252" t="str">
            <v>Fornecedores Nacionais</v>
          </cell>
          <cell r="C1252" t="str">
            <v>2.1.2.01.0594</v>
          </cell>
          <cell r="D1252" t="str">
            <v>Construdomus Com Mat Hid Const Ltda</v>
          </cell>
          <cell r="E1252" t="str">
            <v>PC</v>
          </cell>
          <cell r="F1252" t="str">
            <v xml:space="preserve">   Fornecedores e Contas a Pagar</v>
          </cell>
        </row>
        <row r="1253">
          <cell r="A1253">
            <v>213010001</v>
          </cell>
          <cell r="B1253" t="str">
            <v>Fornecedores Nacionais</v>
          </cell>
          <cell r="C1253" t="str">
            <v>2.1.2.01.0595</v>
          </cell>
          <cell r="D1253" t="str">
            <v>Fenix Produções e Eventos Ltda.</v>
          </cell>
          <cell r="E1253" t="str">
            <v>PC</v>
          </cell>
          <cell r="F1253" t="str">
            <v xml:space="preserve">   Fornecedores e Contas a Pagar</v>
          </cell>
        </row>
        <row r="1254">
          <cell r="A1254">
            <v>213010001</v>
          </cell>
          <cell r="B1254" t="str">
            <v>Fornecedores Nacionais</v>
          </cell>
          <cell r="C1254" t="str">
            <v>2.1.2.01.0596</v>
          </cell>
          <cell r="D1254" t="str">
            <v>Rackrio 2001 Eletromedicina Ltda.</v>
          </cell>
          <cell r="E1254" t="str">
            <v>PC</v>
          </cell>
          <cell r="F1254" t="str">
            <v xml:space="preserve">   Fornecedores e Contas a Pagar</v>
          </cell>
        </row>
        <row r="1255">
          <cell r="A1255">
            <v>213010001</v>
          </cell>
          <cell r="B1255" t="str">
            <v>Fornecedores Nacionais</v>
          </cell>
          <cell r="C1255" t="str">
            <v>2.1.2.01.0597</v>
          </cell>
          <cell r="D1255" t="str">
            <v>I.R. Interclima Refrigeração Ltda.</v>
          </cell>
          <cell r="E1255" t="str">
            <v>PC</v>
          </cell>
          <cell r="F1255" t="str">
            <v xml:space="preserve">   Fornecedores e Contas a Pagar</v>
          </cell>
        </row>
        <row r="1256">
          <cell r="A1256">
            <v>213010001</v>
          </cell>
          <cell r="B1256" t="str">
            <v>Fornecedores Nacionais</v>
          </cell>
          <cell r="C1256" t="str">
            <v>2.1.2.01.0598</v>
          </cell>
          <cell r="D1256" t="str">
            <v>Shaft - Indústria e Comércio Ltda.</v>
          </cell>
          <cell r="E1256" t="str">
            <v>PC</v>
          </cell>
          <cell r="F1256" t="str">
            <v xml:space="preserve">   Fornecedores e Contas a Pagar</v>
          </cell>
        </row>
        <row r="1257">
          <cell r="A1257">
            <v>213010001</v>
          </cell>
          <cell r="B1257" t="str">
            <v>Fornecedores Nacionais</v>
          </cell>
          <cell r="C1257" t="str">
            <v>2.1.2.01.0599</v>
          </cell>
          <cell r="D1257" t="str">
            <v>C&amp;C Casa e Construção Ltda.</v>
          </cell>
          <cell r="E1257" t="str">
            <v>PC</v>
          </cell>
          <cell r="F1257" t="str">
            <v xml:space="preserve">   Fornecedores e Contas a Pagar</v>
          </cell>
        </row>
        <row r="1258">
          <cell r="A1258">
            <v>213010001</v>
          </cell>
          <cell r="B1258" t="str">
            <v>Fornecedores Nacionais</v>
          </cell>
          <cell r="C1258" t="str">
            <v>2.1.2.01.0600</v>
          </cell>
          <cell r="D1258" t="str">
            <v>Rádio Cidade do Rio de Janeiro Ltda.</v>
          </cell>
          <cell r="E1258" t="str">
            <v>PC</v>
          </cell>
          <cell r="F1258" t="str">
            <v xml:space="preserve">   Fornecedores e Contas a Pagar</v>
          </cell>
        </row>
        <row r="1259">
          <cell r="A1259">
            <v>213010001</v>
          </cell>
          <cell r="B1259" t="str">
            <v>Fornecedores Nacionais</v>
          </cell>
          <cell r="C1259" t="str">
            <v>2.1.2.01.0601</v>
          </cell>
          <cell r="D1259" t="str">
            <v>Fercoban Reformas e Revestimentos Ltda.</v>
          </cell>
          <cell r="E1259" t="str">
            <v>PC</v>
          </cell>
          <cell r="F1259" t="str">
            <v xml:space="preserve">   Fornecedores e Contas a Pagar</v>
          </cell>
        </row>
        <row r="1260">
          <cell r="A1260">
            <v>213010001</v>
          </cell>
          <cell r="B1260" t="str">
            <v>Fornecedores Nacionais</v>
          </cell>
          <cell r="C1260" t="str">
            <v>2.1.2.01.0602</v>
          </cell>
          <cell r="D1260" t="str">
            <v>Instaladora Paris Ltda.</v>
          </cell>
          <cell r="E1260" t="str">
            <v>PC</v>
          </cell>
          <cell r="F1260" t="str">
            <v xml:space="preserve">   Fornecedores e Contas a Pagar</v>
          </cell>
        </row>
        <row r="1261">
          <cell r="A1261">
            <v>213010001</v>
          </cell>
          <cell r="B1261" t="str">
            <v>Fornecedores Nacionais</v>
          </cell>
          <cell r="C1261" t="str">
            <v>2.1.2.01.0603</v>
          </cell>
          <cell r="D1261" t="str">
            <v>Senior Proteção Contra Incêndio Ltda ME</v>
          </cell>
          <cell r="E1261" t="str">
            <v>PC</v>
          </cell>
          <cell r="F1261" t="str">
            <v xml:space="preserve">   Fornecedores e Contas a Pagar</v>
          </cell>
        </row>
        <row r="1262">
          <cell r="A1262">
            <v>213010001</v>
          </cell>
          <cell r="B1262" t="str">
            <v>Fornecedores Nacionais</v>
          </cell>
          <cell r="C1262" t="str">
            <v>2.1.2.01.0604</v>
          </cell>
          <cell r="D1262" t="str">
            <v>Lider Representações Inst Com e Ind S/C</v>
          </cell>
          <cell r="E1262" t="str">
            <v>PC</v>
          </cell>
          <cell r="F1262" t="str">
            <v xml:space="preserve">   Fornecedores e Contas a Pagar</v>
          </cell>
        </row>
        <row r="1263">
          <cell r="A1263">
            <v>213010001</v>
          </cell>
          <cell r="B1263" t="str">
            <v>Fornecedores Nacionais</v>
          </cell>
          <cell r="C1263" t="str">
            <v>2.1.2.01.0605</v>
          </cell>
          <cell r="D1263" t="str">
            <v>Construcola Ind e Com de Argamassa Ltda.</v>
          </cell>
          <cell r="E1263" t="str">
            <v>PC</v>
          </cell>
          <cell r="F1263" t="str">
            <v xml:space="preserve">   Fornecedores e Contas a Pagar</v>
          </cell>
        </row>
        <row r="1264">
          <cell r="A1264">
            <v>213010001</v>
          </cell>
          <cell r="B1264" t="str">
            <v>Fornecedores Nacionais</v>
          </cell>
          <cell r="C1264" t="str">
            <v>2.1.2.01.0606</v>
          </cell>
          <cell r="D1264" t="str">
            <v>Allight Com de Ilum e Decoração Ltda EPP</v>
          </cell>
          <cell r="E1264" t="str">
            <v>PC</v>
          </cell>
          <cell r="F1264" t="str">
            <v xml:space="preserve">   Fornecedores e Contas a Pagar</v>
          </cell>
        </row>
        <row r="1265">
          <cell r="A1265">
            <v>213010001</v>
          </cell>
          <cell r="B1265" t="str">
            <v>Fornecedores Nacionais</v>
          </cell>
          <cell r="C1265" t="str">
            <v>2.1.2.01.0607</v>
          </cell>
          <cell r="D1265" t="str">
            <v>Palas Segurança e Decoração Ltda.</v>
          </cell>
          <cell r="E1265" t="str">
            <v>PC</v>
          </cell>
          <cell r="F1265" t="str">
            <v xml:space="preserve">   Fornecedores e Contas a Pagar</v>
          </cell>
        </row>
        <row r="1266">
          <cell r="A1266">
            <v>213010001</v>
          </cell>
          <cell r="B1266" t="str">
            <v>Fornecedores Nacionais</v>
          </cell>
          <cell r="C1266" t="str">
            <v>2.1.2.01.0608</v>
          </cell>
          <cell r="D1266" t="str">
            <v>Construmega Megacenter Construção Ltda</v>
          </cell>
          <cell r="E1266" t="str">
            <v>PC</v>
          </cell>
          <cell r="F1266" t="str">
            <v xml:space="preserve">   Fornecedores e Contas a Pagar</v>
          </cell>
        </row>
        <row r="1267">
          <cell r="A1267">
            <v>213010001</v>
          </cell>
          <cell r="B1267" t="str">
            <v>Fornecedores Nacionais</v>
          </cell>
          <cell r="C1267" t="str">
            <v>2.1.2.01.0609</v>
          </cell>
          <cell r="D1267" t="str">
            <v>Dial Brasil Emp Interativa de Rádio Ltda</v>
          </cell>
          <cell r="E1267" t="str">
            <v>PC</v>
          </cell>
          <cell r="F1267" t="str">
            <v xml:space="preserve">   Fornecedores e Contas a Pagar</v>
          </cell>
        </row>
        <row r="1268">
          <cell r="A1268">
            <v>213010001</v>
          </cell>
          <cell r="B1268" t="str">
            <v>Fornecedores Nacionais</v>
          </cell>
          <cell r="C1268" t="str">
            <v>2.1.2.01.0610</v>
          </cell>
          <cell r="D1268" t="str">
            <v>Half a Line Decorações Ltda.</v>
          </cell>
          <cell r="E1268" t="str">
            <v>PC</v>
          </cell>
          <cell r="F1268" t="str">
            <v xml:space="preserve">   Fornecedores e Contas a Pagar</v>
          </cell>
        </row>
        <row r="1269">
          <cell r="A1269">
            <v>213010001</v>
          </cell>
          <cell r="B1269" t="str">
            <v>Fornecedores Nacionais</v>
          </cell>
          <cell r="C1269" t="str">
            <v>2.1.2.01.0611</v>
          </cell>
          <cell r="D1269" t="str">
            <v>Zebrini Material de Construção Ltda.</v>
          </cell>
          <cell r="E1269" t="str">
            <v>PC</v>
          </cell>
          <cell r="F1269" t="str">
            <v xml:space="preserve">   Fornecedores e Contas a Pagar</v>
          </cell>
        </row>
        <row r="1270">
          <cell r="A1270">
            <v>213010001</v>
          </cell>
          <cell r="B1270" t="str">
            <v>Fornecedores Nacionais</v>
          </cell>
          <cell r="C1270" t="str">
            <v>2.1.2.01.0612</v>
          </cell>
          <cell r="D1270" t="str">
            <v>Himater Materiais e Equipamentos Ltda.</v>
          </cell>
          <cell r="E1270" t="str">
            <v>PC</v>
          </cell>
          <cell r="F1270" t="str">
            <v xml:space="preserve">   Fornecedores e Contas a Pagar</v>
          </cell>
        </row>
        <row r="1271">
          <cell r="A1271">
            <v>213010001</v>
          </cell>
          <cell r="B1271" t="str">
            <v>Fornecedores Nacionais</v>
          </cell>
          <cell r="C1271" t="str">
            <v>2.1.2.01.0613</v>
          </cell>
          <cell r="D1271" t="str">
            <v>HDS Sistemas de Energia Ltda.</v>
          </cell>
          <cell r="E1271" t="str">
            <v>PC</v>
          </cell>
          <cell r="F1271" t="str">
            <v xml:space="preserve">   Fornecedores e Contas a Pagar</v>
          </cell>
        </row>
        <row r="1272">
          <cell r="A1272">
            <v>213010001</v>
          </cell>
          <cell r="B1272" t="str">
            <v>Fornecedores Nacionais</v>
          </cell>
          <cell r="C1272" t="str">
            <v>2.1.2.01.0614</v>
          </cell>
          <cell r="D1272" t="str">
            <v>TML Construtora e Comércio Ltda.</v>
          </cell>
          <cell r="E1272" t="str">
            <v>PC</v>
          </cell>
          <cell r="F1272" t="str">
            <v xml:space="preserve">   Fornecedores e Contas a Pagar</v>
          </cell>
        </row>
        <row r="1273">
          <cell r="A1273">
            <v>213010001</v>
          </cell>
          <cell r="B1273" t="str">
            <v>Fornecedores Nacionais</v>
          </cell>
          <cell r="C1273" t="str">
            <v>2.1.2.01.0615</v>
          </cell>
          <cell r="D1273" t="str">
            <v>Efer Construtores Associados Ltda.</v>
          </cell>
          <cell r="E1273" t="str">
            <v>PC</v>
          </cell>
          <cell r="F1273" t="str">
            <v xml:space="preserve">   Fornecedores e Contas a Pagar</v>
          </cell>
        </row>
        <row r="1274">
          <cell r="A1274">
            <v>213010001</v>
          </cell>
          <cell r="B1274" t="str">
            <v>Fornecedores Nacionais</v>
          </cell>
          <cell r="C1274" t="str">
            <v>2.1.2.01.0616</v>
          </cell>
          <cell r="D1274" t="str">
            <v>JPV Propaganda Ltda.</v>
          </cell>
          <cell r="E1274" t="str">
            <v>PC</v>
          </cell>
          <cell r="F1274" t="str">
            <v xml:space="preserve">   Fornecedores e Contas a Pagar</v>
          </cell>
        </row>
        <row r="1275">
          <cell r="A1275">
            <v>213010001</v>
          </cell>
          <cell r="B1275" t="str">
            <v>Fornecedores Nacionais</v>
          </cell>
          <cell r="C1275" t="str">
            <v>2.1.2.01.0617</v>
          </cell>
          <cell r="D1275" t="str">
            <v>Verona Imp. e Exportações Ltda.</v>
          </cell>
          <cell r="E1275" t="str">
            <v>PC</v>
          </cell>
          <cell r="F1275" t="str">
            <v xml:space="preserve">   Fornecedores e Contas a Pagar</v>
          </cell>
        </row>
        <row r="1276">
          <cell r="A1276">
            <v>213010001</v>
          </cell>
          <cell r="B1276" t="str">
            <v>Fornecedores Nacionais</v>
          </cell>
          <cell r="C1276" t="str">
            <v>2.1.2.01.0618</v>
          </cell>
          <cell r="D1276" t="str">
            <v>Beckel Serviços de Informática Ltda.</v>
          </cell>
          <cell r="E1276" t="str">
            <v>PC</v>
          </cell>
          <cell r="F1276" t="str">
            <v xml:space="preserve">   Fornecedores e Contas a Pagar</v>
          </cell>
        </row>
        <row r="1277">
          <cell r="A1277">
            <v>213010001</v>
          </cell>
          <cell r="B1277" t="str">
            <v>Fornecedores Nacionais</v>
          </cell>
          <cell r="C1277" t="str">
            <v>2.1.2.01.0619</v>
          </cell>
          <cell r="D1277" t="str">
            <v>Conseg Cons. Sist. Elet. Segurança Ltda.</v>
          </cell>
          <cell r="E1277" t="str">
            <v>PC</v>
          </cell>
          <cell r="F1277" t="str">
            <v xml:space="preserve">   Fornecedores e Contas a Pagar</v>
          </cell>
        </row>
        <row r="1278">
          <cell r="A1278">
            <v>213010001</v>
          </cell>
          <cell r="B1278" t="str">
            <v>Fornecedores Nacionais</v>
          </cell>
          <cell r="C1278" t="str">
            <v>2.1.2.01.0620</v>
          </cell>
          <cell r="D1278" t="str">
            <v>Energyware Ind. e Comércio Ltda.</v>
          </cell>
          <cell r="E1278" t="str">
            <v>PC</v>
          </cell>
          <cell r="F1278" t="str">
            <v xml:space="preserve">   Fornecedores e Contas a Pagar</v>
          </cell>
        </row>
        <row r="1279">
          <cell r="A1279">
            <v>213010001</v>
          </cell>
          <cell r="B1279" t="str">
            <v>Fornecedores Nacionais</v>
          </cell>
          <cell r="C1279" t="str">
            <v>2.1.2.01.0621</v>
          </cell>
          <cell r="D1279" t="str">
            <v>Flexmedia Ind Com Equtos Tecnologia Ltda</v>
          </cell>
          <cell r="E1279" t="str">
            <v>PC</v>
          </cell>
          <cell r="F1279" t="str">
            <v xml:space="preserve">   Fornecedores e Contas a Pagar</v>
          </cell>
        </row>
        <row r="1280">
          <cell r="A1280">
            <v>213010001</v>
          </cell>
          <cell r="B1280" t="str">
            <v>Fornecedores Nacionais</v>
          </cell>
          <cell r="C1280" t="str">
            <v>2.1.2.01.0622</v>
          </cell>
          <cell r="D1280" t="str">
            <v>Drywall Serv de Construção Ltda.</v>
          </cell>
          <cell r="E1280" t="str">
            <v>PC</v>
          </cell>
          <cell r="F1280" t="str">
            <v xml:space="preserve">   Fornecedores e Contas a Pagar</v>
          </cell>
        </row>
        <row r="1281">
          <cell r="A1281">
            <v>213010001</v>
          </cell>
          <cell r="B1281" t="str">
            <v>Fornecedores Nacionais</v>
          </cell>
          <cell r="C1281" t="str">
            <v>2.1.2.01.0623</v>
          </cell>
          <cell r="D1281" t="str">
            <v>Transportes Fink S/A</v>
          </cell>
          <cell r="E1281" t="str">
            <v>PC</v>
          </cell>
          <cell r="F1281" t="str">
            <v xml:space="preserve">   Fornecedores e Contas a Pagar</v>
          </cell>
        </row>
        <row r="1282">
          <cell r="A1282">
            <v>213010001</v>
          </cell>
          <cell r="B1282" t="str">
            <v>Fornecedores Nacionais</v>
          </cell>
          <cell r="C1282" t="str">
            <v>2.1.2.01.0624</v>
          </cell>
          <cell r="D1282" t="str">
            <v>Office Arquitetura e Construções Ltda.</v>
          </cell>
          <cell r="E1282" t="str">
            <v>PC</v>
          </cell>
          <cell r="F1282" t="str">
            <v xml:space="preserve">   Fornecedores e Contas a Pagar</v>
          </cell>
        </row>
        <row r="1283">
          <cell r="A1283">
            <v>213010001</v>
          </cell>
          <cell r="B1283" t="str">
            <v>Fornecedores Nacionais</v>
          </cell>
          <cell r="C1283" t="str">
            <v>2.1.2.01.0625</v>
          </cell>
          <cell r="D1283" t="str">
            <v>Simplifloor Decorações Comercial Ltda.</v>
          </cell>
          <cell r="E1283" t="str">
            <v>PC</v>
          </cell>
          <cell r="F1283" t="str">
            <v xml:space="preserve">   Fornecedores e Contas a Pagar</v>
          </cell>
        </row>
        <row r="1284">
          <cell r="A1284">
            <v>213010001</v>
          </cell>
          <cell r="B1284" t="str">
            <v>Fornecedores Nacionais</v>
          </cell>
          <cell r="C1284" t="str">
            <v>2.1.2.01.0626</v>
          </cell>
          <cell r="D1284" t="str">
            <v>Performance Cons em Adm de Empresas Ltda</v>
          </cell>
          <cell r="E1284" t="str">
            <v>PC</v>
          </cell>
          <cell r="F1284" t="str">
            <v xml:space="preserve">   Fornecedores e Contas a Pagar</v>
          </cell>
        </row>
        <row r="1285">
          <cell r="A1285">
            <v>213010001</v>
          </cell>
          <cell r="B1285" t="str">
            <v>Fornecedores Nacionais</v>
          </cell>
          <cell r="C1285" t="str">
            <v>2.1.2.01.0627</v>
          </cell>
          <cell r="D1285" t="str">
            <v>Heartman House Cons e Eventos Ltda</v>
          </cell>
          <cell r="E1285" t="str">
            <v>PC</v>
          </cell>
          <cell r="F1285" t="str">
            <v xml:space="preserve">   Fornecedores e Contas a Pagar</v>
          </cell>
        </row>
        <row r="1286">
          <cell r="A1286">
            <v>213010001</v>
          </cell>
          <cell r="B1286" t="str">
            <v>Fornecedores Nacionais</v>
          </cell>
          <cell r="C1286" t="str">
            <v>2.1.2.01.0628</v>
          </cell>
          <cell r="D1286" t="str">
            <v>Delmaia Tecnologia e Informática Ltda ME</v>
          </cell>
          <cell r="E1286" t="str">
            <v>PC</v>
          </cell>
          <cell r="F1286" t="str">
            <v xml:space="preserve">   Fornecedores e Contas a Pagar</v>
          </cell>
        </row>
        <row r="1287">
          <cell r="A1287">
            <v>213010001</v>
          </cell>
          <cell r="B1287" t="str">
            <v>Fornecedores Nacionais</v>
          </cell>
          <cell r="C1287" t="str">
            <v>2.1.2.01.0629</v>
          </cell>
          <cell r="D1287" t="str">
            <v>Kit Colocações Ltda.</v>
          </cell>
          <cell r="E1287" t="str">
            <v>PC</v>
          </cell>
          <cell r="F1287" t="str">
            <v xml:space="preserve">   Fornecedores e Contas a Pagar</v>
          </cell>
        </row>
        <row r="1288">
          <cell r="A1288">
            <v>213010001</v>
          </cell>
          <cell r="B1288" t="str">
            <v>Fornecedores Nacionais</v>
          </cell>
          <cell r="C1288" t="str">
            <v>2.1.2.01.0630</v>
          </cell>
          <cell r="D1288" t="str">
            <v>Mobile Comércio e Representações Ltda.</v>
          </cell>
          <cell r="E1288" t="str">
            <v>PC</v>
          </cell>
          <cell r="F1288" t="str">
            <v xml:space="preserve">   Fornecedores e Contas a Pagar</v>
          </cell>
        </row>
        <row r="1289">
          <cell r="A1289">
            <v>213010001</v>
          </cell>
          <cell r="B1289" t="str">
            <v>Fornecedores Nacionais</v>
          </cell>
          <cell r="C1289" t="str">
            <v>2.1.2.01.0631</v>
          </cell>
          <cell r="D1289" t="str">
            <v>Marelli Móveis para Escritório Ltda.</v>
          </cell>
          <cell r="E1289" t="str">
            <v>PC</v>
          </cell>
          <cell r="F1289" t="str">
            <v xml:space="preserve">   Fornecedores e Contas a Pagar</v>
          </cell>
        </row>
        <row r="1290">
          <cell r="A1290">
            <v>213010001</v>
          </cell>
          <cell r="B1290" t="str">
            <v>Fornecedores Nacionais</v>
          </cell>
          <cell r="C1290" t="str">
            <v>2.1.2.01.0632</v>
          </cell>
          <cell r="D1290" t="str">
            <v>Konik Ind. e Com. de Móveis Ltda. EPP</v>
          </cell>
          <cell r="E1290" t="str">
            <v>PC</v>
          </cell>
          <cell r="F1290" t="str">
            <v xml:space="preserve">   Fornecedores e Contas a Pagar</v>
          </cell>
        </row>
        <row r="1291">
          <cell r="A1291">
            <v>213010001</v>
          </cell>
          <cell r="B1291" t="str">
            <v>Fornecedores Nacionais</v>
          </cell>
          <cell r="C1291" t="str">
            <v>2.1.2.01.0633</v>
          </cell>
          <cell r="D1291" t="str">
            <v>Empresa de Mudanças Duquerne Ltda.</v>
          </cell>
          <cell r="E1291" t="str">
            <v>PC</v>
          </cell>
          <cell r="F1291" t="str">
            <v xml:space="preserve">   Fornecedores e Contas a Pagar</v>
          </cell>
        </row>
        <row r="1292">
          <cell r="A1292">
            <v>213010001</v>
          </cell>
          <cell r="B1292" t="str">
            <v>Fornecedores Nacionais</v>
          </cell>
          <cell r="C1292" t="str">
            <v>2.1.2.01.0634</v>
          </cell>
          <cell r="D1292" t="str">
            <v>Getty Images Venda Imagens Brasil Ltda</v>
          </cell>
          <cell r="E1292" t="str">
            <v>PC</v>
          </cell>
          <cell r="F1292" t="str">
            <v xml:space="preserve">   Fornecedores e Contas a Pagar</v>
          </cell>
        </row>
        <row r="1293">
          <cell r="A1293">
            <v>213010001</v>
          </cell>
          <cell r="B1293" t="str">
            <v>Fornecedores Nacionais</v>
          </cell>
          <cell r="C1293" t="str">
            <v>2.1.2.01.0635</v>
          </cell>
          <cell r="D1293" t="str">
            <v>Infoglobo Comunicações S/A</v>
          </cell>
          <cell r="E1293" t="str">
            <v>PC</v>
          </cell>
          <cell r="F1293" t="str">
            <v xml:space="preserve">   Fornecedores e Contas a Pagar</v>
          </cell>
        </row>
        <row r="1294">
          <cell r="A1294">
            <v>213010001</v>
          </cell>
          <cell r="B1294" t="str">
            <v>Fornecedores Nacionais</v>
          </cell>
          <cell r="C1294" t="str">
            <v>2.1.2.01.0636</v>
          </cell>
          <cell r="D1294" t="str">
            <v>Ivonete P Silva Água Já Distribuidora ME</v>
          </cell>
          <cell r="E1294" t="str">
            <v>PC</v>
          </cell>
          <cell r="F1294" t="str">
            <v xml:space="preserve">   Fornecedores e Contas a Pagar</v>
          </cell>
        </row>
        <row r="1295">
          <cell r="A1295">
            <v>213010001</v>
          </cell>
          <cell r="B1295" t="str">
            <v>Fornecedores Nacionais</v>
          </cell>
          <cell r="C1295" t="str">
            <v>2.1.2.01.0637</v>
          </cell>
          <cell r="D1295" t="str">
            <v>Celso Araujo Teixeira Ind. e Com. Ltda.</v>
          </cell>
          <cell r="E1295" t="str">
            <v>PC</v>
          </cell>
          <cell r="F1295" t="str">
            <v xml:space="preserve">   Fornecedores e Contas a Pagar</v>
          </cell>
        </row>
        <row r="1296">
          <cell r="A1296">
            <v>213010001</v>
          </cell>
          <cell r="B1296" t="str">
            <v>Fornecedores Nacionais</v>
          </cell>
          <cell r="C1296" t="str">
            <v>2.1.2.01.0638</v>
          </cell>
          <cell r="D1296" t="str">
            <v>Laminação Guanabara Ltda.</v>
          </cell>
          <cell r="E1296" t="str">
            <v>PC</v>
          </cell>
          <cell r="F1296" t="str">
            <v xml:space="preserve">   Fornecedores e Contas a Pagar</v>
          </cell>
        </row>
        <row r="1297">
          <cell r="A1297">
            <v>213010001</v>
          </cell>
          <cell r="B1297" t="str">
            <v>Fornecedores Nacionais</v>
          </cell>
          <cell r="C1297" t="str">
            <v>2.1.2.01.0639</v>
          </cell>
          <cell r="D1297" t="str">
            <v>Daicon Com de Revestimentos e Serv Ltda.</v>
          </cell>
          <cell r="E1297" t="str">
            <v>PC</v>
          </cell>
          <cell r="F1297" t="str">
            <v xml:space="preserve">   Fornecedores e Contas a Pagar</v>
          </cell>
        </row>
        <row r="1298">
          <cell r="A1298">
            <v>213010001</v>
          </cell>
          <cell r="B1298" t="str">
            <v>Fornecedores Nacionais</v>
          </cell>
          <cell r="C1298" t="str">
            <v>2.1.2.01.0640</v>
          </cell>
          <cell r="D1298" t="str">
            <v>Fanticelli Baptista Serviços Ltda.</v>
          </cell>
          <cell r="E1298" t="str">
            <v>PC</v>
          </cell>
          <cell r="F1298" t="str">
            <v xml:space="preserve">   Fornecedores e Contas a Pagar</v>
          </cell>
        </row>
        <row r="1299">
          <cell r="A1299">
            <v>213010001</v>
          </cell>
          <cell r="B1299" t="str">
            <v>Fornecedores Nacionais</v>
          </cell>
          <cell r="C1299" t="str">
            <v>2.1.2.01.0641</v>
          </cell>
          <cell r="D1299" t="str">
            <v>F. Fernandes Carpete Pisos e Rev. Ltda.</v>
          </cell>
          <cell r="E1299" t="str">
            <v>PC</v>
          </cell>
          <cell r="F1299" t="str">
            <v xml:space="preserve">   Fornecedores e Contas a Pagar</v>
          </cell>
        </row>
        <row r="1300">
          <cell r="A1300">
            <v>213010001</v>
          </cell>
          <cell r="B1300" t="str">
            <v>Fornecedores Nacionais</v>
          </cell>
          <cell r="C1300" t="str">
            <v>2.1.2.01.0642</v>
          </cell>
          <cell r="D1300" t="str">
            <v>Trafeg Sinalização Seg de Trânsito Ltda.</v>
          </cell>
          <cell r="E1300" t="str">
            <v>PC</v>
          </cell>
          <cell r="F1300" t="str">
            <v xml:space="preserve">   Fornecedores e Contas a Pagar</v>
          </cell>
        </row>
        <row r="1301">
          <cell r="A1301">
            <v>213010001</v>
          </cell>
          <cell r="B1301" t="str">
            <v>Fornecedores Nacionais</v>
          </cell>
          <cell r="C1301" t="str">
            <v>2.1.2.01.0643</v>
          </cell>
          <cell r="D1301" t="str">
            <v>O Bronzeiro Com e Conf Art de Metal Ltda</v>
          </cell>
          <cell r="E1301" t="str">
            <v>PC</v>
          </cell>
          <cell r="F1301" t="str">
            <v xml:space="preserve">   Fornecedores e Contas a Pagar</v>
          </cell>
        </row>
        <row r="1302">
          <cell r="A1302">
            <v>213010001</v>
          </cell>
          <cell r="B1302" t="str">
            <v>Fornecedores Nacionais</v>
          </cell>
          <cell r="C1302" t="str">
            <v>2.1.2.01.0644</v>
          </cell>
          <cell r="D1302" t="str">
            <v>Pulldown Serviços e Projetos Ltda.</v>
          </cell>
          <cell r="E1302" t="str">
            <v>PC</v>
          </cell>
          <cell r="F1302" t="str">
            <v xml:space="preserve">   Fornecedores e Contas a Pagar</v>
          </cell>
        </row>
        <row r="1303">
          <cell r="A1303">
            <v>213010001</v>
          </cell>
          <cell r="B1303" t="str">
            <v>Fornecedores Nacionais</v>
          </cell>
          <cell r="C1303" t="str">
            <v>2.1.2.01.0645</v>
          </cell>
          <cell r="D1303" t="str">
            <v>Operação Consultores Ltda.</v>
          </cell>
          <cell r="E1303" t="str">
            <v>PC</v>
          </cell>
          <cell r="F1303" t="str">
            <v xml:space="preserve">   Fornecedores e Contas a Pagar</v>
          </cell>
        </row>
        <row r="1304">
          <cell r="A1304">
            <v>213010001</v>
          </cell>
          <cell r="B1304" t="str">
            <v>Fornecedores Nacionais</v>
          </cell>
          <cell r="C1304" t="str">
            <v>2.1.2.01.0646</v>
          </cell>
          <cell r="D1304" t="str">
            <v>Mavis Recursos Humanos Ltda.</v>
          </cell>
          <cell r="E1304" t="str">
            <v>PC</v>
          </cell>
          <cell r="F1304" t="str">
            <v xml:space="preserve">   Fornecedores e Contas a Pagar</v>
          </cell>
        </row>
        <row r="1305">
          <cell r="A1305">
            <v>213010001</v>
          </cell>
          <cell r="B1305" t="str">
            <v>Fornecedores Nacionais</v>
          </cell>
          <cell r="C1305" t="str">
            <v>2.1.2.01.0647</v>
          </cell>
          <cell r="D1305" t="str">
            <v>Teodolito Constr. e Inst. Ltda.</v>
          </cell>
          <cell r="E1305" t="str">
            <v>PC</v>
          </cell>
          <cell r="F1305" t="str">
            <v xml:space="preserve">   Fornecedores e Contas a Pagar</v>
          </cell>
        </row>
        <row r="1306">
          <cell r="A1306">
            <v>213010001</v>
          </cell>
          <cell r="B1306" t="str">
            <v>Fornecedores Nacionais</v>
          </cell>
          <cell r="C1306" t="str">
            <v>2.1.2.01.0648</v>
          </cell>
          <cell r="D1306" t="str">
            <v>Fligen Ag. Viagens Turismo Eventus Ltda.</v>
          </cell>
          <cell r="E1306" t="str">
            <v>PC</v>
          </cell>
          <cell r="F1306" t="str">
            <v xml:space="preserve">   Fornecedores e Contas a Pagar</v>
          </cell>
        </row>
        <row r="1307">
          <cell r="A1307">
            <v>213010001</v>
          </cell>
          <cell r="B1307" t="str">
            <v>Fornecedores Nacionais</v>
          </cell>
          <cell r="C1307" t="str">
            <v>2.1.2.01.0649</v>
          </cell>
          <cell r="D1307" t="str">
            <v>Avlis &amp; Zarref Equip Hosp e Ind Ltda.</v>
          </cell>
          <cell r="E1307" t="str">
            <v>PC</v>
          </cell>
          <cell r="F1307" t="str">
            <v xml:space="preserve">   Fornecedores e Contas a Pagar</v>
          </cell>
        </row>
        <row r="1308">
          <cell r="A1308">
            <v>213010001</v>
          </cell>
          <cell r="B1308" t="str">
            <v>Fornecedores Nacionais</v>
          </cell>
          <cell r="C1308" t="str">
            <v>2.1.2.01.0650</v>
          </cell>
          <cell r="D1308" t="str">
            <v>Soluwan Com de Equipamentos Ltda.</v>
          </cell>
          <cell r="E1308" t="str">
            <v>PC</v>
          </cell>
          <cell r="F1308" t="str">
            <v xml:space="preserve">   Fornecedores e Contas a Pagar</v>
          </cell>
        </row>
        <row r="1309">
          <cell r="A1309">
            <v>213010001</v>
          </cell>
          <cell r="B1309" t="str">
            <v>Fornecedores Nacionais</v>
          </cell>
          <cell r="C1309" t="str">
            <v>2.1.2.01.0651</v>
          </cell>
          <cell r="D1309" t="str">
            <v>Imab Indústria e Comércio Ltda.</v>
          </cell>
          <cell r="E1309" t="str">
            <v>PC</v>
          </cell>
          <cell r="F1309" t="str">
            <v xml:space="preserve">   Fornecedores e Contas a Pagar</v>
          </cell>
        </row>
        <row r="1310">
          <cell r="A1310">
            <v>213010001</v>
          </cell>
          <cell r="B1310" t="str">
            <v>Fornecedores Nacionais</v>
          </cell>
          <cell r="C1310" t="str">
            <v>2.1.2.01.0652</v>
          </cell>
          <cell r="D1310" t="str">
            <v>John Richard Locação de Móveis Ltda.</v>
          </cell>
          <cell r="E1310" t="str">
            <v>PC</v>
          </cell>
          <cell r="F1310" t="str">
            <v xml:space="preserve">   Fornecedores e Contas a Pagar</v>
          </cell>
        </row>
        <row r="1311">
          <cell r="A1311">
            <v>213010001</v>
          </cell>
          <cell r="B1311" t="str">
            <v>Fornecedores Nacionais</v>
          </cell>
          <cell r="C1311" t="str">
            <v>2.1.2.01.0653</v>
          </cell>
          <cell r="D1311" t="str">
            <v>Silk Fabril Ind. e Com. de Malhas Ltda.</v>
          </cell>
          <cell r="E1311" t="str">
            <v>PC</v>
          </cell>
          <cell r="F1311" t="str">
            <v xml:space="preserve">   Fornecedores e Contas a Pagar</v>
          </cell>
        </row>
        <row r="1312">
          <cell r="A1312">
            <v>213010001</v>
          </cell>
          <cell r="B1312" t="str">
            <v>Fornecedores Nacionais</v>
          </cell>
          <cell r="C1312" t="str">
            <v>2.1.2.01.0654</v>
          </cell>
          <cell r="D1312" t="str">
            <v>Tengel Técnica de Engenharia Ltda.</v>
          </cell>
          <cell r="E1312" t="str">
            <v>PC</v>
          </cell>
          <cell r="F1312" t="str">
            <v xml:space="preserve">   Fornecedores e Contas a Pagar</v>
          </cell>
        </row>
        <row r="1313">
          <cell r="A1313">
            <v>213010001</v>
          </cell>
          <cell r="B1313" t="str">
            <v>Fornecedores Nacionais</v>
          </cell>
          <cell r="C1313" t="str">
            <v>2.1.2.01.0655</v>
          </cell>
          <cell r="D1313" t="str">
            <v>GE Park Estacionamento Ltda.</v>
          </cell>
          <cell r="E1313" t="str">
            <v>PC</v>
          </cell>
          <cell r="F1313" t="str">
            <v xml:space="preserve">   Fornecedores e Contas a Pagar</v>
          </cell>
        </row>
        <row r="1314">
          <cell r="A1314">
            <v>213010001</v>
          </cell>
          <cell r="B1314" t="str">
            <v>Fornecedores Nacionais</v>
          </cell>
          <cell r="C1314" t="str">
            <v>2.1.2.01.0656</v>
          </cell>
          <cell r="D1314" t="str">
            <v>Bit 2000 Telecomunicações e Inf. Ltda.</v>
          </cell>
          <cell r="E1314" t="str">
            <v>PC</v>
          </cell>
          <cell r="F1314" t="str">
            <v xml:space="preserve">   Fornecedores e Contas a Pagar</v>
          </cell>
        </row>
        <row r="1315">
          <cell r="A1315">
            <v>213010001</v>
          </cell>
          <cell r="B1315" t="str">
            <v>Fornecedores Nacionais</v>
          </cell>
          <cell r="C1315" t="str">
            <v>2.1.2.01.0657</v>
          </cell>
          <cell r="D1315" t="str">
            <v>York Engenharia e Comércio Ltda.</v>
          </cell>
          <cell r="E1315" t="str">
            <v>PC</v>
          </cell>
          <cell r="F1315" t="str">
            <v xml:space="preserve">   Fornecedores e Contas a Pagar</v>
          </cell>
        </row>
        <row r="1316">
          <cell r="A1316">
            <v>213010001</v>
          </cell>
          <cell r="B1316" t="str">
            <v>Fornecedores Nacionais</v>
          </cell>
          <cell r="C1316" t="str">
            <v>2.1.2.01.0658</v>
          </cell>
          <cell r="D1316" t="str">
            <v>LC Scappini Eventos &amp; Com Alimentos Ltda</v>
          </cell>
          <cell r="E1316" t="str">
            <v>PC</v>
          </cell>
          <cell r="F1316" t="str">
            <v xml:space="preserve">   Fornecedores e Contas a Pagar</v>
          </cell>
        </row>
        <row r="1317">
          <cell r="A1317">
            <v>213010001</v>
          </cell>
          <cell r="B1317" t="str">
            <v>Fornecedores Nacionais</v>
          </cell>
          <cell r="C1317" t="str">
            <v>2.1.2.01.0659</v>
          </cell>
          <cell r="D1317" t="str">
            <v>Soft Max Ind Com Móveis e Displays Ltda</v>
          </cell>
          <cell r="E1317" t="str">
            <v>PC</v>
          </cell>
          <cell r="F1317" t="str">
            <v xml:space="preserve">   Fornecedores e Contas a Pagar</v>
          </cell>
        </row>
        <row r="1318">
          <cell r="A1318">
            <v>213010001</v>
          </cell>
          <cell r="B1318" t="str">
            <v>Fornecedores Nacionais</v>
          </cell>
          <cell r="C1318" t="str">
            <v>2.1.2.01.0660</v>
          </cell>
          <cell r="D1318" t="str">
            <v>Temperglass Rio V Cristais Mt Const Ltda</v>
          </cell>
          <cell r="E1318" t="str">
            <v>PC</v>
          </cell>
          <cell r="F1318" t="str">
            <v xml:space="preserve">   Fornecedores e Contas a Pagar</v>
          </cell>
        </row>
        <row r="1319">
          <cell r="A1319">
            <v>213010001</v>
          </cell>
          <cell r="B1319" t="str">
            <v>Fornecedores Nacionais</v>
          </cell>
          <cell r="C1319" t="str">
            <v>2.1.2.01.0661</v>
          </cell>
          <cell r="D1319" t="str">
            <v>Refenge Refrigeração Eng Ind e Com Ltda.</v>
          </cell>
          <cell r="E1319" t="str">
            <v>PC</v>
          </cell>
          <cell r="F1319" t="str">
            <v xml:space="preserve">   Fornecedores e Contas a Pagar</v>
          </cell>
        </row>
        <row r="1320">
          <cell r="A1320">
            <v>213010001</v>
          </cell>
          <cell r="B1320" t="str">
            <v>Fornecedores Nacionais</v>
          </cell>
          <cell r="C1320" t="str">
            <v>2.1.2.01.0662</v>
          </cell>
          <cell r="D1320" t="str">
            <v>Ferpenha Com. e Serviços de Ferro Ltda.</v>
          </cell>
          <cell r="E1320" t="str">
            <v>PC</v>
          </cell>
          <cell r="F1320" t="str">
            <v xml:space="preserve">   Fornecedores e Contas a Pagar</v>
          </cell>
        </row>
        <row r="1321">
          <cell r="A1321">
            <v>213010001</v>
          </cell>
          <cell r="B1321" t="str">
            <v>Fornecedores Nacionais</v>
          </cell>
          <cell r="C1321" t="str">
            <v>2.1.2.01.0663</v>
          </cell>
          <cell r="D1321" t="str">
            <v>Astral Transportadora Ltda - ME</v>
          </cell>
          <cell r="E1321" t="str">
            <v>PC</v>
          </cell>
          <cell r="F1321" t="str">
            <v xml:space="preserve">   Fornecedores e Contas a Pagar</v>
          </cell>
        </row>
        <row r="1322">
          <cell r="A1322">
            <v>213010001</v>
          </cell>
          <cell r="B1322" t="str">
            <v>Fornecedores Nacionais</v>
          </cell>
          <cell r="C1322" t="str">
            <v>2.1.2.01.0664</v>
          </cell>
          <cell r="D1322" t="str">
            <v>Account Form Asses. Contábil Fiscal Ltda</v>
          </cell>
          <cell r="E1322" t="str">
            <v>PC</v>
          </cell>
          <cell r="F1322" t="str">
            <v xml:space="preserve">   Fornecedores e Contas a Pagar</v>
          </cell>
        </row>
        <row r="1323">
          <cell r="A1323">
            <v>213010001</v>
          </cell>
          <cell r="B1323" t="str">
            <v>Fornecedores Nacionais</v>
          </cell>
          <cell r="C1323" t="str">
            <v>2.1.2.01.0665</v>
          </cell>
          <cell r="D1323" t="str">
            <v>Siamar Distribuidora de Filmes Ltda.</v>
          </cell>
          <cell r="E1323" t="str">
            <v>PC</v>
          </cell>
          <cell r="F1323" t="str">
            <v xml:space="preserve">   Fornecedores e Contas a Pagar</v>
          </cell>
        </row>
        <row r="1324">
          <cell r="A1324">
            <v>213010001</v>
          </cell>
          <cell r="B1324" t="str">
            <v>Fornecedores Nacionais</v>
          </cell>
          <cell r="C1324" t="str">
            <v>2.1.2.01.0666</v>
          </cell>
          <cell r="D1324" t="str">
            <v>NR-L Consultores Associados Ltda.</v>
          </cell>
          <cell r="E1324" t="str">
            <v>PC</v>
          </cell>
          <cell r="F1324" t="str">
            <v xml:space="preserve">   Fornecedores e Contas a Pagar</v>
          </cell>
        </row>
        <row r="1325">
          <cell r="A1325">
            <v>213010001</v>
          </cell>
          <cell r="B1325" t="str">
            <v>Fornecedores Nacionais</v>
          </cell>
          <cell r="C1325" t="str">
            <v>2.1.2.01.0667</v>
          </cell>
          <cell r="D1325" t="str">
            <v>Canasta Bordados Ltda. - ME</v>
          </cell>
          <cell r="E1325" t="str">
            <v>PC</v>
          </cell>
          <cell r="F1325" t="str">
            <v xml:space="preserve">   Fornecedores e Contas a Pagar</v>
          </cell>
        </row>
        <row r="1326">
          <cell r="A1326">
            <v>213010001</v>
          </cell>
          <cell r="B1326" t="str">
            <v>Fornecedores Nacionais</v>
          </cell>
          <cell r="C1326" t="str">
            <v>2.1.2.01.0668</v>
          </cell>
          <cell r="D1326" t="str">
            <v>W. Fernandes Silk Screen Ltda.</v>
          </cell>
          <cell r="E1326" t="str">
            <v>PC</v>
          </cell>
          <cell r="F1326" t="str">
            <v xml:space="preserve">   Fornecedores e Contas a Pagar</v>
          </cell>
        </row>
        <row r="1327">
          <cell r="A1327">
            <v>213010001</v>
          </cell>
          <cell r="B1327" t="str">
            <v>Fornecedores Nacionais</v>
          </cell>
          <cell r="C1327" t="str">
            <v>2.1.2.01.0669</v>
          </cell>
          <cell r="D1327" t="str">
            <v>Riomidia Informática Ltda.</v>
          </cell>
          <cell r="E1327" t="str">
            <v>PC</v>
          </cell>
          <cell r="F1327" t="str">
            <v xml:space="preserve">   Fornecedores e Contas a Pagar</v>
          </cell>
        </row>
        <row r="1328">
          <cell r="A1328">
            <v>213010001</v>
          </cell>
          <cell r="B1328" t="str">
            <v>Fornecedores Nacionais</v>
          </cell>
          <cell r="C1328" t="str">
            <v>2.1.2.01.0670</v>
          </cell>
          <cell r="D1328" t="str">
            <v>Rodrigues &amp; Oliveira Eq. Hoteleiros Ltda</v>
          </cell>
          <cell r="E1328" t="str">
            <v>PC</v>
          </cell>
          <cell r="F1328" t="str">
            <v xml:space="preserve">   Fornecedores e Contas a Pagar</v>
          </cell>
        </row>
        <row r="1329">
          <cell r="A1329">
            <v>213010001</v>
          </cell>
          <cell r="B1329" t="str">
            <v>Fornecedores Nacionais</v>
          </cell>
          <cell r="C1329" t="str">
            <v>2.1.2.01.0671</v>
          </cell>
          <cell r="D1329" t="str">
            <v>Chapex Comércio de Metais Ltda.</v>
          </cell>
          <cell r="E1329" t="str">
            <v>PC</v>
          </cell>
          <cell r="F1329" t="str">
            <v xml:space="preserve">   Fornecedores e Contas a Pagar</v>
          </cell>
        </row>
        <row r="1330">
          <cell r="A1330">
            <v>213010001</v>
          </cell>
          <cell r="B1330" t="str">
            <v>Fornecedores Nacionais</v>
          </cell>
          <cell r="C1330" t="str">
            <v>2.1.2.01.0672</v>
          </cell>
          <cell r="D1330" t="str">
            <v>Embrape Ind. Com. Ltda.</v>
          </cell>
          <cell r="E1330" t="str">
            <v>PC</v>
          </cell>
          <cell r="F1330" t="str">
            <v xml:space="preserve">   Fornecedores e Contas a Pagar</v>
          </cell>
        </row>
        <row r="1331">
          <cell r="A1331">
            <v>213010001</v>
          </cell>
          <cell r="B1331" t="str">
            <v>Fornecedores Nacionais</v>
          </cell>
          <cell r="C1331" t="str">
            <v>2.1.2.01.0673</v>
          </cell>
          <cell r="D1331" t="str">
            <v>Estok Comércio e Representações Ltda.</v>
          </cell>
          <cell r="E1331" t="str">
            <v>PC</v>
          </cell>
          <cell r="F1331" t="str">
            <v xml:space="preserve">   Fornecedores e Contas a Pagar</v>
          </cell>
        </row>
        <row r="1332">
          <cell r="A1332">
            <v>213010001</v>
          </cell>
          <cell r="B1332" t="str">
            <v>Fornecedores Nacionais</v>
          </cell>
          <cell r="C1332" t="str">
            <v>2.1.2.01.0674</v>
          </cell>
          <cell r="D1332" t="str">
            <v>Conference Call do Brasil S/A</v>
          </cell>
          <cell r="E1332" t="str">
            <v>PC</v>
          </cell>
          <cell r="F1332" t="str">
            <v xml:space="preserve">   Fornecedores e Contas a Pagar</v>
          </cell>
        </row>
        <row r="1333">
          <cell r="A1333">
            <v>213010001</v>
          </cell>
          <cell r="B1333" t="str">
            <v>Fornecedores Nacionais</v>
          </cell>
          <cell r="C1333" t="str">
            <v>2.1.2.01.0675</v>
          </cell>
          <cell r="D1333" t="str">
            <v>Verzani &amp; Sandrini Seg. Patrimonial Ltda</v>
          </cell>
          <cell r="E1333" t="str">
            <v>PC</v>
          </cell>
          <cell r="F1333" t="str">
            <v xml:space="preserve">   Fornecedores e Contas a Pagar</v>
          </cell>
        </row>
        <row r="1334">
          <cell r="A1334">
            <v>213010001</v>
          </cell>
          <cell r="B1334" t="str">
            <v>Fornecedores Nacionais</v>
          </cell>
          <cell r="C1334" t="str">
            <v>2.1.2.01.0676</v>
          </cell>
          <cell r="D1334" t="str">
            <v>José Antônio de Melo Tavares Transportes</v>
          </cell>
          <cell r="E1334" t="str">
            <v>PC</v>
          </cell>
          <cell r="F1334" t="str">
            <v xml:space="preserve">   Fornecedores e Contas a Pagar</v>
          </cell>
        </row>
        <row r="1335">
          <cell r="A1335">
            <v>213010001</v>
          </cell>
          <cell r="B1335" t="str">
            <v>Fornecedores Nacionais</v>
          </cell>
          <cell r="C1335" t="str">
            <v>2.1.2.01.0677</v>
          </cell>
          <cell r="D1335" t="str">
            <v>Comtrafo Ind e Com Transf Elétricos Ltda</v>
          </cell>
          <cell r="E1335" t="str">
            <v>PC</v>
          </cell>
          <cell r="F1335" t="str">
            <v xml:space="preserve">   Fornecedores e Contas a Pagar</v>
          </cell>
        </row>
        <row r="1336">
          <cell r="A1336">
            <v>213010001</v>
          </cell>
          <cell r="B1336" t="str">
            <v>Fornecedores Nacionais</v>
          </cell>
          <cell r="C1336" t="str">
            <v>2.1.2.01.0678</v>
          </cell>
          <cell r="D1336" t="str">
            <v>Hotel Pousada de Araras Ltda.</v>
          </cell>
          <cell r="E1336" t="str">
            <v>PC</v>
          </cell>
          <cell r="F1336" t="str">
            <v xml:space="preserve">   Fornecedores e Contas a Pagar</v>
          </cell>
        </row>
        <row r="1337">
          <cell r="A1337">
            <v>213010001</v>
          </cell>
          <cell r="B1337" t="str">
            <v>Fornecedores Nacionais</v>
          </cell>
          <cell r="C1337" t="str">
            <v>2.1.2.01.0679</v>
          </cell>
          <cell r="D1337" t="str">
            <v>Fabiano da Silva Lima Moreira</v>
          </cell>
          <cell r="E1337" t="str">
            <v>PC</v>
          </cell>
          <cell r="F1337" t="str">
            <v xml:space="preserve">   Fornecedores e Contas a Pagar</v>
          </cell>
        </row>
        <row r="1338">
          <cell r="A1338">
            <v>213010001</v>
          </cell>
          <cell r="B1338" t="str">
            <v>Fornecedores Nacionais</v>
          </cell>
          <cell r="C1338" t="str">
            <v>2.1.2.01.0680</v>
          </cell>
          <cell r="D1338" t="str">
            <v>Nicolau Elias Khoury</v>
          </cell>
          <cell r="E1338" t="str">
            <v>PC</v>
          </cell>
          <cell r="F1338" t="str">
            <v xml:space="preserve">   Fornecedores e Contas a Pagar</v>
          </cell>
        </row>
        <row r="1339">
          <cell r="A1339">
            <v>213010001</v>
          </cell>
          <cell r="B1339" t="str">
            <v>Fornecedores Nacionais</v>
          </cell>
          <cell r="C1339" t="str">
            <v>2.1.2.01.0681</v>
          </cell>
          <cell r="D1339" t="str">
            <v>Lema Promoções e Eventos LTDA</v>
          </cell>
          <cell r="E1339" t="str">
            <v>PC</v>
          </cell>
          <cell r="F1339" t="str">
            <v xml:space="preserve">   Fornecedores e Contas a Pagar</v>
          </cell>
        </row>
        <row r="1340">
          <cell r="A1340">
            <v>213010001</v>
          </cell>
          <cell r="B1340" t="str">
            <v>Fornecedores Nacionais</v>
          </cell>
          <cell r="C1340" t="str">
            <v>2.1.2.01.0682</v>
          </cell>
          <cell r="D1340" t="str">
            <v xml:space="preserve">ZF produções Artíst. e Cinematográficas </v>
          </cell>
          <cell r="E1340" t="str">
            <v>PC</v>
          </cell>
          <cell r="F1340" t="str">
            <v xml:space="preserve">   Fornecedores e Contas a Pagar</v>
          </cell>
        </row>
        <row r="1341">
          <cell r="A1341">
            <v>213010001</v>
          </cell>
          <cell r="B1341" t="str">
            <v>Fornecedores Nacionais</v>
          </cell>
          <cell r="C1341" t="str">
            <v>2.1.2.01.0683</v>
          </cell>
          <cell r="D1341" t="str">
            <v>ABFA BMS Correa Serv. Gráficos LTDA</v>
          </cell>
          <cell r="E1341" t="str">
            <v>PC</v>
          </cell>
          <cell r="F1341" t="str">
            <v xml:space="preserve">   Fornecedores e Contas a Pagar</v>
          </cell>
        </row>
        <row r="1342">
          <cell r="A1342">
            <v>213010001</v>
          </cell>
          <cell r="B1342" t="str">
            <v>Fornecedores Nacionais</v>
          </cell>
          <cell r="C1342" t="str">
            <v>2.1.2.01.0684</v>
          </cell>
          <cell r="D1342" t="str">
            <v>FM Pontual Mudanças e Transp. Ltda - ME</v>
          </cell>
          <cell r="E1342" t="str">
            <v>PC</v>
          </cell>
          <cell r="F1342" t="str">
            <v xml:space="preserve">   Fornecedores e Contas a Pagar</v>
          </cell>
        </row>
        <row r="1343">
          <cell r="A1343">
            <v>213010001</v>
          </cell>
          <cell r="B1343" t="str">
            <v>Fornecedores Nacionais</v>
          </cell>
          <cell r="C1343" t="str">
            <v>2.1.2.01.0685</v>
          </cell>
          <cell r="D1343" t="str">
            <v>ACS Producoes e Divulgacoes Ltda</v>
          </cell>
          <cell r="E1343" t="str">
            <v>PC</v>
          </cell>
          <cell r="F1343" t="str">
            <v xml:space="preserve">   Fornecedores e Contas a Pagar</v>
          </cell>
        </row>
        <row r="1344">
          <cell r="A1344">
            <v>213010001</v>
          </cell>
          <cell r="B1344" t="str">
            <v>Fornecedores Nacionais</v>
          </cell>
          <cell r="C1344" t="str">
            <v>2.1.2.01.0686</v>
          </cell>
          <cell r="D1344" t="str">
            <v>Ironsteel Comercio de Ferro e Aco Ltda</v>
          </cell>
          <cell r="E1344" t="str">
            <v>PC</v>
          </cell>
          <cell r="F1344" t="str">
            <v xml:space="preserve">   Fornecedores e Contas a Pagar</v>
          </cell>
        </row>
        <row r="1345">
          <cell r="A1345">
            <v>213010001</v>
          </cell>
          <cell r="B1345" t="str">
            <v>Fornecedores Nacionais</v>
          </cell>
          <cell r="C1345" t="str">
            <v>2.1.2.01.0687</v>
          </cell>
          <cell r="D1345" t="str">
            <v>Lop Tech Tecnologia Eletronica Ltda</v>
          </cell>
          <cell r="E1345" t="str">
            <v>PC</v>
          </cell>
          <cell r="F1345" t="str">
            <v xml:space="preserve">   Fornecedores e Contas a Pagar</v>
          </cell>
        </row>
        <row r="1346">
          <cell r="A1346">
            <v>213010001</v>
          </cell>
          <cell r="B1346" t="str">
            <v>Fornecedores Nacionais</v>
          </cell>
          <cell r="C1346" t="str">
            <v>2.1.2.01.0688</v>
          </cell>
          <cell r="D1346" t="str">
            <v>Jcb Consultoria e Assessoria Ltda</v>
          </cell>
          <cell r="E1346" t="str">
            <v>PC</v>
          </cell>
          <cell r="F1346" t="str">
            <v xml:space="preserve">   Fornecedores e Contas a Pagar</v>
          </cell>
        </row>
        <row r="1347">
          <cell r="A1347">
            <v>213010001</v>
          </cell>
          <cell r="B1347" t="str">
            <v>Fornecedores Nacionais</v>
          </cell>
          <cell r="C1347" t="str">
            <v>2.1.2.01.0689</v>
          </cell>
          <cell r="D1347" t="str">
            <v>Ydea 22 Design e Produtos Ltda</v>
          </cell>
          <cell r="E1347" t="str">
            <v>PC</v>
          </cell>
          <cell r="F1347" t="str">
            <v xml:space="preserve">   Fornecedores e Contas a Pagar</v>
          </cell>
        </row>
        <row r="1348">
          <cell r="A1348">
            <v>213010001</v>
          </cell>
          <cell r="B1348" t="str">
            <v>Fornecedores Nacionais</v>
          </cell>
          <cell r="C1348" t="str">
            <v>2.1.2.01.0690</v>
          </cell>
          <cell r="D1348" t="str">
            <v>Sign Propaganda S/A</v>
          </cell>
          <cell r="E1348" t="str">
            <v>PC</v>
          </cell>
          <cell r="F1348" t="str">
            <v xml:space="preserve">   Fornecedores e Contas a Pagar</v>
          </cell>
        </row>
        <row r="1349">
          <cell r="A1349">
            <v>213010001</v>
          </cell>
          <cell r="B1349" t="str">
            <v>Fornecedores Nacionais</v>
          </cell>
          <cell r="C1349" t="str">
            <v>2.1.2.01.0691</v>
          </cell>
          <cell r="D1349" t="str">
            <v>Valéria N. S. Xavier Reis Serigrafia ME</v>
          </cell>
          <cell r="E1349" t="str">
            <v>PC</v>
          </cell>
          <cell r="F1349" t="str">
            <v xml:space="preserve">   Fornecedores e Contas a Pagar</v>
          </cell>
        </row>
        <row r="1350">
          <cell r="A1350">
            <v>213010001</v>
          </cell>
          <cell r="B1350" t="str">
            <v>Fornecedores Nacionais</v>
          </cell>
          <cell r="C1350" t="str">
            <v>2.1.2.01.0692</v>
          </cell>
          <cell r="D1350" t="str">
            <v>A.Q. Pereira Saneamento Ltda.</v>
          </cell>
          <cell r="E1350" t="str">
            <v>PC</v>
          </cell>
          <cell r="F1350" t="str">
            <v xml:space="preserve">   Fornecedores e Contas a Pagar</v>
          </cell>
        </row>
        <row r="1351">
          <cell r="A1351">
            <v>213010001</v>
          </cell>
          <cell r="B1351" t="str">
            <v>Fornecedores Nacionais</v>
          </cell>
          <cell r="C1351" t="str">
            <v>2.1.2.01.0693</v>
          </cell>
          <cell r="D1351" t="str">
            <v>Eduardo Duarte Serviços LTDA</v>
          </cell>
          <cell r="E1351" t="str">
            <v>PC</v>
          </cell>
          <cell r="F1351" t="str">
            <v xml:space="preserve">   Fornecedores e Contas a Pagar</v>
          </cell>
        </row>
        <row r="1352">
          <cell r="A1352">
            <v>213010001</v>
          </cell>
          <cell r="B1352" t="str">
            <v>Fornecedores Nacionais</v>
          </cell>
          <cell r="C1352" t="str">
            <v>2.1.2.01.0694</v>
          </cell>
          <cell r="D1352" t="str">
            <v>Cimenterra Materiais de Construção LTDA</v>
          </cell>
          <cell r="E1352" t="str">
            <v>PC</v>
          </cell>
          <cell r="F1352" t="str">
            <v xml:space="preserve">   Fornecedores e Contas a Pagar</v>
          </cell>
        </row>
        <row r="1353">
          <cell r="A1353">
            <v>213010001</v>
          </cell>
          <cell r="B1353" t="str">
            <v>Fornecedores Nacionais</v>
          </cell>
          <cell r="C1353" t="str">
            <v>2.1.2.01.0695</v>
          </cell>
          <cell r="D1353" t="str">
            <v>Star Segurança do Trabalho</v>
          </cell>
          <cell r="E1353" t="str">
            <v>PC</v>
          </cell>
          <cell r="F1353" t="str">
            <v xml:space="preserve">   Fornecedores e Contas a Pagar</v>
          </cell>
        </row>
        <row r="1354">
          <cell r="A1354">
            <v>213010001</v>
          </cell>
          <cell r="B1354" t="str">
            <v>Fornecedores Nacionais</v>
          </cell>
          <cell r="C1354" t="str">
            <v>2.1.2.01.0696</v>
          </cell>
          <cell r="D1354" t="str">
            <v>Luz Publicidade de São Paulo LTDA</v>
          </cell>
          <cell r="E1354" t="str">
            <v>PC</v>
          </cell>
          <cell r="F1354" t="str">
            <v xml:space="preserve">   Fornecedores e Contas a Pagar</v>
          </cell>
        </row>
        <row r="1355">
          <cell r="A1355">
            <v>213010001</v>
          </cell>
          <cell r="B1355" t="str">
            <v>Fornecedores Nacionais</v>
          </cell>
          <cell r="C1355" t="str">
            <v>2.1.2.01.0697</v>
          </cell>
          <cell r="D1355" t="str">
            <v>Adver Rio Expo Comunicação LTDA</v>
          </cell>
          <cell r="E1355" t="str">
            <v>PC</v>
          </cell>
          <cell r="F1355" t="str">
            <v xml:space="preserve">   Fornecedores e Contas a Pagar</v>
          </cell>
        </row>
        <row r="1356">
          <cell r="A1356">
            <v>213010001</v>
          </cell>
          <cell r="B1356" t="str">
            <v>Fornecedores Nacionais</v>
          </cell>
          <cell r="C1356" t="str">
            <v>2.1.2.01.0698</v>
          </cell>
          <cell r="D1356" t="str">
            <v>Satélite Painéis Rio</v>
          </cell>
          <cell r="E1356" t="str">
            <v>PC</v>
          </cell>
          <cell r="F1356" t="str">
            <v xml:space="preserve">   Fornecedores e Contas a Pagar</v>
          </cell>
        </row>
        <row r="1357">
          <cell r="A1357">
            <v>213010001</v>
          </cell>
          <cell r="B1357" t="str">
            <v>Fornecedores Nacionais</v>
          </cell>
          <cell r="C1357" t="str">
            <v>2.1.2.01.0699</v>
          </cell>
          <cell r="D1357" t="str">
            <v>Pan Painéis e Exibições LTDA</v>
          </cell>
          <cell r="E1357" t="str">
            <v>PC</v>
          </cell>
          <cell r="F1357" t="str">
            <v xml:space="preserve">   Fornecedores e Contas a Pagar</v>
          </cell>
        </row>
        <row r="1358">
          <cell r="A1358">
            <v>213010001</v>
          </cell>
          <cell r="B1358" t="str">
            <v>Fornecedores Nacionais</v>
          </cell>
          <cell r="C1358" t="str">
            <v>2.1.2.01.0700</v>
          </cell>
          <cell r="D1358" t="str">
            <v>APSIS Consultoria Empresarial LTDA</v>
          </cell>
          <cell r="E1358" t="str">
            <v>PC</v>
          </cell>
          <cell r="F1358" t="str">
            <v xml:space="preserve">   Fornecedores e Contas a Pagar</v>
          </cell>
        </row>
        <row r="1359">
          <cell r="A1359">
            <v>213010001</v>
          </cell>
          <cell r="B1359" t="str">
            <v>Fornecedores Nacionais</v>
          </cell>
          <cell r="C1359" t="str">
            <v>2.1.2.01.0701</v>
          </cell>
          <cell r="D1359" t="str">
            <v xml:space="preserve">Roberto J Cândido Consult e Gerenc LTDA </v>
          </cell>
          <cell r="E1359" t="str">
            <v>PC</v>
          </cell>
          <cell r="F1359" t="str">
            <v xml:space="preserve">   Fornecedores e Contas a Pagar</v>
          </cell>
        </row>
        <row r="1360">
          <cell r="A1360">
            <v>213010001</v>
          </cell>
          <cell r="B1360" t="str">
            <v>Fornecedores Nacionais</v>
          </cell>
          <cell r="C1360" t="str">
            <v>2.1.2.01.0702</v>
          </cell>
          <cell r="D1360" t="str">
            <v>Tecnowatt Iluminação LTDA</v>
          </cell>
          <cell r="E1360" t="str">
            <v>PC</v>
          </cell>
          <cell r="F1360" t="str">
            <v xml:space="preserve">   Fornecedores e Contas a Pagar</v>
          </cell>
        </row>
        <row r="1361">
          <cell r="A1361">
            <v>213010001</v>
          </cell>
          <cell r="B1361" t="str">
            <v>Fornecedores Nacionais</v>
          </cell>
          <cell r="C1361" t="str">
            <v>2.1.2.01.0703</v>
          </cell>
          <cell r="D1361" t="str">
            <v>Luciana Gomes Lundstedt</v>
          </cell>
          <cell r="E1361" t="str">
            <v>PC</v>
          </cell>
          <cell r="F1361" t="str">
            <v xml:space="preserve">   Fornecedores e Contas a Pagar</v>
          </cell>
        </row>
        <row r="1362">
          <cell r="A1362">
            <v>213010001</v>
          </cell>
          <cell r="B1362" t="str">
            <v>Fornecedores Nacionais</v>
          </cell>
          <cell r="C1362" t="str">
            <v>2.1.2.01.0704</v>
          </cell>
          <cell r="D1362" t="str">
            <v>Agatha Aline Peixoto Vieira</v>
          </cell>
          <cell r="E1362" t="str">
            <v>PC</v>
          </cell>
          <cell r="F1362" t="str">
            <v xml:space="preserve">   Fornecedores e Contas a Pagar</v>
          </cell>
        </row>
        <row r="1363">
          <cell r="A1363">
            <v>213010001</v>
          </cell>
          <cell r="B1363" t="str">
            <v>Fornecedores Nacionais</v>
          </cell>
          <cell r="C1363" t="str">
            <v>2.1.2.01.0705</v>
          </cell>
          <cell r="D1363" t="str">
            <v>Barbara Thurler Machado Pimentel</v>
          </cell>
          <cell r="E1363" t="str">
            <v>PC</v>
          </cell>
          <cell r="F1363" t="str">
            <v xml:space="preserve">   Fornecedores e Contas a Pagar</v>
          </cell>
        </row>
        <row r="1364">
          <cell r="A1364">
            <v>213010001</v>
          </cell>
          <cell r="B1364" t="str">
            <v>Fornecedores Nacionais</v>
          </cell>
          <cell r="C1364" t="str">
            <v>2.1.2.01.0706</v>
          </cell>
          <cell r="D1364" t="str">
            <v>Bernardo de Castro Bulus</v>
          </cell>
          <cell r="E1364" t="str">
            <v>PC</v>
          </cell>
          <cell r="F1364" t="str">
            <v xml:space="preserve">   Fornecedores e Contas a Pagar</v>
          </cell>
        </row>
        <row r="1365">
          <cell r="A1365">
            <v>213010001</v>
          </cell>
          <cell r="B1365" t="str">
            <v>Fornecedores Nacionais</v>
          </cell>
          <cell r="C1365" t="str">
            <v>2.1.2.01.0707</v>
          </cell>
          <cell r="D1365" t="str">
            <v>Juli e Cris Equip e Sist de Info LTDA</v>
          </cell>
          <cell r="E1365" t="str">
            <v>PC</v>
          </cell>
          <cell r="F1365" t="str">
            <v xml:space="preserve">   Fornecedores e Contas a Pagar</v>
          </cell>
        </row>
        <row r="1366">
          <cell r="A1366">
            <v>213010001</v>
          </cell>
          <cell r="B1366" t="str">
            <v>Fornecedores Nacionais</v>
          </cell>
          <cell r="C1366" t="str">
            <v>2.1.2.01.0708</v>
          </cell>
          <cell r="D1366" t="str">
            <v>Developers and Integrators LTDA</v>
          </cell>
          <cell r="E1366" t="str">
            <v>PC</v>
          </cell>
          <cell r="F1366" t="str">
            <v xml:space="preserve">   Fornecedores e Contas a Pagar</v>
          </cell>
        </row>
        <row r="1367">
          <cell r="A1367">
            <v>213010001</v>
          </cell>
          <cell r="B1367" t="str">
            <v>Fornecedores Nacionais</v>
          </cell>
          <cell r="C1367" t="str">
            <v>2.1.2.01.0709</v>
          </cell>
          <cell r="D1367" t="str">
            <v>Bancom Sociedade Corretora de Cambio SA.</v>
          </cell>
          <cell r="E1367" t="str">
            <v>PC</v>
          </cell>
          <cell r="F1367" t="str">
            <v xml:space="preserve">   Fornecedores e Contas a Pagar</v>
          </cell>
        </row>
        <row r="1368">
          <cell r="A1368">
            <v>213010001</v>
          </cell>
          <cell r="B1368" t="str">
            <v>Fornecedores Nacionais</v>
          </cell>
          <cell r="C1368" t="str">
            <v>2.1.2.01.0710</v>
          </cell>
          <cell r="D1368" t="str">
            <v>Belruss &amp; Armellini D e C de dados LTDA</v>
          </cell>
          <cell r="E1368" t="str">
            <v>PC</v>
          </cell>
          <cell r="F1368" t="str">
            <v xml:space="preserve">   Fornecedores e Contas a Pagar</v>
          </cell>
        </row>
        <row r="1369">
          <cell r="A1369">
            <v>213010001</v>
          </cell>
          <cell r="B1369" t="str">
            <v>Fornecedores Nacionais</v>
          </cell>
          <cell r="C1369" t="str">
            <v>2.1.2.01.0711</v>
          </cell>
          <cell r="D1369" t="str">
            <v>Rio Outdoor e Mídia Exterior LTDA</v>
          </cell>
          <cell r="E1369" t="str">
            <v>PC</v>
          </cell>
          <cell r="F1369" t="str">
            <v xml:space="preserve">   Fornecedores e Contas a Pagar</v>
          </cell>
        </row>
        <row r="1370">
          <cell r="A1370">
            <v>213010001</v>
          </cell>
          <cell r="B1370" t="str">
            <v>Fornecedores Nacionais</v>
          </cell>
          <cell r="C1370" t="str">
            <v>2.1.2.01.0712</v>
          </cell>
          <cell r="D1370" t="str">
            <v>Trevisan Auditores Independentes</v>
          </cell>
          <cell r="E1370" t="str">
            <v>PC</v>
          </cell>
          <cell r="F1370" t="str">
            <v xml:space="preserve">   Fornecedores e Contas a Pagar</v>
          </cell>
        </row>
        <row r="1371">
          <cell r="A1371">
            <v>213010001</v>
          </cell>
          <cell r="B1371" t="str">
            <v>Fornecedores Nacionais</v>
          </cell>
          <cell r="C1371" t="str">
            <v>2.1.2.01.0713</v>
          </cell>
          <cell r="D1371" t="str">
            <v xml:space="preserve">Datapaper Informática LTDA </v>
          </cell>
          <cell r="E1371" t="str">
            <v>PC</v>
          </cell>
          <cell r="F1371" t="str">
            <v xml:space="preserve">   Fornecedores e Contas a Pagar</v>
          </cell>
        </row>
        <row r="1372">
          <cell r="A1372">
            <v>213010001</v>
          </cell>
          <cell r="B1372" t="str">
            <v>Fornecedores Nacionais</v>
          </cell>
          <cell r="C1372" t="str">
            <v>2.1.2.01.0714</v>
          </cell>
          <cell r="D1372" t="str">
            <v>Motoville transp e serviços LTDA</v>
          </cell>
          <cell r="E1372" t="str">
            <v>PC</v>
          </cell>
          <cell r="F1372" t="str">
            <v xml:space="preserve">   Fornecedores e Contas a Pagar</v>
          </cell>
        </row>
        <row r="1373">
          <cell r="A1373">
            <v>213010001</v>
          </cell>
          <cell r="B1373" t="str">
            <v>Fornecedores Nacionais</v>
          </cell>
          <cell r="C1373" t="str">
            <v>2.1.2.01.0715</v>
          </cell>
          <cell r="D1373" t="str">
            <v>Promotional Travel Viagens e Tur LTDA</v>
          </cell>
          <cell r="E1373" t="str">
            <v>PC</v>
          </cell>
          <cell r="F1373" t="str">
            <v xml:space="preserve">   Fornecedores e Contas a Pagar</v>
          </cell>
        </row>
        <row r="1374">
          <cell r="A1374">
            <v>213010001</v>
          </cell>
          <cell r="B1374" t="str">
            <v>Fornecedores Nacionais</v>
          </cell>
          <cell r="C1374" t="str">
            <v>2.1.2.01.0716</v>
          </cell>
          <cell r="D1374" t="str">
            <v>IL Tempo Móveis LTDA</v>
          </cell>
          <cell r="E1374" t="str">
            <v>PC</v>
          </cell>
          <cell r="F1374" t="str">
            <v xml:space="preserve">   Fornecedores e Contas a Pagar</v>
          </cell>
        </row>
        <row r="1375">
          <cell r="A1375">
            <v>213010001</v>
          </cell>
          <cell r="B1375" t="str">
            <v>Fornecedores Nacionais</v>
          </cell>
          <cell r="C1375" t="str">
            <v>2.1.2.01.0717</v>
          </cell>
          <cell r="D1375" t="str">
            <v>Paula Maur</v>
          </cell>
          <cell r="E1375" t="str">
            <v>PC</v>
          </cell>
          <cell r="F1375" t="str">
            <v xml:space="preserve">   Fornecedores e Contas a Pagar</v>
          </cell>
        </row>
        <row r="1376">
          <cell r="A1376">
            <v>213010001</v>
          </cell>
          <cell r="B1376" t="str">
            <v>Fornecedores Nacionais</v>
          </cell>
          <cell r="C1376" t="str">
            <v>2.1.2.01.0718</v>
          </cell>
          <cell r="D1376" t="str">
            <v>Ruy Kameyama</v>
          </cell>
          <cell r="E1376" t="str">
            <v>PC</v>
          </cell>
          <cell r="F1376" t="str">
            <v xml:space="preserve">   Fornecedores e Contas a Pagar</v>
          </cell>
        </row>
        <row r="1377">
          <cell r="A1377">
            <v>213010001</v>
          </cell>
          <cell r="B1377" t="str">
            <v>Fornecedores Nacionais</v>
          </cell>
          <cell r="C1377" t="str">
            <v>2.1.2.01.0719</v>
          </cell>
          <cell r="D1377" t="str">
            <v>Antonio Wadih Arbex</v>
          </cell>
          <cell r="E1377" t="str">
            <v>PC</v>
          </cell>
          <cell r="F1377" t="str">
            <v xml:space="preserve">   Fornecedores e Contas a Pagar</v>
          </cell>
        </row>
        <row r="1378">
          <cell r="A1378">
            <v>213010001</v>
          </cell>
          <cell r="B1378" t="str">
            <v>Fornecedores Nacionais</v>
          </cell>
          <cell r="C1378" t="str">
            <v>2.1.2.01.0720</v>
          </cell>
          <cell r="D1378" t="str">
            <v>Renata Dias da Motta</v>
          </cell>
          <cell r="E1378" t="str">
            <v>PC</v>
          </cell>
          <cell r="F1378" t="str">
            <v xml:space="preserve">   Fornecedores e Contas a Pagar</v>
          </cell>
        </row>
        <row r="1379">
          <cell r="A1379">
            <v>213010001</v>
          </cell>
          <cell r="B1379" t="str">
            <v>Fornecedores Nacionais</v>
          </cell>
          <cell r="C1379" t="str">
            <v>2.1.2.01.0721</v>
          </cell>
          <cell r="D1379" t="str">
            <v>Leandro Bousquet Viana</v>
          </cell>
          <cell r="E1379" t="str">
            <v>PC</v>
          </cell>
          <cell r="F1379" t="str">
            <v xml:space="preserve">   Fornecedores e Contas a Pagar</v>
          </cell>
        </row>
        <row r="1380">
          <cell r="A1380">
            <v>213010001</v>
          </cell>
          <cell r="B1380" t="str">
            <v>Fornecedores Nacionais</v>
          </cell>
          <cell r="C1380" t="str">
            <v>2.1.2.01.0722</v>
          </cell>
          <cell r="D1380" t="str">
            <v>Hugo Matheson Drummond</v>
          </cell>
          <cell r="E1380" t="str">
            <v>PC</v>
          </cell>
          <cell r="F1380" t="str">
            <v xml:space="preserve">   Fornecedores e Contas a Pagar</v>
          </cell>
        </row>
        <row r="1381">
          <cell r="A1381">
            <v>213010001</v>
          </cell>
          <cell r="B1381" t="str">
            <v>Fornecedores Nacionais</v>
          </cell>
          <cell r="C1381" t="str">
            <v>2.1.2.01.0723</v>
          </cell>
          <cell r="D1381" t="str">
            <v>Luiz Alberto Quinta</v>
          </cell>
          <cell r="E1381" t="str">
            <v>PC</v>
          </cell>
          <cell r="F1381" t="str">
            <v xml:space="preserve">   Fornecedores e Contas a Pagar</v>
          </cell>
        </row>
        <row r="1382">
          <cell r="A1382">
            <v>213010001</v>
          </cell>
          <cell r="B1382" t="str">
            <v>Fornecedores Nacionais</v>
          </cell>
          <cell r="C1382" t="str">
            <v>2.1.2.01.0724</v>
          </cell>
          <cell r="D1382" t="str">
            <v>Leonardo Rangel</v>
          </cell>
          <cell r="E1382" t="str">
            <v>PC</v>
          </cell>
          <cell r="F1382" t="str">
            <v xml:space="preserve">   Fornecedores e Contas a Pagar</v>
          </cell>
        </row>
        <row r="1383">
          <cell r="A1383">
            <v>213010001</v>
          </cell>
          <cell r="B1383" t="str">
            <v>Fornecedores Nacionais</v>
          </cell>
          <cell r="C1383" t="str">
            <v>2.1.2.01.0725</v>
          </cell>
          <cell r="D1383" t="str">
            <v>Antonio Luiz F. de Souza Martins</v>
          </cell>
          <cell r="E1383" t="str">
            <v>PC</v>
          </cell>
          <cell r="F1383" t="str">
            <v xml:space="preserve">   Fornecedores e Contas a Pagar</v>
          </cell>
        </row>
        <row r="1384">
          <cell r="A1384">
            <v>213010001</v>
          </cell>
          <cell r="B1384" t="str">
            <v>Fornecedores Nacionais</v>
          </cell>
          <cell r="C1384" t="str">
            <v>2.1.2.01.0726</v>
          </cell>
          <cell r="D1384" t="str">
            <v>Nicolau E. Khoury</v>
          </cell>
          <cell r="E1384" t="str">
            <v>PC</v>
          </cell>
          <cell r="F1384" t="str">
            <v xml:space="preserve">   Fornecedores e Contas a Pagar</v>
          </cell>
        </row>
        <row r="1385">
          <cell r="A1385">
            <v>213010001</v>
          </cell>
          <cell r="B1385" t="str">
            <v>Fornecedores Nacionais</v>
          </cell>
          <cell r="C1385" t="str">
            <v>2.1.2.01.0727</v>
          </cell>
          <cell r="D1385" t="str">
            <v>Copiadora Novo Horizonte Ltda.</v>
          </cell>
          <cell r="E1385" t="str">
            <v>PC</v>
          </cell>
          <cell r="F1385" t="str">
            <v xml:space="preserve">   Fornecedores e Contas a Pagar</v>
          </cell>
        </row>
        <row r="1386">
          <cell r="A1386">
            <v>213010001</v>
          </cell>
          <cell r="B1386" t="str">
            <v>Fornecedores Nacionais</v>
          </cell>
          <cell r="C1386" t="str">
            <v>2.1.2.01.0728</v>
          </cell>
          <cell r="D1386" t="str">
            <v>DBRIO Computadores e Sistemas Ltda.</v>
          </cell>
          <cell r="E1386" t="str">
            <v>PC</v>
          </cell>
          <cell r="F1386" t="str">
            <v xml:space="preserve">   Fornecedores e Contas a Pagar</v>
          </cell>
        </row>
        <row r="1387">
          <cell r="A1387">
            <v>213010001</v>
          </cell>
          <cell r="B1387" t="str">
            <v>Fornecedores Nacionais</v>
          </cell>
          <cell r="C1387" t="str">
            <v>2.1.2.01.0729</v>
          </cell>
          <cell r="D1387" t="str">
            <v>Metropolitan Transports S/A.</v>
          </cell>
          <cell r="E1387" t="str">
            <v>PC</v>
          </cell>
          <cell r="F1387" t="str">
            <v xml:space="preserve">   Fornecedores e Contas a Pagar</v>
          </cell>
        </row>
        <row r="1388">
          <cell r="A1388">
            <v>213010001</v>
          </cell>
          <cell r="B1388" t="str">
            <v>Fornecedores Nacionais</v>
          </cell>
          <cell r="C1388" t="str">
            <v>2.1.2.01.0730</v>
          </cell>
          <cell r="D1388" t="str">
            <v>Infobest Papelaria Ltda.</v>
          </cell>
          <cell r="E1388" t="str">
            <v>PC</v>
          </cell>
          <cell r="F1388" t="str">
            <v xml:space="preserve">   Fornecedores e Contas a Pagar</v>
          </cell>
        </row>
        <row r="1389">
          <cell r="A1389">
            <v>213010001</v>
          </cell>
          <cell r="B1389" t="str">
            <v>Fornecedores Nacionais</v>
          </cell>
          <cell r="C1389" t="str">
            <v>2.1.2.01.0731</v>
          </cell>
          <cell r="D1389" t="str">
            <v>Inovation Informática</v>
          </cell>
          <cell r="E1389" t="str">
            <v>PC</v>
          </cell>
          <cell r="F1389" t="str">
            <v xml:space="preserve">   Fornecedores e Contas a Pagar</v>
          </cell>
        </row>
        <row r="1390">
          <cell r="A1390">
            <v>213010001</v>
          </cell>
          <cell r="B1390" t="str">
            <v>Fornecedores Nacionais</v>
          </cell>
          <cell r="C1390" t="str">
            <v>2.1.2.01.0732</v>
          </cell>
          <cell r="D1390" t="str">
            <v>Sprink Segurança Contra Incêndio Ltda.</v>
          </cell>
          <cell r="E1390" t="str">
            <v>PC</v>
          </cell>
          <cell r="F1390" t="str">
            <v xml:space="preserve">   Fornecedores e Contas a Pagar</v>
          </cell>
        </row>
        <row r="1391">
          <cell r="A1391">
            <v>213010001</v>
          </cell>
          <cell r="B1391" t="str">
            <v>Fornecedores Nacionais</v>
          </cell>
          <cell r="C1391" t="str">
            <v>2.1.2.01.0733</v>
          </cell>
          <cell r="D1391" t="str">
            <v>Gras Acabamentos Ltda.</v>
          </cell>
          <cell r="E1391" t="str">
            <v>PC</v>
          </cell>
          <cell r="F1391" t="str">
            <v xml:space="preserve">   Fornecedores e Contas a Pagar</v>
          </cell>
        </row>
        <row r="1392">
          <cell r="A1392">
            <v>213010001</v>
          </cell>
          <cell r="B1392" t="str">
            <v>Fornecedores Nacionais</v>
          </cell>
          <cell r="C1392" t="str">
            <v>2.1.2.01.0734</v>
          </cell>
          <cell r="D1392" t="str">
            <v>Macro Técnica Audit. e Consultoria Ltda.</v>
          </cell>
          <cell r="E1392" t="str">
            <v>PC</v>
          </cell>
          <cell r="F1392" t="str">
            <v xml:space="preserve">   Fornecedores e Contas a Pagar</v>
          </cell>
        </row>
        <row r="1393">
          <cell r="A1393">
            <v>213010001</v>
          </cell>
          <cell r="B1393" t="str">
            <v>Fornecedores Nacionais</v>
          </cell>
          <cell r="C1393" t="str">
            <v>2.1.2.01.0735</v>
          </cell>
          <cell r="D1393" t="str">
            <v>E.N.S. Cardozo Comércio de Fechaduras</v>
          </cell>
          <cell r="E1393" t="str">
            <v>PC</v>
          </cell>
          <cell r="F1393" t="str">
            <v xml:space="preserve">   Fornecedores e Contas a Pagar</v>
          </cell>
        </row>
        <row r="1394">
          <cell r="A1394">
            <v>213010001</v>
          </cell>
          <cell r="B1394" t="str">
            <v>Fornecedores Nacionais</v>
          </cell>
          <cell r="C1394" t="str">
            <v>2.1.2.01.0736</v>
          </cell>
          <cell r="D1394" t="str">
            <v>Amandio Manuel Simões Marques</v>
          </cell>
          <cell r="E1394" t="str">
            <v>PC</v>
          </cell>
          <cell r="F1394" t="str">
            <v xml:space="preserve">   Fornecedores e Contas a Pagar</v>
          </cell>
        </row>
        <row r="1395">
          <cell r="A1395">
            <v>213010001</v>
          </cell>
          <cell r="B1395" t="str">
            <v>Fornecedores Nacionais</v>
          </cell>
          <cell r="C1395" t="str">
            <v>2.1.2.01.0737</v>
          </cell>
          <cell r="D1395" t="str">
            <v>Audit Business Solutions Ltda.</v>
          </cell>
          <cell r="E1395" t="str">
            <v>PC</v>
          </cell>
          <cell r="F1395" t="str">
            <v xml:space="preserve">   Fornecedores e Contas a Pagar</v>
          </cell>
        </row>
        <row r="1396">
          <cell r="A1396">
            <v>213010001</v>
          </cell>
          <cell r="B1396" t="str">
            <v>Fornecedores Nacionais</v>
          </cell>
          <cell r="C1396" t="str">
            <v>2.1.2.01.0738</v>
          </cell>
          <cell r="D1396" t="str">
            <v>ALF Serviços Ltda</v>
          </cell>
          <cell r="E1396" t="str">
            <v>PC</v>
          </cell>
          <cell r="F1396" t="str">
            <v xml:space="preserve">   Fornecedores e Contas a Pagar</v>
          </cell>
        </row>
        <row r="1397">
          <cell r="A1397">
            <v>213010001</v>
          </cell>
          <cell r="B1397" t="str">
            <v>Fornecedores Nacionais</v>
          </cell>
          <cell r="C1397" t="str">
            <v>2.1.2.01.0739</v>
          </cell>
          <cell r="D1397" t="str">
            <v>Com-Ts Divisórias Especiais Ltda.</v>
          </cell>
          <cell r="E1397" t="str">
            <v>PC</v>
          </cell>
          <cell r="F1397" t="str">
            <v xml:space="preserve">   Fornecedores e Contas a Pagar</v>
          </cell>
        </row>
        <row r="1398">
          <cell r="A1398">
            <v>213010001</v>
          </cell>
          <cell r="B1398" t="str">
            <v>Fornecedores Nacionais</v>
          </cell>
          <cell r="C1398" t="str">
            <v>2.1.2.01.0740</v>
          </cell>
          <cell r="D1398" t="str">
            <v>Sign Center Comunicação Visual Ltda.</v>
          </cell>
          <cell r="E1398" t="str">
            <v>PC</v>
          </cell>
          <cell r="F1398" t="str">
            <v xml:space="preserve">   Fornecedores e Contas a Pagar</v>
          </cell>
        </row>
        <row r="1399">
          <cell r="A1399">
            <v>213010001</v>
          </cell>
          <cell r="B1399" t="str">
            <v>Fornecedores Nacionais</v>
          </cell>
          <cell r="C1399" t="str">
            <v>2.1.2.01.0741</v>
          </cell>
          <cell r="D1399" t="str">
            <v>Group Software Ltda.</v>
          </cell>
          <cell r="E1399" t="str">
            <v>PC</v>
          </cell>
          <cell r="F1399" t="str">
            <v xml:space="preserve">   Fornecedores e Contas a Pagar</v>
          </cell>
        </row>
        <row r="1400">
          <cell r="A1400">
            <v>213010001</v>
          </cell>
          <cell r="B1400" t="str">
            <v>Fornecedores Nacionais</v>
          </cell>
          <cell r="C1400" t="str">
            <v>2.1.2.01.0742</v>
          </cell>
          <cell r="D1400" t="str">
            <v>Anthropos Consulting Ltda.</v>
          </cell>
          <cell r="E1400" t="str">
            <v>PC</v>
          </cell>
          <cell r="F1400" t="str">
            <v xml:space="preserve">   Fornecedores e Contas a Pagar</v>
          </cell>
        </row>
        <row r="1401">
          <cell r="A1401">
            <v>213010001</v>
          </cell>
          <cell r="B1401" t="str">
            <v>Fornecedores Nacionais</v>
          </cell>
          <cell r="C1401" t="str">
            <v>2.1.2.01.0743</v>
          </cell>
          <cell r="D1401" t="str">
            <v>Alexandre Augusto Foglieni ME</v>
          </cell>
          <cell r="E1401" t="str">
            <v>PC</v>
          </cell>
          <cell r="F1401" t="str">
            <v xml:space="preserve">   Fornecedores e Contas a Pagar</v>
          </cell>
        </row>
        <row r="1402">
          <cell r="A1402">
            <v>213010001</v>
          </cell>
          <cell r="B1402" t="str">
            <v>Fornecedores Nacionais</v>
          </cell>
          <cell r="C1402" t="str">
            <v>2.1.2.01.0744</v>
          </cell>
          <cell r="D1402" t="str">
            <v>Foco Consultoria em Recurso Humanos Ltda</v>
          </cell>
          <cell r="E1402" t="str">
            <v>PC</v>
          </cell>
          <cell r="F1402" t="str">
            <v xml:space="preserve">   Fornecedores e Contas a Pagar</v>
          </cell>
        </row>
        <row r="1403">
          <cell r="A1403">
            <v>213010001</v>
          </cell>
          <cell r="B1403" t="str">
            <v>Fornecedores Nacionais</v>
          </cell>
          <cell r="C1403" t="str">
            <v>2.1.2.01.0745</v>
          </cell>
          <cell r="D1403" t="str">
            <v>Márcia Buzzacaro</v>
          </cell>
          <cell r="E1403" t="str">
            <v>PC</v>
          </cell>
          <cell r="F1403" t="str">
            <v xml:space="preserve">   Fornecedores e Contas a Pagar</v>
          </cell>
        </row>
        <row r="1404">
          <cell r="A1404">
            <v>213010001</v>
          </cell>
          <cell r="B1404" t="str">
            <v>Fornecedores Nacionais</v>
          </cell>
          <cell r="C1404" t="str">
            <v>2.1.2.01.0746</v>
          </cell>
          <cell r="D1404" t="str">
            <v>Paulo Roberto Gonçalves Ramos</v>
          </cell>
          <cell r="E1404" t="str">
            <v>PC</v>
          </cell>
          <cell r="F1404" t="str">
            <v xml:space="preserve">   Fornecedores e Contas a Pagar</v>
          </cell>
        </row>
        <row r="1405">
          <cell r="A1405">
            <v>213010001</v>
          </cell>
          <cell r="B1405" t="str">
            <v>Fornecedores Nacionais</v>
          </cell>
          <cell r="C1405" t="str">
            <v>2.1.2.01.0747</v>
          </cell>
          <cell r="D1405" t="str">
            <v>Júlio Mauricio Machado</v>
          </cell>
          <cell r="E1405" t="str">
            <v>PC</v>
          </cell>
          <cell r="F1405" t="str">
            <v xml:space="preserve">   Fornecedores e Contas a Pagar</v>
          </cell>
        </row>
        <row r="1406">
          <cell r="A1406">
            <v>213010001</v>
          </cell>
          <cell r="B1406" t="str">
            <v>Fornecedores Nacionais</v>
          </cell>
          <cell r="C1406" t="str">
            <v>2.1.2.01.0748</v>
          </cell>
          <cell r="D1406" t="str">
            <v>Silvio Eduardo Junior</v>
          </cell>
          <cell r="E1406" t="str">
            <v>PC</v>
          </cell>
          <cell r="F1406" t="str">
            <v xml:space="preserve">   Fornecedores e Contas a Pagar</v>
          </cell>
        </row>
        <row r="1407">
          <cell r="A1407">
            <v>213010001</v>
          </cell>
          <cell r="B1407" t="str">
            <v>Fornecedores Nacionais</v>
          </cell>
          <cell r="C1407" t="str">
            <v>2.1.2.01.0749</v>
          </cell>
          <cell r="D1407" t="str">
            <v>Rafael Luis Landi</v>
          </cell>
          <cell r="E1407" t="str">
            <v>PC</v>
          </cell>
          <cell r="F1407" t="str">
            <v xml:space="preserve">   Fornecedores e Contas a Pagar</v>
          </cell>
        </row>
        <row r="1408">
          <cell r="A1408">
            <v>213010001</v>
          </cell>
          <cell r="B1408" t="str">
            <v>Fornecedores Nacionais</v>
          </cell>
          <cell r="C1408" t="str">
            <v>2.1.2.01.0750</v>
          </cell>
          <cell r="D1408" t="str">
            <v>Danilo Ronaldo René Oliveira Filho</v>
          </cell>
          <cell r="E1408" t="str">
            <v>PC</v>
          </cell>
          <cell r="F1408" t="str">
            <v xml:space="preserve">   Fornecedores e Contas a Pagar</v>
          </cell>
        </row>
        <row r="1409">
          <cell r="A1409">
            <v>213010001</v>
          </cell>
          <cell r="B1409" t="str">
            <v>Fornecedores Nacionais</v>
          </cell>
          <cell r="C1409" t="str">
            <v>2.1.2.01.0751</v>
          </cell>
          <cell r="D1409" t="str">
            <v>Luiz Alberto Moreira Vaz</v>
          </cell>
          <cell r="E1409" t="str">
            <v>PC</v>
          </cell>
          <cell r="F1409" t="str">
            <v xml:space="preserve">   Fornecedores e Contas a Pagar</v>
          </cell>
        </row>
        <row r="1410">
          <cell r="A1410">
            <v>213010001</v>
          </cell>
          <cell r="B1410" t="str">
            <v>Fornecedores Nacionais</v>
          </cell>
          <cell r="C1410" t="str">
            <v>2.1.2.01.0752</v>
          </cell>
          <cell r="D1410" t="str">
            <v>Ivan Luiz Murias</v>
          </cell>
          <cell r="E1410" t="str">
            <v>PC</v>
          </cell>
          <cell r="F1410" t="str">
            <v xml:space="preserve">   Fornecedores e Contas a Pagar</v>
          </cell>
        </row>
        <row r="1411">
          <cell r="A1411">
            <v>213010001</v>
          </cell>
          <cell r="B1411" t="str">
            <v>Fornecedores Nacionais</v>
          </cell>
          <cell r="C1411" t="str">
            <v>2.1.2.01.0753</v>
          </cell>
          <cell r="D1411" t="str">
            <v>Cyntia Bakaleiro</v>
          </cell>
          <cell r="E1411" t="str">
            <v>PC</v>
          </cell>
          <cell r="F1411" t="str">
            <v xml:space="preserve">   Fornecedores e Contas a Pagar</v>
          </cell>
        </row>
        <row r="1412">
          <cell r="A1412">
            <v>213010001</v>
          </cell>
          <cell r="B1412" t="str">
            <v>Fornecedores Nacionais</v>
          </cell>
          <cell r="C1412" t="str">
            <v>2.1.2.01.0754</v>
          </cell>
          <cell r="D1412" t="str">
            <v>RC&amp;CH Assessoria Empresarial Ltda.</v>
          </cell>
          <cell r="E1412" t="str">
            <v>PC</v>
          </cell>
          <cell r="F1412" t="str">
            <v xml:space="preserve">   Fornecedores e Contas a Pagar</v>
          </cell>
        </row>
        <row r="1413">
          <cell r="A1413">
            <v>213010001</v>
          </cell>
          <cell r="B1413" t="str">
            <v>Fornecedores Nacionais</v>
          </cell>
          <cell r="C1413" t="str">
            <v>2.1.2.01.0755</v>
          </cell>
          <cell r="D1413" t="str">
            <v>N. Milani Gamero Filho - ME</v>
          </cell>
          <cell r="E1413" t="str">
            <v>PC</v>
          </cell>
          <cell r="F1413" t="str">
            <v xml:space="preserve">   Fornecedores e Contas a Pagar</v>
          </cell>
        </row>
        <row r="1414">
          <cell r="A1414">
            <v>213010001</v>
          </cell>
          <cell r="B1414" t="str">
            <v>Fornecedores Nacionais</v>
          </cell>
          <cell r="C1414" t="str">
            <v>2.1.2.01.0756</v>
          </cell>
          <cell r="D1414" t="str">
            <v>Leoarn Transportes Ltda.</v>
          </cell>
          <cell r="E1414" t="str">
            <v>PC</v>
          </cell>
          <cell r="F1414" t="str">
            <v xml:space="preserve">   Fornecedores e Contas a Pagar</v>
          </cell>
        </row>
        <row r="1415">
          <cell r="A1415">
            <v>213010001</v>
          </cell>
          <cell r="B1415" t="str">
            <v>Fornecedores Nacionais</v>
          </cell>
          <cell r="C1415" t="str">
            <v>2.1.2.01.0757</v>
          </cell>
          <cell r="D1415" t="str">
            <v>Instituto Desenvolvimento Gerencial S/A</v>
          </cell>
          <cell r="E1415" t="str">
            <v>PC</v>
          </cell>
          <cell r="F1415" t="str">
            <v xml:space="preserve">   Fornecedores e Contas a Pagar</v>
          </cell>
        </row>
        <row r="1416">
          <cell r="A1416">
            <v>213010001</v>
          </cell>
          <cell r="B1416" t="str">
            <v>Fornecedores Nacionais</v>
          </cell>
          <cell r="C1416" t="str">
            <v>2.1.2.01.0758</v>
          </cell>
          <cell r="D1416" t="str">
            <v>Melhoramentos Papéis Ltda.</v>
          </cell>
          <cell r="E1416" t="str">
            <v>PC</v>
          </cell>
          <cell r="F1416" t="str">
            <v xml:space="preserve">   Fornecedores e Contas a Pagar</v>
          </cell>
        </row>
        <row r="1417">
          <cell r="A1417">
            <v>213010001</v>
          </cell>
          <cell r="B1417" t="str">
            <v>Fornecedores Nacionais</v>
          </cell>
          <cell r="C1417" t="str">
            <v>2.1.2.01.0759</v>
          </cell>
          <cell r="D1417" t="str">
            <v>EGF Serv Prod Serigráficas Digital Ltda</v>
          </cell>
          <cell r="E1417" t="str">
            <v>PC</v>
          </cell>
          <cell r="F1417" t="str">
            <v xml:space="preserve">   Fornecedores e Contas a Pagar</v>
          </cell>
        </row>
        <row r="1418">
          <cell r="A1418">
            <v>213010001</v>
          </cell>
          <cell r="B1418" t="str">
            <v>Fornecedores Nacionais</v>
          </cell>
          <cell r="C1418" t="str">
            <v>2.1.2.01.0760</v>
          </cell>
          <cell r="D1418" t="str">
            <v>W.H.B do Brasil Ltda.</v>
          </cell>
          <cell r="E1418" t="str">
            <v>PC</v>
          </cell>
          <cell r="F1418" t="str">
            <v xml:space="preserve">   Fornecedores e Contas a Pagar</v>
          </cell>
        </row>
        <row r="1419">
          <cell r="A1419">
            <v>213010001</v>
          </cell>
          <cell r="B1419" t="str">
            <v>Fornecedores Nacionais</v>
          </cell>
          <cell r="C1419" t="str">
            <v>2.1.2.01.0761</v>
          </cell>
          <cell r="D1419" t="str">
            <v>Caixa Prev dos Func Bco Brasil - Previ</v>
          </cell>
          <cell r="E1419" t="str">
            <v>PC</v>
          </cell>
          <cell r="F1419" t="str">
            <v xml:space="preserve">   Fornecedores e Contas a Pagar</v>
          </cell>
        </row>
        <row r="1420">
          <cell r="A1420">
            <v>213010001</v>
          </cell>
          <cell r="B1420" t="str">
            <v>Fornecedores Nacionais</v>
          </cell>
          <cell r="C1420" t="str">
            <v>2.1.2.01.0762</v>
          </cell>
          <cell r="D1420" t="str">
            <v>Patrícia Kozmann</v>
          </cell>
          <cell r="E1420" t="str">
            <v>PC</v>
          </cell>
          <cell r="F1420" t="str">
            <v xml:space="preserve">   Fornecedores e Contas a Pagar</v>
          </cell>
        </row>
        <row r="1421">
          <cell r="A1421">
            <v>213010001</v>
          </cell>
          <cell r="B1421" t="str">
            <v>Fornecedores Nacionais</v>
          </cell>
          <cell r="C1421" t="str">
            <v>2.1.2.01.0763</v>
          </cell>
          <cell r="D1421" t="str">
            <v>Allen Rio Serv. e Com. de Prod. Informat</v>
          </cell>
          <cell r="E1421" t="str">
            <v>PC</v>
          </cell>
          <cell r="F1421" t="str">
            <v xml:space="preserve">   Fornecedores e Contas a Pagar</v>
          </cell>
        </row>
        <row r="1422">
          <cell r="A1422">
            <v>213010001</v>
          </cell>
          <cell r="B1422" t="str">
            <v>Fornecedores Nacionais</v>
          </cell>
          <cell r="C1422" t="str">
            <v>2.1.2.01.0764</v>
          </cell>
          <cell r="D1422" t="str">
            <v>Totvs S.A.</v>
          </cell>
          <cell r="E1422" t="str">
            <v>PC</v>
          </cell>
          <cell r="F1422" t="str">
            <v xml:space="preserve">   Fornecedores e Contas a Pagar</v>
          </cell>
        </row>
        <row r="1423">
          <cell r="A1423">
            <v>213010001</v>
          </cell>
          <cell r="B1423" t="str">
            <v>Fornecedores Nacionais</v>
          </cell>
          <cell r="C1423" t="str">
            <v>2.1.2.01.0765</v>
          </cell>
          <cell r="D1423" t="str">
            <v>FIJ - Serviços de Informática Ltda - ME</v>
          </cell>
          <cell r="E1423" t="str">
            <v>PC</v>
          </cell>
          <cell r="F1423" t="str">
            <v xml:space="preserve">   Fornecedores e Contas a Pagar</v>
          </cell>
        </row>
        <row r="1424">
          <cell r="A1424">
            <v>213010001</v>
          </cell>
          <cell r="B1424" t="str">
            <v>Fornecedores Nacionais</v>
          </cell>
          <cell r="C1424" t="str">
            <v>2.1.2.01.0766</v>
          </cell>
          <cell r="D1424" t="str">
            <v>Apligraf Aplicativos e Graficos Ltda.</v>
          </cell>
          <cell r="E1424" t="str">
            <v>PC</v>
          </cell>
          <cell r="F1424" t="str">
            <v xml:space="preserve">   Fornecedores e Contas a Pagar</v>
          </cell>
        </row>
        <row r="1425">
          <cell r="A1425">
            <v>213010001</v>
          </cell>
          <cell r="B1425" t="str">
            <v>Fornecedores Nacionais</v>
          </cell>
          <cell r="C1425" t="str">
            <v>2.1.2.01.0767</v>
          </cell>
          <cell r="D1425" t="str">
            <v>Union Comércio de Equipamentos</v>
          </cell>
          <cell r="E1425" t="str">
            <v>PC</v>
          </cell>
          <cell r="F1425" t="str">
            <v xml:space="preserve">   Fornecedores e Contas a Pagar</v>
          </cell>
        </row>
        <row r="1426">
          <cell r="A1426">
            <v>213010001</v>
          </cell>
          <cell r="B1426" t="str">
            <v>Fornecedores Nacionais</v>
          </cell>
          <cell r="C1426" t="str">
            <v>2.1.2.01.0768</v>
          </cell>
          <cell r="D1426" t="str">
            <v>M.F. Express Ltda.</v>
          </cell>
          <cell r="E1426" t="str">
            <v>PC</v>
          </cell>
          <cell r="F1426" t="str">
            <v xml:space="preserve">   Fornecedores e Contas a Pagar</v>
          </cell>
        </row>
        <row r="1427">
          <cell r="A1427">
            <v>213010001</v>
          </cell>
          <cell r="B1427" t="str">
            <v>Fornecedores Nacionais</v>
          </cell>
          <cell r="C1427" t="str">
            <v>2.1.2.01.0769</v>
          </cell>
          <cell r="D1427" t="str">
            <v>H e H Assessoria Téc. Segurança S/C Ltda</v>
          </cell>
          <cell r="E1427" t="str">
            <v>PC</v>
          </cell>
          <cell r="F1427" t="str">
            <v xml:space="preserve">   Fornecedores e Contas a Pagar</v>
          </cell>
        </row>
        <row r="1428">
          <cell r="A1428">
            <v>213010001</v>
          </cell>
          <cell r="B1428" t="str">
            <v>Fornecedores Nacionais</v>
          </cell>
          <cell r="C1428" t="str">
            <v>2.1.2.01.0770</v>
          </cell>
          <cell r="D1428" t="str">
            <v>Opice &amp; Penteado Lima Trad. Int. Ltda Me</v>
          </cell>
          <cell r="E1428" t="str">
            <v>PC</v>
          </cell>
          <cell r="F1428" t="str">
            <v xml:space="preserve">   Fornecedores e Contas a Pagar</v>
          </cell>
        </row>
        <row r="1429">
          <cell r="A1429">
            <v>213010001</v>
          </cell>
          <cell r="B1429" t="str">
            <v>Fornecedores Nacionais</v>
          </cell>
          <cell r="C1429" t="str">
            <v>2.1.2.01.0771</v>
          </cell>
          <cell r="D1429" t="str">
            <v>Roberto Loeb e Associados Ltda - EPP</v>
          </cell>
          <cell r="E1429" t="str">
            <v>PC</v>
          </cell>
          <cell r="F1429" t="str">
            <v xml:space="preserve">   Fornecedores e Contas a Pagar</v>
          </cell>
        </row>
        <row r="1430">
          <cell r="A1430">
            <v>213010001</v>
          </cell>
          <cell r="B1430" t="str">
            <v>Fornecedores Nacionais</v>
          </cell>
          <cell r="C1430" t="str">
            <v>2.1.2.01.0772</v>
          </cell>
          <cell r="D1430" t="str">
            <v>Marcenaria São Jorge de Meriti Ltda.</v>
          </cell>
          <cell r="E1430" t="str">
            <v>PC</v>
          </cell>
          <cell r="F1430" t="str">
            <v xml:space="preserve">   Fornecedores e Contas a Pagar</v>
          </cell>
        </row>
        <row r="1431">
          <cell r="A1431">
            <v>213010001</v>
          </cell>
          <cell r="B1431" t="str">
            <v>Fornecedores Nacionais</v>
          </cell>
          <cell r="C1431" t="str">
            <v>2.1.2.01.0773</v>
          </cell>
          <cell r="D1431" t="str">
            <v>Artes Gráficas do Propósito Ltda - Me.</v>
          </cell>
          <cell r="E1431" t="str">
            <v>PC</v>
          </cell>
          <cell r="F1431" t="str">
            <v xml:space="preserve">   Fornecedores e Contas a Pagar</v>
          </cell>
        </row>
        <row r="1432">
          <cell r="A1432">
            <v>213010001</v>
          </cell>
          <cell r="B1432" t="str">
            <v>Fornecedores Nacionais</v>
          </cell>
          <cell r="C1432" t="str">
            <v>2.1.2.01.0774</v>
          </cell>
          <cell r="D1432" t="str">
            <v>Nasajon Sistemas Ltda.</v>
          </cell>
          <cell r="E1432" t="str">
            <v>PC</v>
          </cell>
          <cell r="F1432" t="str">
            <v xml:space="preserve">   Fornecedores e Contas a Pagar</v>
          </cell>
        </row>
        <row r="1433">
          <cell r="A1433">
            <v>213010001</v>
          </cell>
          <cell r="B1433" t="str">
            <v>Fornecedores Nacionais</v>
          </cell>
          <cell r="C1433" t="str">
            <v>2.1.2.01.0775</v>
          </cell>
          <cell r="D1433" t="str">
            <v>Metrofile Rio Ger. logística Arq. Ltda.</v>
          </cell>
          <cell r="E1433" t="str">
            <v>PC</v>
          </cell>
          <cell r="F1433" t="str">
            <v xml:space="preserve">   Fornecedores e Contas a Pagar</v>
          </cell>
        </row>
        <row r="1434">
          <cell r="A1434">
            <v>213010001</v>
          </cell>
          <cell r="B1434" t="str">
            <v>Fornecedores Nacionais</v>
          </cell>
          <cell r="C1434" t="str">
            <v>2.1.2.01.0776</v>
          </cell>
          <cell r="D1434" t="str">
            <v>BCP S/A</v>
          </cell>
          <cell r="E1434" t="str">
            <v>PC</v>
          </cell>
          <cell r="F1434" t="str">
            <v xml:space="preserve">   Fornecedores e Contas a Pagar</v>
          </cell>
        </row>
        <row r="1435">
          <cell r="A1435">
            <v>213010001</v>
          </cell>
          <cell r="B1435" t="str">
            <v>Fornecedores Nacionais</v>
          </cell>
          <cell r="C1435" t="str">
            <v>2.1.2.01.0777</v>
          </cell>
          <cell r="D1435" t="str">
            <v>Databrum Computadores e Acessórios Ltda.</v>
          </cell>
          <cell r="E1435" t="str">
            <v>PC</v>
          </cell>
          <cell r="F1435" t="str">
            <v xml:space="preserve">   Fornecedores e Contas a Pagar</v>
          </cell>
        </row>
        <row r="1436">
          <cell r="A1436">
            <v>213010001</v>
          </cell>
          <cell r="B1436" t="str">
            <v>Fornecedores Nacionais</v>
          </cell>
          <cell r="C1436" t="str">
            <v>2.1.2.01.0778</v>
          </cell>
          <cell r="D1436" t="str">
            <v>Protenção Comercial Ltda</v>
          </cell>
          <cell r="E1436" t="str">
            <v>PC</v>
          </cell>
          <cell r="F1436" t="str">
            <v xml:space="preserve">   Fornecedores e Contas a Pagar</v>
          </cell>
        </row>
        <row r="1437">
          <cell r="A1437">
            <v>213010001</v>
          </cell>
          <cell r="B1437" t="str">
            <v>Fornecedores Nacionais</v>
          </cell>
          <cell r="C1437" t="str">
            <v>2.1.2.01.0779</v>
          </cell>
          <cell r="D1437" t="str">
            <v>Miracolo Print Serviços Gráficos Ltda.</v>
          </cell>
          <cell r="E1437" t="str">
            <v>PC</v>
          </cell>
          <cell r="F1437" t="str">
            <v xml:space="preserve">   Fornecedores e Contas a Pagar</v>
          </cell>
        </row>
        <row r="1438">
          <cell r="A1438">
            <v>213010001</v>
          </cell>
          <cell r="B1438" t="str">
            <v>Fornecedores Nacionais</v>
          </cell>
          <cell r="C1438" t="str">
            <v>2.1.2.01.0780</v>
          </cell>
          <cell r="D1438" t="str">
            <v>Jove-Light Distribuidora Ltda. ME</v>
          </cell>
          <cell r="E1438" t="str">
            <v>PC</v>
          </cell>
          <cell r="F1438" t="str">
            <v xml:space="preserve">   Fornecedores e Contas a Pagar</v>
          </cell>
        </row>
        <row r="1439">
          <cell r="A1439">
            <v>213010001</v>
          </cell>
          <cell r="B1439" t="str">
            <v>Fornecedores Nacionais</v>
          </cell>
          <cell r="C1439" t="str">
            <v>2.1.2.01.0781</v>
          </cell>
          <cell r="D1439" t="str">
            <v>Metha Sistemas Ltda.</v>
          </cell>
          <cell r="E1439" t="str">
            <v>PC</v>
          </cell>
          <cell r="F1439" t="str">
            <v xml:space="preserve">   Fornecedores e Contas a Pagar</v>
          </cell>
        </row>
        <row r="1440">
          <cell r="A1440">
            <v>213010001</v>
          </cell>
          <cell r="B1440" t="str">
            <v>Fornecedores Nacionais</v>
          </cell>
          <cell r="C1440" t="str">
            <v>2.1.2.01.0782</v>
          </cell>
          <cell r="D1440" t="str">
            <v>Leny Kou - Me.</v>
          </cell>
          <cell r="E1440" t="str">
            <v>PC</v>
          </cell>
          <cell r="F1440" t="str">
            <v xml:space="preserve">   Fornecedores e Contas a Pagar</v>
          </cell>
        </row>
        <row r="1441">
          <cell r="A1441">
            <v>213010001</v>
          </cell>
          <cell r="B1441" t="str">
            <v>Fornecedores Nacionais</v>
          </cell>
          <cell r="C1441" t="str">
            <v>2.1.2.01.0783</v>
          </cell>
          <cell r="D1441" t="str">
            <v>Jad's Administração e Participações Ltda</v>
          </cell>
          <cell r="E1441" t="str">
            <v>PC</v>
          </cell>
          <cell r="F1441" t="str">
            <v xml:space="preserve">   Fornecedores e Contas a Pagar</v>
          </cell>
        </row>
        <row r="1442">
          <cell r="A1442">
            <v>213010001</v>
          </cell>
          <cell r="B1442" t="str">
            <v>Fornecedores Nacionais</v>
          </cell>
          <cell r="C1442" t="str">
            <v>2.1.2.01.0784</v>
          </cell>
          <cell r="D1442" t="str">
            <v>G2 Publicidade e Marketing Ltda.</v>
          </cell>
          <cell r="E1442" t="str">
            <v>PC</v>
          </cell>
          <cell r="F1442" t="str">
            <v xml:space="preserve">   Fornecedores e Contas a Pagar</v>
          </cell>
        </row>
        <row r="1443">
          <cell r="A1443">
            <v>213010001</v>
          </cell>
          <cell r="B1443" t="str">
            <v>Fornecedores Nacionais</v>
          </cell>
          <cell r="C1443" t="str">
            <v>2.1.2.01.0785</v>
          </cell>
          <cell r="D1443" t="str">
            <v>Locer Asses. Consult. Recoloc. RH Ltda.</v>
          </cell>
          <cell r="E1443" t="str">
            <v>PC</v>
          </cell>
          <cell r="F1443" t="str">
            <v xml:space="preserve">   Fornecedores e Contas a Pagar</v>
          </cell>
        </row>
        <row r="1444">
          <cell r="A1444">
            <v>213010001</v>
          </cell>
          <cell r="B1444" t="str">
            <v>Fornecedores Nacionais</v>
          </cell>
          <cell r="C1444" t="str">
            <v>2.1.2.02</v>
          </cell>
          <cell r="D1444" t="str">
            <v>Contas a Pagar</v>
          </cell>
          <cell r="E1444" t="str">
            <v>PC</v>
          </cell>
          <cell r="F1444" t="str">
            <v xml:space="preserve">   Fornecedores e Contas a Pagar</v>
          </cell>
        </row>
        <row r="1445">
          <cell r="A1445">
            <v>213010001</v>
          </cell>
          <cell r="B1445" t="str">
            <v>Fornecedores Nacionais</v>
          </cell>
          <cell r="C1445" t="str">
            <v>2.1.2.02.0001</v>
          </cell>
          <cell r="D1445" t="str">
            <v>Academia Brasileira de Letras</v>
          </cell>
          <cell r="E1445" t="str">
            <v>PC</v>
          </cell>
          <cell r="F1445" t="str">
            <v xml:space="preserve">   Fornecedores e Contas a Pagar</v>
          </cell>
        </row>
        <row r="1446">
          <cell r="A1446">
            <v>213010001</v>
          </cell>
          <cell r="B1446" t="str">
            <v>Fornecedores Nacionais</v>
          </cell>
          <cell r="C1446" t="str">
            <v>2.1.2.02.0002</v>
          </cell>
          <cell r="D1446" t="str">
            <v>Ação Comunitária do Brasil</v>
          </cell>
          <cell r="E1446" t="str">
            <v>PC</v>
          </cell>
          <cell r="F1446" t="str">
            <v xml:space="preserve">   Fornecedores e Contas a Pagar</v>
          </cell>
        </row>
        <row r="1447">
          <cell r="A1447">
            <v>213010001</v>
          </cell>
          <cell r="B1447" t="str">
            <v>Fornecedores Nacionais</v>
          </cell>
          <cell r="C1447" t="str">
            <v>2.1.2.02.0003</v>
          </cell>
          <cell r="D1447" t="str">
            <v>Prefeitura da Cidade do Rio de Janeiro</v>
          </cell>
          <cell r="E1447" t="str">
            <v>PC</v>
          </cell>
          <cell r="F1447" t="str">
            <v xml:space="preserve">   Fornecedores e Contas a Pagar</v>
          </cell>
        </row>
        <row r="1448">
          <cell r="A1448">
            <v>213010001</v>
          </cell>
          <cell r="B1448" t="str">
            <v>Fornecedores Nacionais</v>
          </cell>
          <cell r="C1448" t="str">
            <v>2.1.2.02.0004</v>
          </cell>
          <cell r="D1448" t="str">
            <v>Empresa Brasileira Telecomunicações S/A</v>
          </cell>
          <cell r="E1448" t="str">
            <v>PC</v>
          </cell>
          <cell r="F1448" t="str">
            <v xml:space="preserve">   Fornecedores e Contas a Pagar</v>
          </cell>
        </row>
        <row r="1449">
          <cell r="A1449">
            <v>213010001</v>
          </cell>
          <cell r="B1449" t="str">
            <v>Fornecedores Nacionais</v>
          </cell>
          <cell r="C1449" t="str">
            <v>2.1.2.02.0005</v>
          </cell>
          <cell r="D1449" t="str">
            <v>Fed.Emp.Transp.Passag.Estado do R.J.</v>
          </cell>
          <cell r="E1449" t="str">
            <v>PC</v>
          </cell>
          <cell r="F1449" t="str">
            <v xml:space="preserve">   Fornecedores e Contas a Pagar</v>
          </cell>
        </row>
        <row r="1450">
          <cell r="A1450">
            <v>213010001</v>
          </cell>
          <cell r="B1450" t="str">
            <v>Fornecedores Nacionais</v>
          </cell>
          <cell r="C1450" t="str">
            <v>2.1.2.02.0006</v>
          </cell>
          <cell r="D1450" t="str">
            <v>Instituto Liberal - R.J.</v>
          </cell>
          <cell r="E1450" t="str">
            <v>PC</v>
          </cell>
          <cell r="F1450" t="str">
            <v xml:space="preserve">   Fornecedores e Contas a Pagar</v>
          </cell>
        </row>
        <row r="1451">
          <cell r="A1451">
            <v>213010001</v>
          </cell>
          <cell r="B1451" t="str">
            <v>Fornecedores Nacionais</v>
          </cell>
          <cell r="C1451" t="str">
            <v>2.1.2.02.0007</v>
          </cell>
          <cell r="D1451" t="str">
            <v>Intelig Telecomunicações Ltda.</v>
          </cell>
          <cell r="E1451" t="str">
            <v>PC</v>
          </cell>
          <cell r="F1451" t="str">
            <v xml:space="preserve">   Fornecedores e Contas a Pagar</v>
          </cell>
        </row>
        <row r="1452">
          <cell r="A1452">
            <v>213010001</v>
          </cell>
          <cell r="B1452" t="str">
            <v>Fornecedores Nacionais</v>
          </cell>
          <cell r="C1452" t="str">
            <v>2.1.2.02.0008</v>
          </cell>
          <cell r="D1452" t="str">
            <v>Leny Piquet Carneiro</v>
          </cell>
          <cell r="E1452" t="str">
            <v>PC</v>
          </cell>
          <cell r="F1452" t="str">
            <v xml:space="preserve">   Fornecedores e Contas a Pagar</v>
          </cell>
        </row>
        <row r="1453">
          <cell r="A1453">
            <v>213010001</v>
          </cell>
          <cell r="B1453" t="str">
            <v>Fornecedores Nacionais</v>
          </cell>
          <cell r="C1453" t="str">
            <v>2.1.2.02.0009</v>
          </cell>
          <cell r="D1453" t="str">
            <v>Light Serviços de Eletricidade S/A.</v>
          </cell>
          <cell r="E1453" t="str">
            <v>PC</v>
          </cell>
          <cell r="F1453" t="str">
            <v xml:space="preserve">   Fornecedores e Contas a Pagar</v>
          </cell>
        </row>
        <row r="1454">
          <cell r="A1454">
            <v>213010001</v>
          </cell>
          <cell r="B1454" t="str">
            <v>Fornecedores Nacionais</v>
          </cell>
          <cell r="C1454" t="str">
            <v>2.1.2.02.0010</v>
          </cell>
          <cell r="D1454" t="str">
            <v>Pedro Soares da Silva</v>
          </cell>
          <cell r="E1454" t="str">
            <v>PC</v>
          </cell>
          <cell r="F1454" t="str">
            <v xml:space="preserve">   Fornecedores e Contas a Pagar</v>
          </cell>
        </row>
        <row r="1455">
          <cell r="A1455">
            <v>213010001</v>
          </cell>
          <cell r="B1455" t="str">
            <v>Fornecedores Nacionais</v>
          </cell>
          <cell r="C1455" t="str">
            <v>2.1.2.02.0011</v>
          </cell>
          <cell r="D1455" t="str">
            <v>SKY Brasil Serviços Ltda</v>
          </cell>
          <cell r="E1455" t="str">
            <v>PC</v>
          </cell>
          <cell r="F1455" t="str">
            <v xml:space="preserve">   Fornecedores e Contas a Pagar</v>
          </cell>
        </row>
        <row r="1456">
          <cell r="A1456">
            <v>213010001</v>
          </cell>
          <cell r="B1456" t="str">
            <v>Fornecedores Nacionais</v>
          </cell>
          <cell r="C1456" t="str">
            <v>2.1.2.02.0012</v>
          </cell>
          <cell r="D1456" t="str">
            <v>Sul América Seg.Vida e Previdência S/A</v>
          </cell>
          <cell r="E1456" t="str">
            <v>PC</v>
          </cell>
          <cell r="F1456" t="str">
            <v xml:space="preserve">   Fornecedores e Contas a Pagar</v>
          </cell>
        </row>
        <row r="1457">
          <cell r="A1457">
            <v>213010001</v>
          </cell>
          <cell r="B1457" t="str">
            <v>Fornecedores Nacionais</v>
          </cell>
          <cell r="C1457" t="str">
            <v>2.1.2.02.0013</v>
          </cell>
          <cell r="D1457" t="str">
            <v>Sul América Seguro Saúde S/A.</v>
          </cell>
          <cell r="E1457" t="str">
            <v>PC</v>
          </cell>
          <cell r="F1457" t="str">
            <v xml:space="preserve">   Fornecedores e Contas a Pagar</v>
          </cell>
        </row>
        <row r="1458">
          <cell r="A1458">
            <v>213010001</v>
          </cell>
          <cell r="B1458" t="str">
            <v>Fornecedores Nacionais</v>
          </cell>
          <cell r="C1458" t="str">
            <v>2.1.2.02.0014</v>
          </cell>
          <cell r="D1458" t="str">
            <v>Telemar Norte Leste S/A</v>
          </cell>
          <cell r="E1458" t="str">
            <v>PC</v>
          </cell>
          <cell r="F1458" t="str">
            <v xml:space="preserve">   Fornecedores e Contas a Pagar</v>
          </cell>
        </row>
        <row r="1459">
          <cell r="A1459">
            <v>213010001</v>
          </cell>
          <cell r="B1459" t="str">
            <v>Fornecedores Nacionais</v>
          </cell>
          <cell r="C1459" t="str">
            <v>2.1.2.02.0015</v>
          </cell>
          <cell r="D1459" t="str">
            <v>Telerj Celular S/A</v>
          </cell>
          <cell r="E1459" t="str">
            <v>PC</v>
          </cell>
          <cell r="F1459" t="str">
            <v xml:space="preserve">   Fornecedores e Contas a Pagar</v>
          </cell>
        </row>
        <row r="1460">
          <cell r="A1460">
            <v>213010001</v>
          </cell>
          <cell r="B1460" t="str">
            <v>Fornecedores Nacionais</v>
          </cell>
          <cell r="C1460" t="str">
            <v>2.1.2.02.0016</v>
          </cell>
          <cell r="D1460" t="str">
            <v>CREA Cons. Reg. Eng. Arq. e Agronomia</v>
          </cell>
          <cell r="E1460" t="str">
            <v>PC</v>
          </cell>
          <cell r="F1460" t="str">
            <v xml:space="preserve">   Fornecedores e Contas a Pagar</v>
          </cell>
        </row>
        <row r="1461">
          <cell r="A1461">
            <v>213010001</v>
          </cell>
          <cell r="B1461" t="str">
            <v>Fornecedores Nacionais</v>
          </cell>
          <cell r="C1461" t="str">
            <v>2.1.2.02.0017</v>
          </cell>
          <cell r="D1461" t="str">
            <v>Associação Brasileira de Franchising</v>
          </cell>
          <cell r="E1461" t="str">
            <v>PC</v>
          </cell>
          <cell r="F1461" t="str">
            <v xml:space="preserve">   Fornecedores e Contas a Pagar</v>
          </cell>
        </row>
        <row r="1462">
          <cell r="A1462">
            <v>213010001</v>
          </cell>
          <cell r="B1462" t="str">
            <v>Fornecedores Nacionais</v>
          </cell>
          <cell r="C1462" t="str">
            <v>2.1.2.02.0018</v>
          </cell>
          <cell r="D1462" t="str">
            <v>Federal Express Corporation</v>
          </cell>
          <cell r="E1462" t="str">
            <v>PC</v>
          </cell>
          <cell r="F1462" t="str">
            <v xml:space="preserve">   Fornecedores e Contas a Pagar</v>
          </cell>
        </row>
        <row r="1463">
          <cell r="A1463">
            <v>213010001</v>
          </cell>
          <cell r="B1463" t="str">
            <v>Fornecedores Nacionais</v>
          </cell>
          <cell r="C1463" t="str">
            <v>2.1.2.02.0019</v>
          </cell>
          <cell r="D1463" t="str">
            <v>CVM - Comissão de Valores Mobiliários</v>
          </cell>
          <cell r="E1463" t="str">
            <v>PC</v>
          </cell>
          <cell r="F1463" t="str">
            <v xml:space="preserve">   Fornecedores e Contas a Pagar</v>
          </cell>
        </row>
        <row r="1464">
          <cell r="A1464">
            <v>213010001</v>
          </cell>
          <cell r="B1464" t="str">
            <v>Fornecedores Nacionais</v>
          </cell>
          <cell r="C1464" t="str">
            <v>2.1.2.02.0020</v>
          </cell>
          <cell r="D1464" t="str">
            <v>Associação Comercial do Rio de Janeiro</v>
          </cell>
          <cell r="E1464" t="str">
            <v>PC</v>
          </cell>
          <cell r="F1464" t="str">
            <v xml:space="preserve">   Fornecedores e Contas a Pagar</v>
          </cell>
        </row>
        <row r="1465">
          <cell r="A1465">
            <v>213010001</v>
          </cell>
          <cell r="B1465" t="str">
            <v>Fornecedores Nacionais</v>
          </cell>
          <cell r="C1465" t="str">
            <v>2.1.2.02.0021</v>
          </cell>
          <cell r="D1465" t="str">
            <v>Parque da Serra da Caneca Fina</v>
          </cell>
          <cell r="E1465" t="str">
            <v>PC</v>
          </cell>
          <cell r="F1465" t="str">
            <v xml:space="preserve">   Fornecedores e Contas a Pagar</v>
          </cell>
        </row>
        <row r="1466">
          <cell r="A1466">
            <v>213010001</v>
          </cell>
          <cell r="B1466" t="str">
            <v>Fornecedores Nacionais</v>
          </cell>
          <cell r="C1466" t="str">
            <v>2.1.2.02.0022</v>
          </cell>
          <cell r="D1466" t="str">
            <v>Empresa Bras. de Correios e Telégrafos</v>
          </cell>
          <cell r="E1466" t="str">
            <v>PC</v>
          </cell>
          <cell r="F1466" t="str">
            <v xml:space="preserve">   Fornecedores e Contas a Pagar</v>
          </cell>
        </row>
        <row r="1467">
          <cell r="A1467">
            <v>213010001</v>
          </cell>
          <cell r="B1467" t="str">
            <v>Fornecedores Nacionais</v>
          </cell>
          <cell r="C1467" t="str">
            <v>2.1.2.02.0023</v>
          </cell>
          <cell r="D1467" t="str">
            <v>Nelson Silvarolli Advogados Associados</v>
          </cell>
          <cell r="E1467" t="str">
            <v>PC</v>
          </cell>
          <cell r="F1467" t="str">
            <v xml:space="preserve">   Fornecedores e Contas a Pagar</v>
          </cell>
        </row>
        <row r="1468">
          <cell r="A1468">
            <v>213010001</v>
          </cell>
          <cell r="B1468" t="str">
            <v>Fornecedores Nacionais</v>
          </cell>
          <cell r="C1468" t="str">
            <v>2.1.2.02.0024</v>
          </cell>
          <cell r="D1468" t="str">
            <v>AGF Brasil Seguros S/A</v>
          </cell>
          <cell r="E1468" t="str">
            <v>PC</v>
          </cell>
          <cell r="F1468" t="str">
            <v xml:space="preserve">   Fornecedores e Contas a Pagar</v>
          </cell>
        </row>
        <row r="1469">
          <cell r="A1469">
            <v>213010001</v>
          </cell>
          <cell r="B1469" t="str">
            <v>Fornecedores Nacionais</v>
          </cell>
          <cell r="C1469" t="str">
            <v>2.1.2.02.0025</v>
          </cell>
          <cell r="D1469" t="str">
            <v>Cedae - Cia. Estadual de Águas e Esgotos</v>
          </cell>
          <cell r="E1469" t="str">
            <v>PC</v>
          </cell>
          <cell r="F1469" t="str">
            <v xml:space="preserve">   Fornecedores e Contas a Pagar</v>
          </cell>
        </row>
        <row r="1470">
          <cell r="A1470">
            <v>213010001</v>
          </cell>
          <cell r="B1470" t="str">
            <v>Fornecedores Nacionais</v>
          </cell>
          <cell r="C1470" t="str">
            <v>2.1.2.02.0026</v>
          </cell>
          <cell r="D1470" t="str">
            <v>Sergio Sahione Fadel Adv. Associados</v>
          </cell>
          <cell r="E1470" t="str">
            <v>PC</v>
          </cell>
          <cell r="F1470" t="str">
            <v xml:space="preserve">   Fornecedores e Contas a Pagar</v>
          </cell>
        </row>
        <row r="1471">
          <cell r="A1471">
            <v>213010001</v>
          </cell>
          <cell r="B1471" t="str">
            <v>Fornecedores Nacionais</v>
          </cell>
          <cell r="C1471" t="str">
            <v>2.1.2.02.0027</v>
          </cell>
          <cell r="D1471" t="str">
            <v>Guilherme de Almeida</v>
          </cell>
          <cell r="E1471" t="str">
            <v>PC</v>
          </cell>
          <cell r="F1471" t="str">
            <v xml:space="preserve">   Fornecedores e Contas a Pagar</v>
          </cell>
        </row>
        <row r="1472">
          <cell r="A1472">
            <v>213010001</v>
          </cell>
          <cell r="B1472" t="str">
            <v>Fornecedores Nacionais</v>
          </cell>
          <cell r="C1472" t="str">
            <v>2.1.2.02.0028</v>
          </cell>
          <cell r="D1472" t="str">
            <v>F. Gaspar da Paixão</v>
          </cell>
          <cell r="E1472" t="str">
            <v>PC</v>
          </cell>
          <cell r="F1472" t="str">
            <v xml:space="preserve">   Fornecedores e Contas a Pagar</v>
          </cell>
        </row>
        <row r="1473">
          <cell r="A1473">
            <v>213010001</v>
          </cell>
          <cell r="B1473" t="str">
            <v>Fornecedores Nacionais</v>
          </cell>
          <cell r="C1473" t="str">
            <v>2.1.2.02.0029</v>
          </cell>
          <cell r="D1473" t="str">
            <v>D. O. - Diários Oficiais Ltda.</v>
          </cell>
          <cell r="E1473" t="str">
            <v>PC</v>
          </cell>
          <cell r="F1473" t="str">
            <v xml:space="preserve">   Fornecedores e Contas a Pagar</v>
          </cell>
        </row>
        <row r="1474">
          <cell r="A1474">
            <v>213010001</v>
          </cell>
          <cell r="B1474" t="str">
            <v>Fornecedores Nacionais</v>
          </cell>
          <cell r="C1474" t="str">
            <v>2.1.2.02.0030</v>
          </cell>
          <cell r="D1474" t="str">
            <v>Lobo e Ibeas Advogados</v>
          </cell>
          <cell r="E1474" t="str">
            <v>PC</v>
          </cell>
          <cell r="F1474" t="str">
            <v xml:space="preserve">   Fornecedores e Contas a Pagar</v>
          </cell>
        </row>
        <row r="1475">
          <cell r="A1475">
            <v>213010001</v>
          </cell>
          <cell r="B1475" t="str">
            <v>Fornecedores Nacionais</v>
          </cell>
          <cell r="C1475" t="str">
            <v>2.1.2.02.0031</v>
          </cell>
          <cell r="D1475" t="str">
            <v>JB Comercial S/A.</v>
          </cell>
          <cell r="E1475" t="str">
            <v>PC</v>
          </cell>
          <cell r="F1475" t="str">
            <v xml:space="preserve">   Fornecedores e Contas a Pagar</v>
          </cell>
        </row>
        <row r="1476">
          <cell r="A1476">
            <v>213010001</v>
          </cell>
          <cell r="B1476" t="str">
            <v>Fornecedores Nacionais</v>
          </cell>
          <cell r="C1476" t="str">
            <v>2.1.2.02.0032</v>
          </cell>
          <cell r="D1476" t="str">
            <v>CERJ - Cia Elet Estado do Rio de Janeiro</v>
          </cell>
          <cell r="E1476" t="str">
            <v>PC</v>
          </cell>
          <cell r="F1476" t="str">
            <v xml:space="preserve">   Fornecedores e Contas a Pagar</v>
          </cell>
        </row>
        <row r="1477">
          <cell r="A1477">
            <v>213010001</v>
          </cell>
          <cell r="B1477" t="str">
            <v>Fornecedores Nacionais</v>
          </cell>
          <cell r="C1477" t="str">
            <v>2.1.2.02.0033</v>
          </cell>
          <cell r="D1477" t="str">
            <v>IOB Informações Objetivas Ltda.</v>
          </cell>
          <cell r="E1477" t="str">
            <v>PC</v>
          </cell>
          <cell r="F1477" t="str">
            <v xml:space="preserve">   Fornecedores e Contas a Pagar</v>
          </cell>
        </row>
        <row r="1478">
          <cell r="A1478">
            <v>213010001</v>
          </cell>
          <cell r="B1478" t="str">
            <v>Fornecedores Nacionais</v>
          </cell>
          <cell r="C1478" t="str">
            <v>2.1.2.02.0034</v>
          </cell>
          <cell r="D1478" t="str">
            <v>Nelson Eizirik Advogados</v>
          </cell>
          <cell r="E1478" t="str">
            <v>PC</v>
          </cell>
          <cell r="F1478" t="str">
            <v xml:space="preserve">   Fornecedores e Contas a Pagar</v>
          </cell>
        </row>
        <row r="1479">
          <cell r="A1479">
            <v>213010001</v>
          </cell>
          <cell r="B1479" t="str">
            <v>Fornecedores Nacionais</v>
          </cell>
          <cell r="C1479" t="str">
            <v>2.1.2.02.0035</v>
          </cell>
          <cell r="D1479" t="str">
            <v>Luz Publicidade Ltda.</v>
          </cell>
          <cell r="E1479" t="str">
            <v>PC</v>
          </cell>
          <cell r="F1479" t="str">
            <v xml:space="preserve">   Fornecedores e Contas a Pagar</v>
          </cell>
        </row>
        <row r="1480">
          <cell r="A1480">
            <v>213010001</v>
          </cell>
          <cell r="B1480" t="str">
            <v>Fornecedores Nacionais</v>
          </cell>
          <cell r="C1480" t="str">
            <v>2.1.2.02.0036</v>
          </cell>
          <cell r="D1480" t="str">
            <v>Axa Seguros Brasil S/A</v>
          </cell>
          <cell r="E1480" t="str">
            <v>PC</v>
          </cell>
          <cell r="F1480" t="str">
            <v xml:space="preserve">   Fornecedores e Contas a Pagar</v>
          </cell>
        </row>
        <row r="1481">
          <cell r="A1481">
            <v>213010001</v>
          </cell>
          <cell r="B1481" t="str">
            <v>Fornecedores Nacionais</v>
          </cell>
          <cell r="C1481" t="str">
            <v>2.1.2.02.0037</v>
          </cell>
          <cell r="D1481" t="str">
            <v>Unibanco AIG Seguros</v>
          </cell>
          <cell r="E1481" t="str">
            <v>PC</v>
          </cell>
          <cell r="F1481" t="str">
            <v xml:space="preserve">   Fornecedores e Contas a Pagar</v>
          </cell>
        </row>
        <row r="1482">
          <cell r="A1482">
            <v>213010001</v>
          </cell>
          <cell r="B1482" t="str">
            <v>Fornecedores Nacionais</v>
          </cell>
          <cell r="C1482" t="str">
            <v>2.1.2.02.0038</v>
          </cell>
          <cell r="D1482" t="str">
            <v>Chubb do Brasil Cia. de Seguros</v>
          </cell>
          <cell r="E1482" t="str">
            <v>PC</v>
          </cell>
          <cell r="F1482" t="str">
            <v xml:space="preserve">   Fornecedores e Contas a Pagar</v>
          </cell>
        </row>
        <row r="1483">
          <cell r="A1483">
            <v>213010001</v>
          </cell>
          <cell r="B1483" t="str">
            <v>Fornecedores Nacionais</v>
          </cell>
          <cell r="C1483" t="str">
            <v>2.1.2.02.0039</v>
          </cell>
          <cell r="D1483" t="str">
            <v>Fapesp - Fundação Amp Pesq Est São Paulo</v>
          </cell>
          <cell r="E1483" t="str">
            <v>PC</v>
          </cell>
          <cell r="F1483" t="str">
            <v xml:space="preserve">   Fornecedores e Contas a Pagar</v>
          </cell>
        </row>
        <row r="1484">
          <cell r="A1484">
            <v>213010001</v>
          </cell>
          <cell r="B1484" t="str">
            <v>Fornecedores Nacionais</v>
          </cell>
          <cell r="C1484" t="str">
            <v>2.1.2.02.0040</v>
          </cell>
          <cell r="D1484" t="str">
            <v>Bovespa - Bolsa de Valores de São Paulo</v>
          </cell>
          <cell r="E1484" t="str">
            <v>PC</v>
          </cell>
          <cell r="F1484" t="str">
            <v xml:space="preserve">   Fornecedores e Contas a Pagar</v>
          </cell>
        </row>
        <row r="1485">
          <cell r="A1485">
            <v>213010001</v>
          </cell>
          <cell r="B1485" t="str">
            <v>Fornecedores Nacionais</v>
          </cell>
          <cell r="C1485" t="str">
            <v>2.1.2.02.0041</v>
          </cell>
          <cell r="D1485" t="str">
            <v>Banco Modal S/A.</v>
          </cell>
          <cell r="E1485" t="str">
            <v>PC</v>
          </cell>
          <cell r="F1485" t="str">
            <v xml:space="preserve">   Fornecedores e Contas a Pagar</v>
          </cell>
        </row>
        <row r="1486">
          <cell r="A1486">
            <v>213010001</v>
          </cell>
          <cell r="B1486" t="str">
            <v>Fornecedores Nacionais</v>
          </cell>
          <cell r="C1486" t="str">
            <v>2.1.2.02.0042</v>
          </cell>
          <cell r="D1486" t="str">
            <v>Royal &amp; Sunalliance Seguros (Brasil) S/A</v>
          </cell>
          <cell r="E1486" t="str">
            <v>PC</v>
          </cell>
          <cell r="F1486" t="str">
            <v xml:space="preserve">   Fornecedores e Contas a Pagar</v>
          </cell>
        </row>
        <row r="1487">
          <cell r="A1487">
            <v>213010001</v>
          </cell>
          <cell r="B1487" t="str">
            <v>Fornecedores Nacionais</v>
          </cell>
          <cell r="C1487" t="str">
            <v>2.1.2.02.0043</v>
          </cell>
          <cell r="D1487" t="str">
            <v>Porto Seguro Cia. de Seguros Gerais</v>
          </cell>
          <cell r="E1487" t="str">
            <v>PC</v>
          </cell>
          <cell r="F1487" t="str">
            <v xml:space="preserve">   Fornecedores e Contas a Pagar</v>
          </cell>
        </row>
        <row r="1488">
          <cell r="A1488">
            <v>213010001</v>
          </cell>
          <cell r="B1488" t="str">
            <v>Fornecedores Nacionais</v>
          </cell>
          <cell r="C1488" t="str">
            <v>2.1.2.02.0044</v>
          </cell>
          <cell r="D1488" t="str">
            <v>Clube de Seguradores e Banqueiros</v>
          </cell>
          <cell r="E1488" t="str">
            <v>PC</v>
          </cell>
          <cell r="F1488" t="str">
            <v xml:space="preserve">   Fornecedores e Contas a Pagar</v>
          </cell>
        </row>
        <row r="1489">
          <cell r="A1489">
            <v>213010001</v>
          </cell>
          <cell r="B1489" t="str">
            <v>Fornecedores Nacionais</v>
          </cell>
          <cell r="C1489" t="str">
            <v>2.1.2.02.0045</v>
          </cell>
          <cell r="D1489" t="str">
            <v>Montaury Pimenta, M &amp; L Adv Associados</v>
          </cell>
          <cell r="E1489" t="str">
            <v>PC</v>
          </cell>
          <cell r="F1489" t="str">
            <v xml:space="preserve">   Fornecedores e Contas a Pagar</v>
          </cell>
        </row>
        <row r="1490">
          <cell r="A1490">
            <v>213010001</v>
          </cell>
          <cell r="B1490" t="str">
            <v>Fornecedores Nacionais</v>
          </cell>
          <cell r="C1490" t="str">
            <v>2.1.2.02.0046</v>
          </cell>
          <cell r="D1490" t="str">
            <v>João Maurício de A. Pinho Cons e Adv S/C</v>
          </cell>
          <cell r="E1490" t="str">
            <v>PC</v>
          </cell>
          <cell r="F1490" t="str">
            <v xml:space="preserve">   Fornecedores e Contas a Pagar</v>
          </cell>
        </row>
        <row r="1491">
          <cell r="A1491">
            <v>213010001</v>
          </cell>
          <cell r="B1491" t="str">
            <v>Fornecedores Nacionais</v>
          </cell>
          <cell r="C1491" t="str">
            <v>2.1.2.02.0047</v>
          </cell>
          <cell r="D1491" t="str">
            <v>Geraldo Magela de Almeida</v>
          </cell>
          <cell r="E1491" t="str">
            <v>PC</v>
          </cell>
          <cell r="F1491" t="str">
            <v xml:space="preserve">   Fornecedores e Contas a Pagar</v>
          </cell>
        </row>
        <row r="1492">
          <cell r="A1492">
            <v>213010001</v>
          </cell>
          <cell r="B1492" t="str">
            <v>Fornecedores Nacionais</v>
          </cell>
          <cell r="C1492" t="str">
            <v>2.1.2.02.0048</v>
          </cell>
          <cell r="D1492" t="str">
            <v>Certame Display M Loc Equiptos S/C Ltda</v>
          </cell>
          <cell r="E1492" t="str">
            <v>PC</v>
          </cell>
          <cell r="F1492" t="str">
            <v xml:space="preserve">   Fornecedores e Contas a Pagar</v>
          </cell>
        </row>
        <row r="1493">
          <cell r="A1493">
            <v>213010001</v>
          </cell>
          <cell r="B1493" t="str">
            <v>Fornecedores Nacionais</v>
          </cell>
          <cell r="C1493" t="str">
            <v>2.1.2.02.0049</v>
          </cell>
          <cell r="D1493" t="str">
            <v>João Gabriel de Moraes</v>
          </cell>
          <cell r="E1493" t="str">
            <v>PC</v>
          </cell>
          <cell r="F1493" t="str">
            <v xml:space="preserve">   Fornecedores e Contas a Pagar</v>
          </cell>
        </row>
        <row r="1494">
          <cell r="A1494">
            <v>213010001</v>
          </cell>
          <cell r="B1494" t="str">
            <v>Fornecedores Nacionais</v>
          </cell>
          <cell r="C1494" t="str">
            <v>2.1.2.02.0050</v>
          </cell>
          <cell r="D1494" t="str">
            <v>Angelo de Aquino</v>
          </cell>
          <cell r="E1494" t="str">
            <v>PC</v>
          </cell>
          <cell r="F1494" t="str">
            <v xml:space="preserve">   Fornecedores e Contas a Pagar</v>
          </cell>
        </row>
        <row r="1495">
          <cell r="A1495">
            <v>213010001</v>
          </cell>
          <cell r="B1495" t="str">
            <v>Fornecedores Nacionais</v>
          </cell>
          <cell r="C1495" t="str">
            <v>2.1.2.02.0051</v>
          </cell>
          <cell r="D1495" t="str">
            <v>Fundação Getúlio Vargas</v>
          </cell>
          <cell r="E1495" t="str">
            <v>PC</v>
          </cell>
          <cell r="F1495" t="str">
            <v xml:space="preserve">   Fornecedores e Contas a Pagar</v>
          </cell>
        </row>
        <row r="1496">
          <cell r="A1496">
            <v>213010001</v>
          </cell>
          <cell r="B1496" t="str">
            <v>Fornecedores Nacionais</v>
          </cell>
          <cell r="C1496" t="str">
            <v>2.1.2.02.0052</v>
          </cell>
          <cell r="D1496" t="str">
            <v>José Francisco Cunha</v>
          </cell>
          <cell r="E1496" t="str">
            <v>PC</v>
          </cell>
          <cell r="F1496" t="str">
            <v xml:space="preserve">   Fornecedores e Contas a Pagar</v>
          </cell>
        </row>
        <row r="1497">
          <cell r="A1497">
            <v>213010001</v>
          </cell>
          <cell r="B1497" t="str">
            <v>Fornecedores Nacionais</v>
          </cell>
          <cell r="C1497" t="str">
            <v>2.1.2.02.0053</v>
          </cell>
          <cell r="D1497" t="str">
            <v>Bastos Tigre, C. Rocha e Lopes Adv. S/C</v>
          </cell>
          <cell r="E1497" t="str">
            <v>PC</v>
          </cell>
          <cell r="F1497" t="str">
            <v xml:space="preserve">   Fornecedores e Contas a Pagar</v>
          </cell>
        </row>
        <row r="1498">
          <cell r="A1498">
            <v>213010001</v>
          </cell>
          <cell r="B1498" t="str">
            <v>Fornecedores Nacionais</v>
          </cell>
          <cell r="C1498" t="str">
            <v>2.1.2.02.0054</v>
          </cell>
          <cell r="D1498" t="str">
            <v>Tim Celular S/A</v>
          </cell>
          <cell r="E1498" t="str">
            <v>PC</v>
          </cell>
          <cell r="F1498" t="str">
            <v xml:space="preserve">   Fornecedores e Contas a Pagar</v>
          </cell>
        </row>
        <row r="1499">
          <cell r="A1499">
            <v>213010001</v>
          </cell>
          <cell r="B1499" t="str">
            <v>Fornecedores Nacionais</v>
          </cell>
          <cell r="C1499" t="str">
            <v>2.1.2.02.0055</v>
          </cell>
          <cell r="D1499" t="str">
            <v>Richard Paul Matheson</v>
          </cell>
          <cell r="E1499" t="str">
            <v>PC</v>
          </cell>
          <cell r="F1499" t="str">
            <v xml:space="preserve">   Fornecedores e Contas a Pagar</v>
          </cell>
        </row>
        <row r="1500">
          <cell r="A1500">
            <v>213010001</v>
          </cell>
          <cell r="B1500" t="str">
            <v>Fornecedores Nacionais</v>
          </cell>
          <cell r="C1500" t="str">
            <v>2.1.2.02.0056</v>
          </cell>
          <cell r="D1500" t="str">
            <v>Azul Cia. de Seguros Gerais</v>
          </cell>
          <cell r="E1500" t="str">
            <v>PC</v>
          </cell>
          <cell r="F1500" t="str">
            <v xml:space="preserve">   Fornecedores e Contas a Pagar</v>
          </cell>
        </row>
        <row r="1501">
          <cell r="A1501">
            <v>213010001</v>
          </cell>
          <cell r="B1501" t="str">
            <v>Fornecedores Nacionais</v>
          </cell>
          <cell r="C1501" t="str">
            <v>2.1.2.02.0057</v>
          </cell>
          <cell r="D1501" t="str">
            <v>BYI Projetos Culturais Ltda.</v>
          </cell>
          <cell r="E1501" t="str">
            <v>PC</v>
          </cell>
          <cell r="F1501" t="str">
            <v xml:space="preserve">   Fornecedores e Contas a Pagar</v>
          </cell>
        </row>
        <row r="1502">
          <cell r="A1502">
            <v>213010001</v>
          </cell>
          <cell r="B1502" t="str">
            <v>Fornecedores Nacionais</v>
          </cell>
          <cell r="C1502" t="str">
            <v>2.1.2.02.0058</v>
          </cell>
          <cell r="D1502" t="str">
            <v>Lydia Fischer Britos</v>
          </cell>
          <cell r="E1502" t="str">
            <v>PC</v>
          </cell>
          <cell r="F1502" t="str">
            <v xml:space="preserve">   Fornecedores e Contas a Pagar</v>
          </cell>
        </row>
        <row r="1503">
          <cell r="A1503">
            <v>213010001</v>
          </cell>
          <cell r="B1503" t="str">
            <v>Fornecedores Nacionais</v>
          </cell>
          <cell r="C1503" t="str">
            <v>2.1.2.02.0059</v>
          </cell>
          <cell r="D1503" t="str">
            <v>A. C. Burlamaqui Consultores S/C</v>
          </cell>
          <cell r="E1503" t="str">
            <v>PC</v>
          </cell>
          <cell r="F1503" t="str">
            <v xml:space="preserve">   Fornecedores e Contas a Pagar</v>
          </cell>
        </row>
        <row r="1504">
          <cell r="A1504">
            <v>213010001</v>
          </cell>
          <cell r="B1504" t="str">
            <v>Fornecedores Nacionais</v>
          </cell>
          <cell r="C1504" t="str">
            <v>2.1.2.02.0060</v>
          </cell>
          <cell r="D1504" t="str">
            <v>ABRASCE - Assoc Bras de Shopping Centers</v>
          </cell>
          <cell r="E1504" t="str">
            <v>PC</v>
          </cell>
          <cell r="F1504" t="str">
            <v xml:space="preserve">   Fornecedores e Contas a Pagar</v>
          </cell>
        </row>
        <row r="1505">
          <cell r="A1505">
            <v>213010001</v>
          </cell>
          <cell r="B1505" t="str">
            <v>Fornecedores Nacionais</v>
          </cell>
          <cell r="C1505" t="str">
            <v>2.1.2.02.0061</v>
          </cell>
          <cell r="D1505" t="str">
            <v>Bulhões Pedreira B. Carvalho Piva e Adv.</v>
          </cell>
          <cell r="E1505" t="str">
            <v>PC</v>
          </cell>
          <cell r="F1505" t="str">
            <v xml:space="preserve">   Fornecedores e Contas a Pagar</v>
          </cell>
        </row>
        <row r="1506">
          <cell r="A1506">
            <v>213010001</v>
          </cell>
          <cell r="B1506" t="str">
            <v>Fornecedores Nacionais</v>
          </cell>
          <cell r="C1506" t="str">
            <v>2.1.2.02.0062</v>
          </cell>
          <cell r="D1506" t="str">
            <v>Ampla Energia e Serviços S/A</v>
          </cell>
          <cell r="E1506" t="str">
            <v>PC</v>
          </cell>
          <cell r="F1506" t="str">
            <v xml:space="preserve">   Fornecedores e Contas a Pagar</v>
          </cell>
        </row>
        <row r="1507">
          <cell r="A1507">
            <v>213010001</v>
          </cell>
          <cell r="B1507" t="str">
            <v>Fornecedores Nacionais</v>
          </cell>
          <cell r="C1507" t="str">
            <v>2.1.2.02.0063</v>
          </cell>
          <cell r="D1507" t="str">
            <v>Intercity Administração e Hotéis Ltda.</v>
          </cell>
          <cell r="E1507" t="str">
            <v>PC</v>
          </cell>
          <cell r="F1507" t="str">
            <v xml:space="preserve">   Fornecedores e Contas a Pagar</v>
          </cell>
        </row>
        <row r="1508">
          <cell r="A1508">
            <v>213010001</v>
          </cell>
          <cell r="B1508" t="str">
            <v>Fornecedores Nacionais</v>
          </cell>
          <cell r="C1508" t="str">
            <v>2.1.2.02.0064</v>
          </cell>
          <cell r="D1508" t="str">
            <v>DW / Santana Associados Ltda.</v>
          </cell>
          <cell r="E1508" t="str">
            <v>PC</v>
          </cell>
          <cell r="F1508" t="str">
            <v xml:space="preserve">   Fornecedores e Contas a Pagar</v>
          </cell>
        </row>
        <row r="1509">
          <cell r="A1509">
            <v>213010001</v>
          </cell>
          <cell r="B1509" t="str">
            <v>Fornecedores Nacionais</v>
          </cell>
          <cell r="C1509" t="str">
            <v>2.1.2.02.0065</v>
          </cell>
          <cell r="D1509" t="str">
            <v>Diamantino Advogados Associados</v>
          </cell>
          <cell r="E1509" t="str">
            <v>PC</v>
          </cell>
          <cell r="F1509" t="str">
            <v xml:space="preserve">   Fornecedores e Contas a Pagar</v>
          </cell>
        </row>
        <row r="1510">
          <cell r="A1510">
            <v>213010001</v>
          </cell>
          <cell r="B1510" t="str">
            <v>Fornecedores Nacionais</v>
          </cell>
          <cell r="C1510" t="str">
            <v>2.1.2.02.0066</v>
          </cell>
          <cell r="D1510" t="str">
            <v>Serasa S/A</v>
          </cell>
          <cell r="E1510" t="str">
            <v>PC</v>
          </cell>
          <cell r="F1510" t="str">
            <v xml:space="preserve">   Fornecedores e Contas a Pagar</v>
          </cell>
        </row>
        <row r="1511">
          <cell r="A1511">
            <v>213010001</v>
          </cell>
          <cell r="B1511" t="str">
            <v>Fornecedores Nacionais</v>
          </cell>
          <cell r="C1511" t="str">
            <v>2.1.2.02.0067</v>
          </cell>
          <cell r="D1511" t="str">
            <v>Cynthia Leite Araujo</v>
          </cell>
          <cell r="E1511" t="str">
            <v>PC</v>
          </cell>
          <cell r="F1511" t="str">
            <v xml:space="preserve">   Fornecedores e Contas a Pagar</v>
          </cell>
        </row>
        <row r="1512">
          <cell r="A1512">
            <v>213010001</v>
          </cell>
          <cell r="B1512" t="str">
            <v>Fornecedores Nacionais</v>
          </cell>
          <cell r="C1512" t="str">
            <v>2.1.2.02.0068</v>
          </cell>
          <cell r="D1512" t="str">
            <v>BNDES - Bco Nac Des Econômico e Social</v>
          </cell>
          <cell r="E1512" t="str">
            <v>PC</v>
          </cell>
          <cell r="F1512" t="str">
            <v xml:space="preserve">   Fornecedores e Contas a Pagar</v>
          </cell>
        </row>
        <row r="1513">
          <cell r="A1513">
            <v>213010001</v>
          </cell>
          <cell r="B1513" t="str">
            <v>Fornecedores Nacionais</v>
          </cell>
          <cell r="C1513" t="str">
            <v>2.1.2.02.0069</v>
          </cell>
          <cell r="D1513" t="str">
            <v>Efitrans Transportes Ltda.</v>
          </cell>
          <cell r="E1513" t="str">
            <v>PC</v>
          </cell>
          <cell r="F1513" t="str">
            <v xml:space="preserve">   Fornecedores e Contas a Pagar</v>
          </cell>
        </row>
        <row r="1514">
          <cell r="A1514">
            <v>213010001</v>
          </cell>
          <cell r="B1514" t="str">
            <v>Fornecedores Nacionais</v>
          </cell>
          <cell r="C1514" t="str">
            <v>2.1.2.02.0070</v>
          </cell>
          <cell r="D1514" t="str">
            <v>Francisco Antônio Magarinos Torres</v>
          </cell>
          <cell r="E1514" t="str">
            <v>PC</v>
          </cell>
          <cell r="F1514" t="str">
            <v xml:space="preserve">   Fornecedores e Contas a Pagar</v>
          </cell>
        </row>
        <row r="1515">
          <cell r="A1515">
            <v>213010001</v>
          </cell>
          <cell r="B1515" t="str">
            <v>Fornecedores Nacionais</v>
          </cell>
          <cell r="C1515" t="str">
            <v>2.1.2.02.0071</v>
          </cell>
          <cell r="D1515" t="str">
            <v>Bento Cordeiro Barbosa</v>
          </cell>
          <cell r="E1515" t="str">
            <v>PC</v>
          </cell>
          <cell r="F1515" t="str">
            <v xml:space="preserve">   Fornecedores e Contas a Pagar</v>
          </cell>
        </row>
        <row r="1516">
          <cell r="A1516">
            <v>213010001</v>
          </cell>
          <cell r="B1516" t="str">
            <v>Fornecedores Nacionais</v>
          </cell>
          <cell r="C1516" t="str">
            <v>2.1.2.02.0072</v>
          </cell>
          <cell r="D1516" t="str">
            <v>Ace Seguradora S/A</v>
          </cell>
          <cell r="E1516" t="str">
            <v>PC</v>
          </cell>
          <cell r="F1516" t="str">
            <v xml:space="preserve">   Fornecedores e Contas a Pagar</v>
          </cell>
        </row>
        <row r="1517">
          <cell r="A1517">
            <v>213010001</v>
          </cell>
          <cell r="B1517" t="str">
            <v>Fornecedores Nacionais</v>
          </cell>
          <cell r="C1517" t="str">
            <v>2.1.2.02.0073</v>
          </cell>
          <cell r="D1517" t="str">
            <v>Bolsa de Imóveis do Rio de Janeiro</v>
          </cell>
          <cell r="E1517" t="str">
            <v>PC</v>
          </cell>
          <cell r="F1517" t="str">
            <v xml:space="preserve">   Fornecedores e Contas a Pagar</v>
          </cell>
        </row>
        <row r="1518">
          <cell r="A1518">
            <v>213010001</v>
          </cell>
          <cell r="B1518" t="str">
            <v>Fornecedores Nacionais</v>
          </cell>
          <cell r="C1518" t="str">
            <v>2.1.2.02.0074</v>
          </cell>
          <cell r="D1518" t="str">
            <v>Banco ABC Brasil S/A</v>
          </cell>
          <cell r="E1518" t="str">
            <v>PC</v>
          </cell>
          <cell r="F1518" t="str">
            <v xml:space="preserve">   Fornecedores e Contas a Pagar</v>
          </cell>
        </row>
        <row r="1519">
          <cell r="A1519">
            <v>213010001</v>
          </cell>
          <cell r="B1519" t="str">
            <v>Fornecedores Nacionais</v>
          </cell>
          <cell r="C1519" t="str">
            <v>2.1.2.02.0075</v>
          </cell>
          <cell r="D1519" t="str">
            <v>Advocacia Fontes Adv. Associados S/S</v>
          </cell>
          <cell r="E1519" t="str">
            <v>PC</v>
          </cell>
          <cell r="F1519" t="str">
            <v xml:space="preserve">   Fornecedores e Contas a Pagar</v>
          </cell>
        </row>
        <row r="1520">
          <cell r="A1520">
            <v>213010001</v>
          </cell>
          <cell r="B1520" t="str">
            <v>Fornecedores Nacionais</v>
          </cell>
          <cell r="C1520" t="str">
            <v>2.1.2.02.0076</v>
          </cell>
          <cell r="D1520" t="str">
            <v>Eduardo Duarte Cons. Associados Ltda.</v>
          </cell>
          <cell r="E1520" t="str">
            <v>PC</v>
          </cell>
          <cell r="F1520" t="str">
            <v xml:space="preserve">   Fornecedores e Contas a Pagar</v>
          </cell>
        </row>
        <row r="1521">
          <cell r="A1521">
            <v>213010001</v>
          </cell>
          <cell r="B1521" t="str">
            <v>Fornecedores Nacionais</v>
          </cell>
          <cell r="C1521" t="str">
            <v>2.1.2.02.0077</v>
          </cell>
          <cell r="D1521" t="str">
            <v>Barbosa, Mussnich e Aragão - Advogados</v>
          </cell>
          <cell r="E1521" t="str">
            <v>PC</v>
          </cell>
          <cell r="F1521" t="str">
            <v xml:space="preserve">   Fornecedores e Contas a Pagar</v>
          </cell>
        </row>
        <row r="1522">
          <cell r="A1522">
            <v>213010001</v>
          </cell>
          <cell r="B1522" t="str">
            <v>Fornecedores Nacionais</v>
          </cell>
          <cell r="C1522" t="str">
            <v>2.1.2.02.0078</v>
          </cell>
          <cell r="D1522" t="str">
            <v>Cláudia da Rosa Côrtes de Lacerda</v>
          </cell>
          <cell r="E1522" t="str">
            <v>PC</v>
          </cell>
          <cell r="F1522" t="str">
            <v xml:space="preserve">   Fornecedores e Contas a Pagar</v>
          </cell>
        </row>
        <row r="1523">
          <cell r="A1523">
            <v>213010001</v>
          </cell>
          <cell r="B1523" t="str">
            <v>Fornecedores Nacionais</v>
          </cell>
          <cell r="C1523" t="str">
            <v>2.1.2.02.0079</v>
          </cell>
          <cell r="D1523" t="str">
            <v>Leandro Bousquet Viana</v>
          </cell>
          <cell r="E1523" t="str">
            <v>PC</v>
          </cell>
          <cell r="F1523" t="str">
            <v xml:space="preserve">   Fornecedores e Contas a Pagar</v>
          </cell>
        </row>
        <row r="1524">
          <cell r="A1524">
            <v>213010001</v>
          </cell>
          <cell r="B1524" t="str">
            <v>Fornecedores Nacionais</v>
          </cell>
          <cell r="C1524" t="str">
            <v>2.1.2.02.0080</v>
          </cell>
          <cell r="D1524" t="str">
            <v>J. A. Lustosa - Advogados S/C</v>
          </cell>
          <cell r="E1524" t="str">
            <v>PC</v>
          </cell>
          <cell r="F1524" t="str">
            <v xml:space="preserve">   Fornecedores e Contas a Pagar</v>
          </cell>
        </row>
        <row r="1525">
          <cell r="A1525">
            <v>213010001</v>
          </cell>
          <cell r="B1525" t="str">
            <v>Fornecedores Nacionais</v>
          </cell>
          <cell r="C1525" t="str">
            <v>2.1.2.02.0081</v>
          </cell>
          <cell r="D1525" t="str">
            <v>Maltz Adv. &amp; Consultores Associados Ltda</v>
          </cell>
          <cell r="E1525" t="str">
            <v>PC</v>
          </cell>
          <cell r="F1525" t="str">
            <v xml:space="preserve">   Fornecedores e Contas a Pagar</v>
          </cell>
        </row>
        <row r="1526">
          <cell r="A1526">
            <v>213010001</v>
          </cell>
          <cell r="B1526" t="str">
            <v>Fornecedores Nacionais</v>
          </cell>
          <cell r="C1526" t="str">
            <v>2.1.2.02.0082</v>
          </cell>
          <cell r="D1526" t="str">
            <v>Mônica Archer Correa Cohen</v>
          </cell>
          <cell r="E1526" t="str">
            <v>PC</v>
          </cell>
          <cell r="F1526" t="str">
            <v xml:space="preserve">   Fornecedores e Contas a Pagar</v>
          </cell>
        </row>
        <row r="1527">
          <cell r="A1527">
            <v>213010001</v>
          </cell>
          <cell r="B1527" t="str">
            <v>Fornecedores Nacionais</v>
          </cell>
          <cell r="C1527" t="str">
            <v>2.1.2.02.0083</v>
          </cell>
          <cell r="D1527" t="str">
            <v>Paula Rodrigues Nogueira Bezerra</v>
          </cell>
          <cell r="E1527" t="str">
            <v>PC</v>
          </cell>
          <cell r="F1527" t="str">
            <v xml:space="preserve">   Fornecedores e Contas a Pagar</v>
          </cell>
        </row>
        <row r="1528">
          <cell r="A1528">
            <v>213010001</v>
          </cell>
          <cell r="B1528" t="str">
            <v>Fornecedores Nacionais</v>
          </cell>
          <cell r="C1528" t="str">
            <v>2.1.2.02.0084</v>
          </cell>
          <cell r="D1528" t="str">
            <v>PricewaterhouseCoopers Aud Independentes</v>
          </cell>
          <cell r="E1528" t="str">
            <v>PC</v>
          </cell>
          <cell r="F1528" t="str">
            <v xml:space="preserve">   Fornecedores e Contas a Pagar</v>
          </cell>
        </row>
        <row r="1529">
          <cell r="A1529">
            <v>213010001</v>
          </cell>
          <cell r="B1529" t="str">
            <v>Fornecedores Nacionais</v>
          </cell>
          <cell r="C1529" t="str">
            <v>2.1.2.02.0085</v>
          </cell>
          <cell r="D1529" t="str">
            <v>Luiz Eduardo Sousa dos Reis</v>
          </cell>
          <cell r="E1529" t="str">
            <v>PC</v>
          </cell>
          <cell r="F1529" t="str">
            <v xml:space="preserve">   Fornecedores e Contas a Pagar</v>
          </cell>
        </row>
        <row r="1530">
          <cell r="A1530">
            <v>213010001</v>
          </cell>
          <cell r="B1530" t="str">
            <v>Fornecedores Nacionais</v>
          </cell>
          <cell r="C1530" t="str">
            <v>2.1.2.02.0086</v>
          </cell>
          <cell r="D1530" t="str">
            <v>Unibanco - União Bcos Brasileiros S/A</v>
          </cell>
          <cell r="E1530" t="str">
            <v>PC</v>
          </cell>
          <cell r="F1530" t="str">
            <v xml:space="preserve">   Fornecedores e Contas a Pagar</v>
          </cell>
        </row>
        <row r="1531">
          <cell r="A1531">
            <v>213010001</v>
          </cell>
          <cell r="B1531" t="str">
            <v>Fornecedores Nacionais</v>
          </cell>
          <cell r="C1531" t="str">
            <v>2.1.2.02.0087</v>
          </cell>
          <cell r="D1531" t="str">
            <v>Condomínio do Ed. Centro Emp. Mourisco</v>
          </cell>
          <cell r="E1531" t="str">
            <v>PC</v>
          </cell>
          <cell r="F1531" t="str">
            <v xml:space="preserve">   Fornecedores e Contas a Pagar</v>
          </cell>
        </row>
        <row r="1532">
          <cell r="A1532">
            <v>213010001</v>
          </cell>
          <cell r="B1532" t="str">
            <v>Fornecedores Nacionais</v>
          </cell>
          <cell r="C1532" t="str">
            <v>2.1.2.02.0088</v>
          </cell>
          <cell r="D1532" t="str">
            <v>Ruy Kameyama</v>
          </cell>
          <cell r="E1532" t="str">
            <v>PC</v>
          </cell>
          <cell r="F1532" t="str">
            <v xml:space="preserve">   Fornecedores e Contas a Pagar</v>
          </cell>
        </row>
        <row r="1533">
          <cell r="A1533">
            <v>213010001</v>
          </cell>
          <cell r="B1533" t="str">
            <v>Fornecedores Nacionais</v>
          </cell>
          <cell r="C1533" t="str">
            <v>2.1.2.02.0089</v>
          </cell>
          <cell r="D1533" t="str">
            <v>Banco Itaú BBA S/A</v>
          </cell>
          <cell r="E1533" t="str">
            <v>PC</v>
          </cell>
          <cell r="F1533" t="str">
            <v xml:space="preserve">   Fornecedores e Contas a Pagar</v>
          </cell>
        </row>
        <row r="1534">
          <cell r="A1534">
            <v>213010001</v>
          </cell>
          <cell r="B1534" t="str">
            <v>Fornecedores Nacionais</v>
          </cell>
          <cell r="C1534" t="str">
            <v>2.1.2.02.0090</v>
          </cell>
          <cell r="D1534" t="str">
            <v>Leonardo Matheson Drummond</v>
          </cell>
          <cell r="E1534" t="str">
            <v>PC</v>
          </cell>
          <cell r="F1534" t="str">
            <v xml:space="preserve">   Fornecedores e Contas a Pagar</v>
          </cell>
        </row>
        <row r="1535">
          <cell r="A1535">
            <v>213010001</v>
          </cell>
          <cell r="B1535" t="str">
            <v>Fornecedores Nacionais</v>
          </cell>
          <cell r="C1535" t="str">
            <v>2.1.2.02.0091</v>
          </cell>
          <cell r="D1535" t="str">
            <v>Jurema Gama</v>
          </cell>
          <cell r="E1535" t="str">
            <v>PC</v>
          </cell>
          <cell r="F1535" t="str">
            <v xml:space="preserve">   Fornecedores e Contas a Pagar</v>
          </cell>
        </row>
        <row r="1536">
          <cell r="A1536">
            <v>213010001</v>
          </cell>
          <cell r="B1536" t="str">
            <v>Fornecedores Nacionais</v>
          </cell>
          <cell r="C1536" t="str">
            <v>2.1.2.02.0092</v>
          </cell>
          <cell r="D1536" t="str">
            <v>Carlos Frederico Youssef</v>
          </cell>
          <cell r="E1536" t="str">
            <v>PC</v>
          </cell>
          <cell r="F1536" t="str">
            <v xml:space="preserve">   Fornecedores e Contas a Pagar</v>
          </cell>
        </row>
        <row r="1537">
          <cell r="A1537">
            <v>213010001</v>
          </cell>
          <cell r="B1537" t="str">
            <v>Fornecedores Nacionais</v>
          </cell>
          <cell r="C1537" t="str">
            <v>2.1.2.02.0093</v>
          </cell>
          <cell r="D1537" t="str">
            <v>Denise Reis</v>
          </cell>
          <cell r="E1537" t="str">
            <v>PC</v>
          </cell>
          <cell r="F1537" t="str">
            <v xml:space="preserve">   Fornecedores e Contas a Pagar</v>
          </cell>
        </row>
        <row r="1538">
          <cell r="A1538">
            <v>213010001</v>
          </cell>
          <cell r="B1538" t="str">
            <v>Fornecedores Nacionais</v>
          </cell>
          <cell r="C1538" t="str">
            <v>2.1.2.02.0094</v>
          </cell>
          <cell r="D1538" t="str">
            <v>Roberto Boggiss</v>
          </cell>
          <cell r="E1538" t="str">
            <v>PC</v>
          </cell>
          <cell r="F1538" t="str">
            <v xml:space="preserve">   Fornecedores e Contas a Pagar</v>
          </cell>
        </row>
        <row r="1539">
          <cell r="A1539">
            <v>213010001</v>
          </cell>
          <cell r="B1539" t="str">
            <v>Fornecedores Nacionais</v>
          </cell>
          <cell r="C1539" t="str">
            <v>2.1.2.02.0095</v>
          </cell>
          <cell r="D1539" t="str">
            <v>Tobias Pereira</v>
          </cell>
          <cell r="E1539" t="str">
            <v>PC</v>
          </cell>
          <cell r="F1539" t="str">
            <v xml:space="preserve">   Fornecedores e Contas a Pagar</v>
          </cell>
        </row>
        <row r="1540">
          <cell r="A1540">
            <v>213010001</v>
          </cell>
          <cell r="B1540" t="str">
            <v>Fornecedores Nacionais</v>
          </cell>
          <cell r="C1540" t="str">
            <v>2.1.2.02.0096</v>
          </cell>
          <cell r="D1540" t="str">
            <v>Marcelo Pinho</v>
          </cell>
          <cell r="E1540" t="str">
            <v>PC</v>
          </cell>
          <cell r="F1540" t="str">
            <v xml:space="preserve">   Fornecedores e Contas a Pagar</v>
          </cell>
        </row>
        <row r="1541">
          <cell r="A1541">
            <v>213010001</v>
          </cell>
          <cell r="B1541" t="str">
            <v>Fornecedores Nacionais</v>
          </cell>
          <cell r="C1541" t="str">
            <v>2.1.2.02.0097</v>
          </cell>
          <cell r="D1541" t="str">
            <v>27º Tabelionato de Notas</v>
          </cell>
          <cell r="E1541" t="str">
            <v>PC</v>
          </cell>
          <cell r="F1541" t="str">
            <v xml:space="preserve">   Fornecedores e Contas a Pagar</v>
          </cell>
        </row>
        <row r="1542">
          <cell r="A1542">
            <v>213010001</v>
          </cell>
          <cell r="B1542" t="str">
            <v>Fornecedores Nacionais</v>
          </cell>
          <cell r="C1542" t="str">
            <v>2.1.2.02.0098</v>
          </cell>
          <cell r="D1542" t="str">
            <v>Lacaz Martins HPNGS Adovogados</v>
          </cell>
          <cell r="E1542" t="str">
            <v>PC</v>
          </cell>
          <cell r="F1542" t="str">
            <v xml:space="preserve">   Fornecedores e Contas a Pagar</v>
          </cell>
        </row>
        <row r="1543">
          <cell r="A1543">
            <v>213010001</v>
          </cell>
          <cell r="B1543" t="str">
            <v>Fornecedores Nacionais</v>
          </cell>
          <cell r="C1543" t="str">
            <v>2.1.2.02.0099</v>
          </cell>
          <cell r="D1543" t="str">
            <v>Wallhalatur Viagens Ltda</v>
          </cell>
          <cell r="E1543" t="str">
            <v>PC</v>
          </cell>
          <cell r="F1543" t="str">
            <v xml:space="preserve">   Fornecedores e Contas a Pagar</v>
          </cell>
        </row>
        <row r="1544">
          <cell r="A1544">
            <v>213010001</v>
          </cell>
          <cell r="B1544" t="str">
            <v>Fornecedores Nacionais</v>
          </cell>
          <cell r="C1544" t="str">
            <v>2.1.2.02.0100</v>
          </cell>
          <cell r="D1544" t="str">
            <v>Octávio Souza de Oliveira</v>
          </cell>
          <cell r="E1544" t="str">
            <v>PC</v>
          </cell>
          <cell r="F1544" t="str">
            <v xml:space="preserve">   Fornecedores e Contas a Pagar</v>
          </cell>
        </row>
        <row r="1545">
          <cell r="A1545">
            <v>213010001</v>
          </cell>
          <cell r="B1545" t="str">
            <v>Fornecedores Nacionais</v>
          </cell>
          <cell r="C1545" t="str">
            <v>2.1.2.02.0101</v>
          </cell>
          <cell r="D1545" t="str">
            <v>Ricardo Nogueira Barros</v>
          </cell>
          <cell r="E1545" t="str">
            <v>PC</v>
          </cell>
          <cell r="F1545" t="str">
            <v xml:space="preserve">   Fornecedores e Contas a Pagar</v>
          </cell>
        </row>
        <row r="1546">
          <cell r="A1546">
            <v>213010001</v>
          </cell>
          <cell r="B1546" t="str">
            <v>Fornecedores Nacionais</v>
          </cell>
          <cell r="C1546" t="str">
            <v>2.1.2.02.0102</v>
          </cell>
          <cell r="D1546" t="str">
            <v>Cartorio do 23 Oficio de Notas</v>
          </cell>
          <cell r="E1546" t="str">
            <v>PC</v>
          </cell>
          <cell r="F1546" t="str">
            <v xml:space="preserve">   Fornecedores e Contas a Pagar</v>
          </cell>
        </row>
        <row r="1547">
          <cell r="A1547">
            <v>213010001</v>
          </cell>
          <cell r="B1547" t="str">
            <v>Fornecedores Nacionais</v>
          </cell>
          <cell r="C1547" t="str">
            <v>2.1.2.02.0103</v>
          </cell>
          <cell r="D1547" t="str">
            <v>Thiago Lima</v>
          </cell>
          <cell r="E1547" t="str">
            <v>PC</v>
          </cell>
          <cell r="F1547" t="str">
            <v xml:space="preserve">   Fornecedores e Contas a Pagar</v>
          </cell>
        </row>
        <row r="1548">
          <cell r="A1548">
            <v>213010001</v>
          </cell>
          <cell r="B1548" t="str">
            <v>Fornecedores Nacionais</v>
          </cell>
          <cell r="C1548" t="str">
            <v>2.1.2.02.0104</v>
          </cell>
          <cell r="D1548" t="str">
            <v>Luiza Rezende</v>
          </cell>
          <cell r="E1548" t="str">
            <v>PC</v>
          </cell>
          <cell r="F1548" t="str">
            <v xml:space="preserve">   Fornecedores e Contas a Pagar</v>
          </cell>
        </row>
        <row r="1549">
          <cell r="A1549">
            <v>213010001</v>
          </cell>
          <cell r="B1549" t="str">
            <v>Fornecedores Nacionais</v>
          </cell>
          <cell r="C1549" t="str">
            <v>2.1.2.02.0105</v>
          </cell>
          <cell r="D1549" t="str">
            <v>Helio Torres Pereira Junior</v>
          </cell>
          <cell r="E1549" t="str">
            <v>PC</v>
          </cell>
          <cell r="F1549" t="str">
            <v xml:space="preserve">   Fornecedores e Contas a Pagar</v>
          </cell>
        </row>
        <row r="1550">
          <cell r="A1550">
            <v>213010001</v>
          </cell>
          <cell r="B1550" t="str">
            <v>Fornecedores Nacionais</v>
          </cell>
          <cell r="C1550" t="str">
            <v>2.1.2.02.0106</v>
          </cell>
          <cell r="D1550" t="str">
            <v>Fabio Miotto</v>
          </cell>
          <cell r="E1550" t="str">
            <v>PC</v>
          </cell>
          <cell r="F1550" t="str">
            <v xml:space="preserve">   Fornecedores e Contas a Pagar</v>
          </cell>
        </row>
        <row r="1551">
          <cell r="A1551">
            <v>213010001</v>
          </cell>
          <cell r="B1551" t="str">
            <v>Fornecedores Nacionais</v>
          </cell>
          <cell r="C1551" t="str">
            <v>2.1.2.02.0107</v>
          </cell>
          <cell r="D1551" t="str">
            <v>Tatiana Amaral</v>
          </cell>
          <cell r="E1551" t="str">
            <v>PC</v>
          </cell>
          <cell r="F1551" t="str">
            <v xml:space="preserve">   Fornecedores e Contas a Pagar</v>
          </cell>
        </row>
        <row r="1552">
          <cell r="A1552">
            <v>213010001</v>
          </cell>
          <cell r="B1552" t="str">
            <v>Fornecedores Nacionais</v>
          </cell>
          <cell r="C1552" t="str">
            <v>2.1.2.02.0108</v>
          </cell>
          <cell r="D1552" t="str">
            <v>Vinicius Monken</v>
          </cell>
          <cell r="E1552" t="str">
            <v>PC</v>
          </cell>
          <cell r="F1552" t="str">
            <v xml:space="preserve">   Fornecedores e Contas a Pagar</v>
          </cell>
        </row>
        <row r="1553">
          <cell r="A1553">
            <v>213010001</v>
          </cell>
          <cell r="B1553" t="str">
            <v>Fornecedores Nacionais</v>
          </cell>
          <cell r="C1553" t="str">
            <v>2.1.2.02.0109</v>
          </cell>
          <cell r="D1553" t="str">
            <v>Julio Cesar Garcia Reis</v>
          </cell>
          <cell r="E1553" t="str">
            <v>PC</v>
          </cell>
          <cell r="F1553" t="str">
            <v xml:space="preserve">   Fornecedores e Contas a Pagar</v>
          </cell>
        </row>
        <row r="1554">
          <cell r="A1554">
            <v>213010001</v>
          </cell>
          <cell r="B1554" t="str">
            <v>Fornecedores Nacionais</v>
          </cell>
          <cell r="C1554" t="str">
            <v>2.1.2.02.0110</v>
          </cell>
          <cell r="D1554" t="str">
            <v>Patricia Kozmann</v>
          </cell>
          <cell r="E1554" t="str">
            <v>PC</v>
          </cell>
          <cell r="F1554" t="str">
            <v xml:space="preserve">   Fornecedores e Contas a Pagar</v>
          </cell>
        </row>
        <row r="1555">
          <cell r="A1555">
            <v>213010001</v>
          </cell>
          <cell r="B1555" t="str">
            <v>Fornecedores Nacionais</v>
          </cell>
          <cell r="C1555" t="str">
            <v>2.1.2.02.0111</v>
          </cell>
          <cell r="D1555" t="str">
            <v>Marco Antonio Viana</v>
          </cell>
          <cell r="E1555" t="str">
            <v>PC</v>
          </cell>
          <cell r="F1555" t="str">
            <v xml:space="preserve">   Fornecedores e Contas a Pagar</v>
          </cell>
        </row>
        <row r="1556">
          <cell r="A1556">
            <v>213010001</v>
          </cell>
          <cell r="B1556" t="str">
            <v>Fornecedores Nacionais</v>
          </cell>
          <cell r="C1556" t="str">
            <v>2.1.2.02.0112</v>
          </cell>
          <cell r="D1556" t="str">
            <v>Roberta Batista Canavarro Costa</v>
          </cell>
          <cell r="E1556" t="str">
            <v>PC</v>
          </cell>
          <cell r="F1556" t="str">
            <v xml:space="preserve">   Fornecedores e Contas a Pagar</v>
          </cell>
        </row>
        <row r="1557">
          <cell r="A1557">
            <v>213010001</v>
          </cell>
          <cell r="B1557" t="str">
            <v>Fornecedores Nacionais</v>
          </cell>
          <cell r="C1557" t="str">
            <v>2.1.2.02.0113</v>
          </cell>
          <cell r="D1557" t="str">
            <v>Victor Eduardo Báez</v>
          </cell>
          <cell r="E1557" t="str">
            <v>PC</v>
          </cell>
          <cell r="F1557" t="str">
            <v xml:space="preserve">   Fornecedores e Contas a Pagar</v>
          </cell>
        </row>
        <row r="1558">
          <cell r="A1558">
            <v>213010001</v>
          </cell>
          <cell r="B1558" t="str">
            <v>Fornecedores Nacionais</v>
          </cell>
          <cell r="C1558" t="str">
            <v>2.1.2.02.0114</v>
          </cell>
          <cell r="D1558" t="str">
            <v>Viação Sta. Tereza de Caxias do Sul</v>
          </cell>
          <cell r="E1558" t="str">
            <v>PC</v>
          </cell>
          <cell r="F1558" t="str">
            <v xml:space="preserve">   Fornecedores e Contas a Pagar</v>
          </cell>
        </row>
        <row r="1559">
          <cell r="A1559">
            <v>213010001</v>
          </cell>
          <cell r="B1559" t="str">
            <v>Fornecedores Nacionais</v>
          </cell>
          <cell r="C1559" t="str">
            <v>2.1.2.02.0115</v>
          </cell>
          <cell r="D1559" t="str">
            <v>Locaweb Ltda.</v>
          </cell>
          <cell r="E1559" t="str">
            <v>PC</v>
          </cell>
          <cell r="F1559" t="str">
            <v xml:space="preserve">   Fornecedores e Contas a Pagar</v>
          </cell>
        </row>
        <row r="1560">
          <cell r="A1560">
            <v>213010001</v>
          </cell>
          <cell r="B1560" t="str">
            <v>Fornecedores Nacionais</v>
          </cell>
          <cell r="C1560" t="str">
            <v>2.1.2.02.0116</v>
          </cell>
          <cell r="D1560" t="str">
            <v>Sérgio Santos Fernandes</v>
          </cell>
          <cell r="E1560" t="str">
            <v>PC</v>
          </cell>
          <cell r="F1560" t="str">
            <v xml:space="preserve">   Fornecedores e Contas a Pagar</v>
          </cell>
        </row>
        <row r="1561">
          <cell r="A1561">
            <v>213010001</v>
          </cell>
          <cell r="B1561" t="str">
            <v>Fornecedores Nacionais</v>
          </cell>
          <cell r="C1561" t="str">
            <v>2.1.2.02.0117</v>
          </cell>
          <cell r="D1561" t="str">
            <v>Gustavo Vianna Nascimento</v>
          </cell>
          <cell r="E1561" t="str">
            <v>PC</v>
          </cell>
          <cell r="F1561" t="str">
            <v xml:space="preserve">   Fornecedores e Contas a Pagar</v>
          </cell>
        </row>
        <row r="1562">
          <cell r="A1562">
            <v>213010001</v>
          </cell>
          <cell r="B1562" t="str">
            <v>Fornecedores Nacionais</v>
          </cell>
          <cell r="C1562" t="str">
            <v>2.1.2.02.0118</v>
          </cell>
          <cell r="D1562" t="str">
            <v>Jorge Nuñez</v>
          </cell>
          <cell r="E1562" t="str">
            <v>PC</v>
          </cell>
          <cell r="F1562" t="str">
            <v xml:space="preserve">   Fornecedores e Contas a Pagar</v>
          </cell>
        </row>
        <row r="1563">
          <cell r="A1563">
            <v>213010001</v>
          </cell>
          <cell r="B1563" t="str">
            <v>Fornecedores Nacionais</v>
          </cell>
          <cell r="C1563" t="str">
            <v>2.1.2.02.0119</v>
          </cell>
          <cell r="D1563" t="str">
            <v>Carlos Ernesto Gonçalves de Almeida</v>
          </cell>
          <cell r="E1563" t="str">
            <v>PC</v>
          </cell>
          <cell r="F1563" t="str">
            <v xml:space="preserve">   Fornecedores e Contas a Pagar</v>
          </cell>
        </row>
        <row r="1564">
          <cell r="A1564">
            <v>213010001</v>
          </cell>
          <cell r="B1564" t="str">
            <v>Fornecedores Nacionais</v>
          </cell>
          <cell r="C1564" t="str">
            <v>2.1.2.02.0120</v>
          </cell>
          <cell r="D1564" t="str">
            <v>Débora da Silva Barbosa</v>
          </cell>
          <cell r="E1564" t="str">
            <v>PC</v>
          </cell>
          <cell r="F1564" t="str">
            <v xml:space="preserve">   Fornecedores e Contas a Pagar</v>
          </cell>
        </row>
        <row r="1565">
          <cell r="A1565">
            <v>213010001</v>
          </cell>
          <cell r="B1565" t="str">
            <v>Fornecedores Nacionais</v>
          </cell>
          <cell r="C1565" t="str">
            <v>2.1.2.02.0121</v>
          </cell>
          <cell r="D1565" t="str">
            <v>Marco Aurelio Soares</v>
          </cell>
          <cell r="E1565" t="str">
            <v>PC</v>
          </cell>
          <cell r="F1565" t="str">
            <v xml:space="preserve">   Fornecedores e Contas a Pagar</v>
          </cell>
        </row>
        <row r="1566">
          <cell r="A1566">
            <v>213010001</v>
          </cell>
          <cell r="B1566" t="str">
            <v>Fornecedores Nacionais</v>
          </cell>
          <cell r="C1566" t="str">
            <v>2.1.2.02.0122</v>
          </cell>
          <cell r="D1566" t="str">
            <v>Fernanda Fleury Nascimento</v>
          </cell>
          <cell r="E1566" t="str">
            <v>PC</v>
          </cell>
          <cell r="F1566" t="str">
            <v xml:space="preserve">   Fornecedores e Contas a Pagar</v>
          </cell>
        </row>
        <row r="1567">
          <cell r="A1567">
            <v>213010001</v>
          </cell>
          <cell r="B1567" t="str">
            <v>Fornecedores Nacionais</v>
          </cell>
          <cell r="C1567" t="str">
            <v>2.1.2.02.0123</v>
          </cell>
          <cell r="D1567" t="str">
            <v>Daniela Leivas Nunes</v>
          </cell>
          <cell r="E1567" t="str">
            <v>PC</v>
          </cell>
          <cell r="F1567" t="str">
            <v xml:space="preserve">   Fornecedores e Contas a Pagar</v>
          </cell>
        </row>
        <row r="1568">
          <cell r="A1568">
            <v>213010001</v>
          </cell>
          <cell r="B1568" t="str">
            <v>Fornecedores Nacionais</v>
          </cell>
          <cell r="C1568" t="str">
            <v>2.1.2.02.0124</v>
          </cell>
          <cell r="D1568" t="str">
            <v>Darino Moreira Tenório</v>
          </cell>
          <cell r="E1568" t="str">
            <v>PC</v>
          </cell>
          <cell r="F1568" t="str">
            <v xml:space="preserve">   Fornecedores e Contas a Pagar</v>
          </cell>
        </row>
        <row r="1569">
          <cell r="A1569">
            <v>213010001</v>
          </cell>
          <cell r="B1569" t="str">
            <v>Fornecedores Nacionais</v>
          </cell>
          <cell r="C1569" t="str">
            <v>2.1.2.02.0125</v>
          </cell>
          <cell r="D1569" t="str">
            <v>Marcos Francisco Hecker Evangelho</v>
          </cell>
          <cell r="E1569" t="str">
            <v>PC</v>
          </cell>
          <cell r="F1569" t="str">
            <v xml:space="preserve">   Fornecedores e Contas a Pagar</v>
          </cell>
        </row>
        <row r="1570">
          <cell r="A1570">
            <v>213010001</v>
          </cell>
          <cell r="B1570" t="str">
            <v>Fornecedores Nacionais</v>
          </cell>
          <cell r="C1570" t="str">
            <v>2.1.2.02.0126</v>
          </cell>
          <cell r="D1570" t="str">
            <v>Francisco de Paula Carvalho Pereira</v>
          </cell>
          <cell r="E1570" t="str">
            <v>PC</v>
          </cell>
          <cell r="F1570" t="str">
            <v xml:space="preserve">   Fornecedores e Contas a Pagar</v>
          </cell>
        </row>
        <row r="1571">
          <cell r="A1571">
            <v>213010001</v>
          </cell>
          <cell r="B1571" t="str">
            <v>Fornecedores Nacionais</v>
          </cell>
          <cell r="C1571" t="str">
            <v>2.1.2.02.0127</v>
          </cell>
          <cell r="D1571" t="str">
            <v>Pinheiro Guimarães Advogados</v>
          </cell>
          <cell r="E1571" t="str">
            <v>PC</v>
          </cell>
          <cell r="F1571" t="str">
            <v xml:space="preserve">   Fornecedores e Contas a Pagar</v>
          </cell>
        </row>
        <row r="1572">
          <cell r="A1572" t="str">
            <v>x</v>
          </cell>
          <cell r="B1572" t="str">
            <v>??</v>
          </cell>
          <cell r="C1572" t="str">
            <v>2.1.3</v>
          </cell>
          <cell r="D1572" t="str">
            <v>Honorários, Salários e Encargos Sociais</v>
          </cell>
          <cell r="E1572" t="str">
            <v>PI</v>
          </cell>
          <cell r="F1572" t="str">
            <v xml:space="preserve">   Salários e Encargos Sociais</v>
          </cell>
        </row>
        <row r="1573">
          <cell r="A1573" t="str">
            <v>x</v>
          </cell>
          <cell r="B1573" t="str">
            <v>??</v>
          </cell>
          <cell r="C1573" t="str">
            <v>2.1.3.01</v>
          </cell>
          <cell r="D1573" t="str">
            <v>Honorários e Salários a Pagar</v>
          </cell>
          <cell r="E1573" t="str">
            <v>PI</v>
          </cell>
          <cell r="F1573" t="str">
            <v xml:space="preserve">   Salários e Encargos Sociais</v>
          </cell>
        </row>
        <row r="1574">
          <cell r="A1574">
            <v>215010002</v>
          </cell>
          <cell r="B1574" t="str">
            <v>Honorários</v>
          </cell>
          <cell r="C1574" t="str">
            <v>2.1.3.01.0001</v>
          </cell>
          <cell r="D1574" t="str">
            <v>Honorários da Diretoria a Pagar</v>
          </cell>
          <cell r="E1574" t="str">
            <v>PI</v>
          </cell>
          <cell r="F1574" t="str">
            <v xml:space="preserve">   Salários e Encargos Sociais</v>
          </cell>
        </row>
        <row r="1575">
          <cell r="A1575" t="str">
            <v>x</v>
          </cell>
          <cell r="B1575" t="str">
            <v>??</v>
          </cell>
          <cell r="C1575" t="str">
            <v>2.1.3.01.0002</v>
          </cell>
          <cell r="D1575" t="str">
            <v>Honorários Cons. Adm. a Pagar</v>
          </cell>
          <cell r="E1575" t="str">
            <v>PI</v>
          </cell>
          <cell r="F1575" t="str">
            <v xml:space="preserve">   Salários e Encargos Sociais</v>
          </cell>
        </row>
        <row r="1576">
          <cell r="A1576">
            <v>215010001</v>
          </cell>
          <cell r="B1576" t="str">
            <v>Salários a Pagar</v>
          </cell>
          <cell r="C1576" t="str">
            <v>2.1.3.01.0003</v>
          </cell>
          <cell r="D1576" t="str">
            <v>Salários a Pagar</v>
          </cell>
          <cell r="E1576" t="str">
            <v>PI</v>
          </cell>
          <cell r="F1576" t="str">
            <v xml:space="preserve">   Salários e Encargos Sociais</v>
          </cell>
        </row>
        <row r="1577">
          <cell r="A1577" t="str">
            <v>x</v>
          </cell>
          <cell r="B1577" t="str">
            <v>??</v>
          </cell>
          <cell r="C1577" t="str">
            <v>2.1.3.02</v>
          </cell>
          <cell r="D1577" t="str">
            <v>Encargos Sociais</v>
          </cell>
          <cell r="E1577" t="str">
            <v>PI</v>
          </cell>
          <cell r="F1577" t="str">
            <v xml:space="preserve">   Salários e Encargos Sociais</v>
          </cell>
        </row>
        <row r="1578">
          <cell r="A1578">
            <v>215020001</v>
          </cell>
          <cell r="B1578" t="str">
            <v>Contribuições Previdenciárias a Pagar</v>
          </cell>
          <cell r="C1578" t="str">
            <v>2.1.3.02.0001</v>
          </cell>
          <cell r="D1578" t="str">
            <v>Contribuições Previdenciárias a Pagar</v>
          </cell>
          <cell r="E1578" t="str">
            <v>PI</v>
          </cell>
          <cell r="F1578" t="str">
            <v xml:space="preserve">   Salários e Encargos Sociais</v>
          </cell>
        </row>
        <row r="1579">
          <cell r="A1579">
            <v>215020002</v>
          </cell>
          <cell r="B1579" t="str">
            <v>F.G.T.S. a Pagar</v>
          </cell>
          <cell r="C1579" t="str">
            <v>2.1.3.02.0002</v>
          </cell>
          <cell r="D1579" t="str">
            <v>F.G.T.S. a Pagar</v>
          </cell>
          <cell r="E1579" t="str">
            <v>PI</v>
          </cell>
          <cell r="F1579" t="str">
            <v xml:space="preserve">   Salários e Encargos Sociais</v>
          </cell>
        </row>
        <row r="1580">
          <cell r="A1580" t="str">
            <v>x</v>
          </cell>
          <cell r="B1580" t="str">
            <v>??</v>
          </cell>
          <cell r="C1580" t="str">
            <v>2.1.3.03</v>
          </cell>
          <cell r="D1580" t="str">
            <v>Descontos s/Folhas de Pagamento</v>
          </cell>
          <cell r="E1580" t="str">
            <v>PI</v>
          </cell>
          <cell r="F1580" t="str">
            <v xml:space="preserve">   Salários e Encargos Sociais</v>
          </cell>
        </row>
        <row r="1581">
          <cell r="A1581">
            <v>215030001</v>
          </cell>
          <cell r="B1581" t="str">
            <v>Contribuição Sindical</v>
          </cell>
          <cell r="C1581" t="str">
            <v>2.1.3.03.0001</v>
          </cell>
          <cell r="D1581" t="str">
            <v>Contribuição Sindical</v>
          </cell>
          <cell r="E1581" t="str">
            <v>PI</v>
          </cell>
          <cell r="F1581" t="str">
            <v xml:space="preserve">   Salários e Encargos Sociais</v>
          </cell>
        </row>
        <row r="1582">
          <cell r="A1582">
            <v>215030002</v>
          </cell>
          <cell r="B1582" t="str">
            <v>Contribuição Assistencial</v>
          </cell>
          <cell r="C1582" t="str">
            <v>2.1.3.03.0002</v>
          </cell>
          <cell r="D1582" t="str">
            <v>Contribuição Assistencial</v>
          </cell>
          <cell r="E1582" t="str">
            <v>PI</v>
          </cell>
          <cell r="F1582" t="str">
            <v xml:space="preserve">   Salários e Encargos Sociais</v>
          </cell>
        </row>
        <row r="1583">
          <cell r="A1583">
            <v>215030003</v>
          </cell>
          <cell r="B1583" t="str">
            <v>Pensão Alimentícia</v>
          </cell>
          <cell r="C1583" t="str">
            <v>2.1.3.03.0003</v>
          </cell>
          <cell r="D1583" t="str">
            <v>Pensão Alimentícia</v>
          </cell>
          <cell r="E1583" t="str">
            <v>PI</v>
          </cell>
          <cell r="F1583" t="str">
            <v xml:space="preserve">   Salários e Encargos Sociais</v>
          </cell>
        </row>
        <row r="1584">
          <cell r="A1584">
            <v>215030005</v>
          </cell>
          <cell r="B1584" t="str">
            <v>AFGE - Assoc.Func.Grupo Ecisa</v>
          </cell>
          <cell r="C1584" t="str">
            <v>2.1.3.03.0004</v>
          </cell>
          <cell r="D1584" t="str">
            <v>AFGE - Assoc.Func.Grupo Ecisa</v>
          </cell>
          <cell r="E1584" t="str">
            <v>PI</v>
          </cell>
          <cell r="F1584" t="str">
            <v xml:space="preserve">   Salários e Encargos Sociais</v>
          </cell>
        </row>
        <row r="1585">
          <cell r="A1585">
            <v>215030004</v>
          </cell>
          <cell r="B1585" t="str">
            <v>Imposto de Renda na Fonte</v>
          </cell>
          <cell r="C1585" t="str">
            <v>2.1.3.03.0005</v>
          </cell>
          <cell r="D1585" t="str">
            <v>Imposto de Renda na Fonte</v>
          </cell>
          <cell r="E1585" t="str">
            <v>PI</v>
          </cell>
          <cell r="F1585" t="str">
            <v xml:space="preserve">   Salários e Encargos Sociais</v>
          </cell>
        </row>
        <row r="1586">
          <cell r="A1586" t="str">
            <v>x</v>
          </cell>
          <cell r="B1586" t="str">
            <v>??</v>
          </cell>
          <cell r="C1586" t="str">
            <v>2.1.3.04</v>
          </cell>
          <cell r="D1586" t="str">
            <v>Provisões</v>
          </cell>
          <cell r="E1586" t="str">
            <v>PI</v>
          </cell>
          <cell r="F1586" t="str">
            <v xml:space="preserve">   Salários e Encargos Sociais</v>
          </cell>
        </row>
        <row r="1587">
          <cell r="A1587">
            <v>215040001</v>
          </cell>
          <cell r="B1587" t="str">
            <v>Provisão para Pagto de Férias</v>
          </cell>
          <cell r="C1587" t="str">
            <v>2.1.3.04.0001</v>
          </cell>
          <cell r="D1587" t="str">
            <v>Provisão para Pagto de Férias</v>
          </cell>
          <cell r="E1587" t="str">
            <v>PI</v>
          </cell>
          <cell r="F1587" t="str">
            <v xml:space="preserve">   Salários e Encargos Sociais</v>
          </cell>
        </row>
        <row r="1588">
          <cell r="A1588">
            <v>215040002</v>
          </cell>
          <cell r="B1588" t="str">
            <v>Provisão para Pagto de 13º Salário</v>
          </cell>
          <cell r="C1588" t="str">
            <v>2.1.3.04.0002</v>
          </cell>
          <cell r="D1588" t="str">
            <v>Provisão para Pagto de 13º Salário</v>
          </cell>
          <cell r="E1588" t="str">
            <v>PI</v>
          </cell>
          <cell r="F1588" t="str">
            <v xml:space="preserve">   Salários e Encargos Sociais</v>
          </cell>
        </row>
        <row r="1589">
          <cell r="A1589">
            <v>215040003</v>
          </cell>
          <cell r="B1589" t="str">
            <v>Participações nos Lucros</v>
          </cell>
          <cell r="C1589" t="str">
            <v>2.1.3.04.0003</v>
          </cell>
          <cell r="D1589" t="str">
            <v>Participações nos Lucros</v>
          </cell>
          <cell r="E1589" t="str">
            <v>PI</v>
          </cell>
          <cell r="F1589" t="str">
            <v xml:space="preserve">   Salários e Encargos Sociais</v>
          </cell>
        </row>
        <row r="1590">
          <cell r="A1590" t="str">
            <v>x</v>
          </cell>
          <cell r="B1590" t="str">
            <v>??</v>
          </cell>
          <cell r="C1590" t="str">
            <v>2.1.4</v>
          </cell>
          <cell r="D1590" t="str">
            <v>Obrigações Fiscais e Tributárias</v>
          </cell>
        </row>
        <row r="1591">
          <cell r="A1591" t="str">
            <v>x</v>
          </cell>
          <cell r="B1591" t="str">
            <v>??</v>
          </cell>
          <cell r="C1591" t="str">
            <v>2.1.4.01</v>
          </cell>
          <cell r="D1591" t="str">
            <v>Impostos a Pagar</v>
          </cell>
        </row>
        <row r="1592">
          <cell r="A1592">
            <v>216010001</v>
          </cell>
          <cell r="B1592" t="str">
            <v>Imposto de Renda</v>
          </cell>
          <cell r="C1592" t="str">
            <v>2.1.4.01.0001</v>
          </cell>
          <cell r="D1592" t="str">
            <v>Imposto de Renda</v>
          </cell>
          <cell r="E1592" t="str">
            <v>PG</v>
          </cell>
          <cell r="F1592" t="str">
            <v xml:space="preserve">   Provisão p/Imp. de Renda e Contribuição Social</v>
          </cell>
        </row>
        <row r="1593">
          <cell r="A1593">
            <v>216010002</v>
          </cell>
          <cell r="B1593" t="str">
            <v>ISS - Imposto Sobre Serviços</v>
          </cell>
          <cell r="C1593" t="str">
            <v>2.1.4.01.0002</v>
          </cell>
          <cell r="D1593" t="str">
            <v>ISS - Imposto Sobre Serviços</v>
          </cell>
          <cell r="E1593" t="str">
            <v>PD</v>
          </cell>
          <cell r="F1593" t="str">
            <v xml:space="preserve">   Impostos e Contribuições</v>
          </cell>
        </row>
        <row r="1594">
          <cell r="A1594" t="str">
            <v>x</v>
          </cell>
          <cell r="B1594" t="str">
            <v>??</v>
          </cell>
          <cell r="C1594" t="str">
            <v>2.1.4.02</v>
          </cell>
          <cell r="D1594" t="str">
            <v>Contribuições a Pagar</v>
          </cell>
        </row>
        <row r="1595">
          <cell r="A1595">
            <v>216020001</v>
          </cell>
          <cell r="B1595" t="str">
            <v>Contribuição Social Sobre Lucros</v>
          </cell>
          <cell r="C1595" t="str">
            <v>2.1.4.02.0001</v>
          </cell>
          <cell r="D1595" t="str">
            <v>Contribuição Social Sobre Lucros</v>
          </cell>
          <cell r="E1595" t="str">
            <v>PG</v>
          </cell>
          <cell r="F1595" t="str">
            <v xml:space="preserve">   Provisão p/Imp. de Renda e Contribuição Social</v>
          </cell>
        </row>
        <row r="1596">
          <cell r="A1596">
            <v>216020002</v>
          </cell>
          <cell r="B1596" t="str">
            <v>PIS - Programa de Integração Social</v>
          </cell>
          <cell r="C1596" t="str">
            <v>2.1.4.02.0002</v>
          </cell>
          <cell r="D1596" t="str">
            <v>PIS - Programa de Integração Social</v>
          </cell>
          <cell r="E1596" t="str">
            <v>PE</v>
          </cell>
          <cell r="F1596" t="str">
            <v xml:space="preserve">   Impostos e Contribuições</v>
          </cell>
        </row>
        <row r="1597">
          <cell r="A1597">
            <v>216020003</v>
          </cell>
          <cell r="B1597" t="str">
            <v>COFINS</v>
          </cell>
          <cell r="C1597" t="str">
            <v>2.1.4.02.0003</v>
          </cell>
          <cell r="D1597" t="str">
            <v>COFINS</v>
          </cell>
          <cell r="E1597" t="str">
            <v>PE</v>
          </cell>
          <cell r="F1597" t="str">
            <v xml:space="preserve">   Pis e Cofins a pagar</v>
          </cell>
        </row>
        <row r="1598">
          <cell r="A1598">
            <v>216020004</v>
          </cell>
          <cell r="B1598" t="str">
            <v>CPMF -Contribuição Prov s/Mov Financeira</v>
          </cell>
          <cell r="C1598" t="str">
            <v>2.1.4.02.0004</v>
          </cell>
          <cell r="D1598" t="str">
            <v>CPMF -Contribuição Prov s/Mov Financeira</v>
          </cell>
          <cell r="E1598" t="str">
            <v>PD</v>
          </cell>
          <cell r="F1598" t="str">
            <v xml:space="preserve">   Impostos e Contribuições</v>
          </cell>
        </row>
        <row r="1599">
          <cell r="A1599">
            <v>216020005</v>
          </cell>
          <cell r="B1599" t="str">
            <v>Pis Diferido</v>
          </cell>
          <cell r="C1599" t="str">
            <v>2.1.4.02.0005</v>
          </cell>
          <cell r="D1599" t="str">
            <v>Pis Diferido</v>
          </cell>
          <cell r="E1599" t="str">
            <v>PE</v>
          </cell>
          <cell r="F1599" t="str">
            <v xml:space="preserve">   Impostos e Contribuições</v>
          </cell>
        </row>
        <row r="1600">
          <cell r="A1600">
            <v>216020006</v>
          </cell>
          <cell r="B1600" t="str">
            <v>Cofins Diferido</v>
          </cell>
          <cell r="C1600" t="str">
            <v>2.1.4.02.0006</v>
          </cell>
          <cell r="D1600" t="str">
            <v>Cofins Diferido</v>
          </cell>
          <cell r="E1600" t="str">
            <v>PE</v>
          </cell>
          <cell r="F1600" t="str">
            <v xml:space="preserve">   Pis e Cofins a pagar</v>
          </cell>
        </row>
        <row r="1601">
          <cell r="A1601">
            <v>116990002</v>
          </cell>
          <cell r="B1601" t="str">
            <v>Pis - Programa de Integração Social</v>
          </cell>
          <cell r="C1601" t="str">
            <v>2.1.4.02.0098</v>
          </cell>
          <cell r="D1601" t="str">
            <v>PIS - Ajuste da Estimativa</v>
          </cell>
          <cell r="E1601" t="str">
            <v>PD</v>
          </cell>
          <cell r="F1601" t="str">
            <v xml:space="preserve">   Impostos e Contribuições</v>
          </cell>
        </row>
        <row r="1602">
          <cell r="A1602">
            <v>116990003</v>
          </cell>
          <cell r="B1602" t="str">
            <v>C o f i n s</v>
          </cell>
          <cell r="C1602" t="str">
            <v>2.1.4.02.0099</v>
          </cell>
          <cell r="D1602" t="str">
            <v>COFINS - Ajuste da Estimativa</v>
          </cell>
          <cell r="E1602" t="str">
            <v>PE</v>
          </cell>
          <cell r="F1602" t="str">
            <v xml:space="preserve">   Pis e Cofins a pagar</v>
          </cell>
        </row>
        <row r="1603">
          <cell r="A1603" t="str">
            <v>x</v>
          </cell>
          <cell r="B1603" t="str">
            <v>??</v>
          </cell>
          <cell r="C1603" t="str">
            <v>2.1.4.03</v>
          </cell>
          <cell r="D1603" t="str">
            <v>Retenções de Terceiros a Recolher</v>
          </cell>
        </row>
        <row r="1604">
          <cell r="A1604">
            <v>216030001</v>
          </cell>
          <cell r="B1604" t="str">
            <v>Imposto de Renda na Fonte</v>
          </cell>
          <cell r="C1604" t="str">
            <v>2.1.4.03.0001</v>
          </cell>
          <cell r="D1604" t="str">
            <v>Imposto de Renda na Fonte</v>
          </cell>
          <cell r="E1604" t="str">
            <v>PD</v>
          </cell>
          <cell r="F1604" t="str">
            <v xml:space="preserve">   Impostos e Contribuições</v>
          </cell>
        </row>
        <row r="1605">
          <cell r="A1605">
            <v>216030002</v>
          </cell>
          <cell r="B1605" t="str">
            <v>INSS - Lei nº 9711/98</v>
          </cell>
          <cell r="C1605" t="str">
            <v>2.1.4.03.0002</v>
          </cell>
          <cell r="D1605" t="str">
            <v>INSS - Lei nº 9711/98</v>
          </cell>
          <cell r="E1605" t="str">
            <v>PI</v>
          </cell>
          <cell r="F1605" t="str">
            <v xml:space="preserve">   Salários e Encargos Sociais</v>
          </cell>
        </row>
        <row r="1606">
          <cell r="A1606">
            <v>216030003</v>
          </cell>
          <cell r="B1606" t="str">
            <v>Pis / Cofins / CSLL</v>
          </cell>
          <cell r="C1606" t="str">
            <v>2.1.4.03.0003</v>
          </cell>
          <cell r="D1606" t="str">
            <v>Pis / Cofins / CSLL</v>
          </cell>
          <cell r="E1606" t="str">
            <v>PD</v>
          </cell>
          <cell r="F1606" t="str">
            <v xml:space="preserve">   Impostos e Contribuições</v>
          </cell>
        </row>
        <row r="1607">
          <cell r="A1607">
            <v>216030004</v>
          </cell>
          <cell r="B1607" t="str">
            <v>ISS - Imposto sobre Serviços</v>
          </cell>
          <cell r="C1607" t="str">
            <v>2.1.4.03.0004</v>
          </cell>
          <cell r="D1607" t="str">
            <v>ISS - Imposto sobre Serviços</v>
          </cell>
          <cell r="E1607" t="str">
            <v>PD</v>
          </cell>
          <cell r="F1607" t="str">
            <v xml:space="preserve">   Impostos e Contribuições</v>
          </cell>
        </row>
        <row r="1608">
          <cell r="A1608" t="str">
            <v>x</v>
          </cell>
          <cell r="B1608" t="str">
            <v>??</v>
          </cell>
          <cell r="C1608" t="str">
            <v>2.1.4.04</v>
          </cell>
          <cell r="D1608" t="str">
            <v>Provisões</v>
          </cell>
        </row>
        <row r="1609">
          <cell r="A1609">
            <v>216040001</v>
          </cell>
          <cell r="B1609" t="str">
            <v>Provisão p/Contribuição Social</v>
          </cell>
          <cell r="C1609" t="str">
            <v>2.1.4.04.0001</v>
          </cell>
          <cell r="D1609" t="str">
            <v>Provisão p/Contribuição Social</v>
          </cell>
          <cell r="E1609" t="str">
            <v>PG</v>
          </cell>
          <cell r="F1609" t="str">
            <v xml:space="preserve">   Provisão p/Imp. de Renda e Contribuição Social</v>
          </cell>
        </row>
        <row r="1610">
          <cell r="A1610">
            <v>216040002</v>
          </cell>
          <cell r="B1610" t="str">
            <v>Provisão p/Imposto de Renda</v>
          </cell>
          <cell r="C1610" t="str">
            <v>2.1.4.04.0002</v>
          </cell>
          <cell r="D1610" t="str">
            <v>Provisão p/Imposto de Renda</v>
          </cell>
          <cell r="E1610" t="str">
            <v>PG</v>
          </cell>
          <cell r="F1610" t="str">
            <v xml:space="preserve">   Provisão p/Imp. de Renda e Contribuição Social</v>
          </cell>
        </row>
        <row r="1611">
          <cell r="A1611">
            <v>216040003</v>
          </cell>
          <cell r="B1611" t="str">
            <v>Provisão para PIS</v>
          </cell>
          <cell r="C1611" t="str">
            <v>2.1.4.04.0003</v>
          </cell>
          <cell r="D1611" t="str">
            <v xml:space="preserve">Provisão para PIS </v>
          </cell>
          <cell r="E1611" t="str">
            <v>PD</v>
          </cell>
          <cell r="F1611" t="str">
            <v xml:space="preserve">   Impostos e Contribuições</v>
          </cell>
        </row>
        <row r="1612">
          <cell r="A1612">
            <v>216040004</v>
          </cell>
          <cell r="B1612" t="str">
            <v>Provisões p/Débitos Previdenciários</v>
          </cell>
          <cell r="C1612" t="str">
            <v>2.1.4.04.0004</v>
          </cell>
          <cell r="D1612" t="str">
            <v>Provisões p/Débitos Previdenciários</v>
          </cell>
          <cell r="E1612" t="str">
            <v>PD</v>
          </cell>
          <cell r="F1612" t="str">
            <v xml:space="preserve">   Impostos e Contribuições</v>
          </cell>
        </row>
        <row r="1613">
          <cell r="A1613">
            <v>216040005</v>
          </cell>
          <cell r="B1613" t="str">
            <v>Provisão p/Imposto de Renda Diferido</v>
          </cell>
          <cell r="C1613" t="str">
            <v>2.1.4.04.0005</v>
          </cell>
          <cell r="D1613" t="str">
            <v>Provisão p/Imposto de Renda Diferido</v>
          </cell>
          <cell r="E1613" t="str">
            <v>PG</v>
          </cell>
          <cell r="F1613" t="str">
            <v xml:space="preserve">   Provisão p/Imp. de Renda e Contribuição Social</v>
          </cell>
        </row>
        <row r="1614">
          <cell r="A1614">
            <v>216040006</v>
          </cell>
          <cell r="B1614" t="str">
            <v>Provisão p/Contribuição Social Diferida</v>
          </cell>
          <cell r="C1614" t="str">
            <v>2.1.4.04.0006</v>
          </cell>
          <cell r="D1614" t="str">
            <v>Provisão p/Contribuição Social Diferida</v>
          </cell>
          <cell r="E1614" t="str">
            <v>PG</v>
          </cell>
          <cell r="F1614" t="str">
            <v xml:space="preserve">   Provisão p/Imp. de Renda e Contribuição Social</v>
          </cell>
        </row>
        <row r="1615">
          <cell r="A1615" t="str">
            <v>x</v>
          </cell>
          <cell r="B1615" t="str">
            <v>??</v>
          </cell>
          <cell r="C1615" t="str">
            <v>2.1.5</v>
          </cell>
          <cell r="D1615" t="str">
            <v>Dividendos</v>
          </cell>
          <cell r="E1615" t="str">
            <v>PJ</v>
          </cell>
          <cell r="F1615" t="str">
            <v xml:space="preserve">   Dividendos a Pagar</v>
          </cell>
        </row>
        <row r="1616">
          <cell r="A1616" t="str">
            <v>x</v>
          </cell>
          <cell r="B1616" t="str">
            <v>??</v>
          </cell>
          <cell r="C1616" t="str">
            <v>2.1.5.01</v>
          </cell>
          <cell r="D1616" t="str">
            <v>Provisão para Pagto de Dividendos</v>
          </cell>
          <cell r="E1616" t="str">
            <v>PJ</v>
          </cell>
          <cell r="F1616" t="str">
            <v xml:space="preserve">   Dividendos a Pagar</v>
          </cell>
        </row>
        <row r="1617">
          <cell r="A1617" t="str">
            <v>x</v>
          </cell>
          <cell r="B1617" t="str">
            <v>??</v>
          </cell>
          <cell r="C1617" t="str">
            <v>2.1.5.01.0001</v>
          </cell>
          <cell r="D1617" t="str">
            <v>Ano-Calendário 2005</v>
          </cell>
          <cell r="E1617" t="str">
            <v>PJ</v>
          </cell>
          <cell r="F1617" t="str">
            <v xml:space="preserve">   Dividendos a Pagar</v>
          </cell>
        </row>
        <row r="1618">
          <cell r="A1618" t="str">
            <v>x</v>
          </cell>
          <cell r="B1618" t="str">
            <v>??</v>
          </cell>
          <cell r="C1618" t="str">
            <v>2.1.5.02</v>
          </cell>
          <cell r="D1618" t="str">
            <v>Dividendos a Pagar</v>
          </cell>
          <cell r="E1618" t="str">
            <v>PJ</v>
          </cell>
          <cell r="F1618" t="str">
            <v xml:space="preserve">   Dividendos a Pagar</v>
          </cell>
        </row>
        <row r="1619">
          <cell r="A1619" t="str">
            <v>x</v>
          </cell>
          <cell r="B1619" t="str">
            <v>??</v>
          </cell>
          <cell r="C1619" t="str">
            <v>2.1.5.02.0001</v>
          </cell>
          <cell r="D1619" t="str">
            <v>Ano-Calendário 1999</v>
          </cell>
          <cell r="E1619" t="str">
            <v>PJ</v>
          </cell>
          <cell r="F1619" t="str">
            <v xml:space="preserve">   Dividendos a Pagar</v>
          </cell>
        </row>
        <row r="1620">
          <cell r="A1620" t="str">
            <v>x</v>
          </cell>
          <cell r="B1620" t="str">
            <v>??</v>
          </cell>
          <cell r="C1620" t="str">
            <v>2.1.5.02.0002</v>
          </cell>
          <cell r="D1620" t="str">
            <v>Ano-Calendário 2000</v>
          </cell>
          <cell r="E1620" t="str">
            <v>PJ</v>
          </cell>
          <cell r="F1620" t="str">
            <v xml:space="preserve">   Dividendos a Pagar</v>
          </cell>
        </row>
        <row r="1621">
          <cell r="A1621" t="str">
            <v>x</v>
          </cell>
          <cell r="B1621" t="str">
            <v>??</v>
          </cell>
          <cell r="C1621" t="str">
            <v>2.1.5.02.0003</v>
          </cell>
          <cell r="D1621" t="str">
            <v>Ano-Calendário 2001</v>
          </cell>
          <cell r="E1621" t="str">
            <v>PJ</v>
          </cell>
          <cell r="F1621" t="str">
            <v xml:space="preserve">   Dividendos a Pagar</v>
          </cell>
        </row>
        <row r="1622">
          <cell r="A1622">
            <v>219020001</v>
          </cell>
          <cell r="B1622" t="str">
            <v>Dividendos a pagar - Empresas BRMALLS</v>
          </cell>
          <cell r="C1622" t="str">
            <v>2.1.5.02.0004</v>
          </cell>
          <cell r="D1622" t="str">
            <v>Ano-Calendário 2002</v>
          </cell>
          <cell r="E1622" t="str">
            <v>PJ</v>
          </cell>
          <cell r="F1622" t="str">
            <v xml:space="preserve">   Dividendos a Pagar</v>
          </cell>
        </row>
        <row r="1623">
          <cell r="A1623">
            <v>219020001</v>
          </cell>
          <cell r="B1623" t="str">
            <v>Dividendos a pagar - Empresas BRMALLS</v>
          </cell>
          <cell r="C1623" t="str">
            <v>2.1.5.02.0005</v>
          </cell>
          <cell r="D1623" t="str">
            <v>Ano-Calendário 2003</v>
          </cell>
          <cell r="E1623" t="str">
            <v>PJ</v>
          </cell>
          <cell r="F1623" t="str">
            <v xml:space="preserve">   Dividendos a Pagar</v>
          </cell>
        </row>
        <row r="1624">
          <cell r="A1624">
            <v>219020001</v>
          </cell>
          <cell r="B1624" t="str">
            <v>Dividendos a pagar - Empresas BRMALLS</v>
          </cell>
          <cell r="C1624" t="str">
            <v>2.1.5.02.0006</v>
          </cell>
          <cell r="D1624" t="str">
            <v>Ano-Calendário 2004</v>
          </cell>
          <cell r="E1624" t="str">
            <v>PJ</v>
          </cell>
          <cell r="F1624" t="str">
            <v xml:space="preserve">   Dividendos a Pagar</v>
          </cell>
        </row>
        <row r="1625">
          <cell r="A1625">
            <v>219020001</v>
          </cell>
          <cell r="B1625" t="str">
            <v>Dividendos a pagar - Empresas BRMALLS</v>
          </cell>
          <cell r="C1625" t="str">
            <v>2.1.5.02.0007</v>
          </cell>
          <cell r="D1625" t="str">
            <v>Ano-Calendário 2005</v>
          </cell>
          <cell r="E1625" t="str">
            <v>PJ</v>
          </cell>
          <cell r="F1625" t="str">
            <v xml:space="preserve">   Dividendos a Pagar</v>
          </cell>
        </row>
        <row r="1626">
          <cell r="A1626">
            <v>219020001</v>
          </cell>
          <cell r="B1626" t="str">
            <v>Dividendos a pagar - Empresas BRMALLS</v>
          </cell>
          <cell r="C1626" t="str">
            <v>2.1.5.02.0008</v>
          </cell>
          <cell r="D1626" t="str">
            <v>Ano-Calendário 2006</v>
          </cell>
          <cell r="E1626" t="str">
            <v>PJ</v>
          </cell>
          <cell r="F1626" t="str">
            <v xml:space="preserve">   Dividendos a Pagar</v>
          </cell>
        </row>
        <row r="1627">
          <cell r="A1627" t="str">
            <v>x</v>
          </cell>
          <cell r="B1627" t="str">
            <v>??</v>
          </cell>
          <cell r="C1627" t="str">
            <v>2.1.6</v>
          </cell>
          <cell r="D1627" t="str">
            <v>Juros Sobre Capital Próprio</v>
          </cell>
          <cell r="E1627" t="str">
            <v>PM</v>
          </cell>
          <cell r="F1627" t="str">
            <v xml:space="preserve">   Juros sobre o Capital Próprio a Pagar</v>
          </cell>
        </row>
        <row r="1628">
          <cell r="A1628" t="str">
            <v>x</v>
          </cell>
          <cell r="B1628" t="str">
            <v>??</v>
          </cell>
          <cell r="C1628" t="str">
            <v>2.1.6.01</v>
          </cell>
          <cell r="D1628" t="str">
            <v>Prov. p/Pagto de Juros s/Capital Próprio</v>
          </cell>
          <cell r="E1628" t="str">
            <v>PM</v>
          </cell>
          <cell r="F1628" t="str">
            <v xml:space="preserve">   Juros sobre o Capital Próprio a Pagar</v>
          </cell>
        </row>
        <row r="1629">
          <cell r="A1629" t="str">
            <v>x</v>
          </cell>
          <cell r="B1629" t="str">
            <v>??</v>
          </cell>
          <cell r="C1629" t="str">
            <v>2.1.6.02</v>
          </cell>
          <cell r="D1629" t="str">
            <v>Juros s/Capital Próprio a Pagar</v>
          </cell>
          <cell r="E1629" t="str">
            <v>PM</v>
          </cell>
          <cell r="F1629" t="str">
            <v xml:space="preserve">   Juros sobre o Capital Próprio a Pagar</v>
          </cell>
        </row>
        <row r="1630">
          <cell r="A1630" t="str">
            <v>x</v>
          </cell>
          <cell r="B1630" t="str">
            <v>??</v>
          </cell>
          <cell r="C1630" t="str">
            <v>2.1.6.02.0001</v>
          </cell>
          <cell r="D1630" t="str">
            <v>Ano-Calendário 1998</v>
          </cell>
          <cell r="E1630" t="str">
            <v>PM</v>
          </cell>
          <cell r="F1630" t="str">
            <v xml:space="preserve">   Juros sobre o Capital Próprio a Pagar</v>
          </cell>
        </row>
        <row r="1631">
          <cell r="A1631" t="str">
            <v>x</v>
          </cell>
          <cell r="B1631" t="str">
            <v>??</v>
          </cell>
          <cell r="C1631" t="str">
            <v>2.1.6.02.0002</v>
          </cell>
          <cell r="D1631" t="str">
            <v>Ano-Calendário 2001</v>
          </cell>
          <cell r="E1631" t="str">
            <v>PM</v>
          </cell>
          <cell r="F1631" t="str">
            <v xml:space="preserve">   Juros sobre o Capital Próprio a Pagar</v>
          </cell>
        </row>
        <row r="1632">
          <cell r="A1632">
            <v>219040001</v>
          </cell>
          <cell r="B1632" t="str">
            <v>Juros sobre Capital Próprio a Pagar</v>
          </cell>
          <cell r="C1632" t="str">
            <v>2.1.6.02.0003</v>
          </cell>
          <cell r="D1632" t="str">
            <v>Ano-Calendário 2003</v>
          </cell>
          <cell r="E1632" t="str">
            <v>PM</v>
          </cell>
          <cell r="F1632" t="str">
            <v xml:space="preserve">   Juros sobre o Capital Próprio a Pagar</v>
          </cell>
        </row>
        <row r="1633">
          <cell r="A1633">
            <v>219040001</v>
          </cell>
          <cell r="B1633" t="str">
            <v>Juros sobre Capital Próprio a Pagar</v>
          </cell>
          <cell r="C1633" t="str">
            <v>2.1.6.02.0004</v>
          </cell>
          <cell r="D1633" t="str">
            <v>Ano Calendário 2004</v>
          </cell>
          <cell r="E1633" t="str">
            <v>PM</v>
          </cell>
          <cell r="F1633" t="str">
            <v xml:space="preserve">   Juros sobre o Capital Próprio a Pagar</v>
          </cell>
        </row>
        <row r="1634">
          <cell r="A1634">
            <v>219040001</v>
          </cell>
          <cell r="B1634" t="str">
            <v>Juros sobre Capital Próprio a Pagar</v>
          </cell>
          <cell r="C1634" t="str">
            <v>2.1.6.02.0005</v>
          </cell>
          <cell r="D1634" t="str">
            <v>Ano Calendário 2005</v>
          </cell>
          <cell r="E1634" t="str">
            <v>PM</v>
          </cell>
          <cell r="F1634" t="str">
            <v xml:space="preserve">   Juros sobre o Capital Próprio a Pagar</v>
          </cell>
        </row>
        <row r="1635">
          <cell r="A1635" t="str">
            <v>x</v>
          </cell>
          <cell r="B1635" t="str">
            <v>??</v>
          </cell>
          <cell r="C1635" t="str">
            <v>2.1.7</v>
          </cell>
          <cell r="E1635" t="str">
            <v>PPI</v>
          </cell>
          <cell r="F1635" t="str">
            <v xml:space="preserve">   Antecipação de Distribuição de Lucros</v>
          </cell>
        </row>
        <row r="1636">
          <cell r="A1636" t="str">
            <v>x</v>
          </cell>
          <cell r="B1636" t="str">
            <v>??</v>
          </cell>
          <cell r="C1636" t="str">
            <v>2.1.9</v>
          </cell>
          <cell r="D1636" t="str">
            <v>Outras Obrigações</v>
          </cell>
        </row>
        <row r="1637">
          <cell r="A1637" t="str">
            <v>x</v>
          </cell>
          <cell r="B1637" t="str">
            <v>??</v>
          </cell>
          <cell r="C1637" t="str">
            <v>2.1.9.01</v>
          </cell>
          <cell r="D1637" t="str">
            <v>Adiantamentos de Clientes</v>
          </cell>
          <cell r="E1637" t="str">
            <v>PL</v>
          </cell>
          <cell r="F1637" t="str">
            <v xml:space="preserve">   Adiantamentos de Clientes</v>
          </cell>
        </row>
        <row r="1638">
          <cell r="A1638" t="str">
            <v>x</v>
          </cell>
          <cell r="B1638" t="str">
            <v>??</v>
          </cell>
          <cell r="C1638" t="str">
            <v>2.1.9.01.0001</v>
          </cell>
          <cell r="D1638" t="str">
            <v>Ecisa - Engenharia, Com. e Indústria S/A</v>
          </cell>
          <cell r="E1638" t="str">
            <v>PL</v>
          </cell>
          <cell r="F1638" t="str">
            <v xml:space="preserve">   Adiantamentos de Clientes</v>
          </cell>
        </row>
        <row r="1639">
          <cell r="A1639" t="str">
            <v>x</v>
          </cell>
          <cell r="B1639" t="str">
            <v>??</v>
          </cell>
          <cell r="C1639" t="str">
            <v>2.1.9.01.0002</v>
          </cell>
          <cell r="D1639" t="str">
            <v>Gilvane Marcelino de Caldas</v>
          </cell>
          <cell r="E1639" t="str">
            <v>PL</v>
          </cell>
          <cell r="F1639" t="str">
            <v xml:space="preserve">   Adiantamentos de Clientes</v>
          </cell>
        </row>
        <row r="1640">
          <cell r="A1640" t="str">
            <v>x</v>
          </cell>
          <cell r="B1640" t="str">
            <v>??</v>
          </cell>
          <cell r="C1640" t="str">
            <v>2.1.9.01.0003</v>
          </cell>
          <cell r="D1640" t="str">
            <v>EMG Com. de Vestuário Ltda.</v>
          </cell>
          <cell r="E1640" t="str">
            <v>PL</v>
          </cell>
          <cell r="F1640" t="str">
            <v xml:space="preserve">   Adiantamentos de Clientes</v>
          </cell>
        </row>
        <row r="1641">
          <cell r="A1641" t="str">
            <v>x</v>
          </cell>
          <cell r="B1641" t="str">
            <v>??</v>
          </cell>
          <cell r="C1641" t="str">
            <v>2.1.9.01.0004</v>
          </cell>
          <cell r="D1641" t="str">
            <v>Andréa Soares e Edson Soares Filho</v>
          </cell>
          <cell r="E1641" t="str">
            <v>PL</v>
          </cell>
          <cell r="F1641" t="str">
            <v xml:space="preserve">   Adiantamentos de Clientes</v>
          </cell>
        </row>
        <row r="1642">
          <cell r="A1642">
            <v>219010001</v>
          </cell>
          <cell r="B1642" t="str">
            <v>Adiantamentos de Clientes</v>
          </cell>
          <cell r="C1642" t="str">
            <v>2.1.9.01.0005</v>
          </cell>
          <cell r="D1642" t="str">
            <v>Loja Marisa - Mudança do Elevador</v>
          </cell>
          <cell r="E1642" t="str">
            <v>PL</v>
          </cell>
          <cell r="F1642" t="str">
            <v xml:space="preserve">   Adiantamentos de Clientes</v>
          </cell>
        </row>
        <row r="1643">
          <cell r="A1643" t="str">
            <v>x</v>
          </cell>
          <cell r="B1643" t="str">
            <v>??</v>
          </cell>
          <cell r="C1643" t="str">
            <v>2.1.9.02</v>
          </cell>
          <cell r="D1643" t="str">
            <v>Aluguéis Antecipados</v>
          </cell>
          <cell r="E1643" t="str">
            <v>PL</v>
          </cell>
          <cell r="F1643" t="str">
            <v xml:space="preserve">   Adiantamentos de Clientes</v>
          </cell>
        </row>
        <row r="1644">
          <cell r="A1644">
            <v>219010003</v>
          </cell>
          <cell r="B1644" t="str">
            <v>Adiantamentos de aluguel - Shopping</v>
          </cell>
          <cell r="C1644" t="str">
            <v>2.1.9.02.0001</v>
          </cell>
          <cell r="D1644" t="str">
            <v>Shopping Campo Grande</v>
          </cell>
          <cell r="E1644" t="str">
            <v>PL</v>
          </cell>
          <cell r="F1644" t="str">
            <v xml:space="preserve">   Adiantamentos de Clientes</v>
          </cell>
        </row>
        <row r="1645">
          <cell r="A1645">
            <v>219010003</v>
          </cell>
          <cell r="B1645" t="str">
            <v>Adiantamentos de aluguel - Shopping</v>
          </cell>
          <cell r="C1645" t="str">
            <v>2.1.9.02.0002</v>
          </cell>
          <cell r="D1645" t="str">
            <v>Shopping Center Recife</v>
          </cell>
          <cell r="E1645" t="str">
            <v>PL</v>
          </cell>
          <cell r="F1645" t="str">
            <v xml:space="preserve">   Adiantamentos de Clientes</v>
          </cell>
        </row>
        <row r="1646">
          <cell r="A1646">
            <v>219010003</v>
          </cell>
          <cell r="B1646" t="str">
            <v>Adiantamentos de aluguel - Shopping</v>
          </cell>
          <cell r="C1646" t="str">
            <v>2.1.9.02.0003</v>
          </cell>
          <cell r="D1646" t="str">
            <v>Shopping Del Rey</v>
          </cell>
          <cell r="E1646" t="str">
            <v>PL</v>
          </cell>
          <cell r="F1646" t="str">
            <v xml:space="preserve">   Adiantamentos de Clientes</v>
          </cell>
        </row>
        <row r="1647">
          <cell r="A1647">
            <v>219010003</v>
          </cell>
          <cell r="B1647" t="str">
            <v>Adiantamentos de aluguel - Shopping</v>
          </cell>
          <cell r="C1647" t="str">
            <v>2.1.9.02.0004</v>
          </cell>
          <cell r="D1647" t="str">
            <v>Shopping Iguatemi</v>
          </cell>
          <cell r="E1647" t="str">
            <v>PL</v>
          </cell>
          <cell r="F1647" t="str">
            <v xml:space="preserve">   Adiantamentos de Clientes</v>
          </cell>
        </row>
        <row r="1648">
          <cell r="A1648" t="str">
            <v>x</v>
          </cell>
          <cell r="B1648" t="str">
            <v>??</v>
          </cell>
          <cell r="C1648" t="str">
            <v>2.1.9.02.0005</v>
          </cell>
          <cell r="D1648" t="str">
            <v>Shopping Villa Lobos</v>
          </cell>
          <cell r="E1648" t="str">
            <v>PL</v>
          </cell>
          <cell r="F1648" t="str">
            <v xml:space="preserve">   Adiantamentos de Clientes</v>
          </cell>
        </row>
        <row r="1649">
          <cell r="A1649">
            <v>219010003</v>
          </cell>
          <cell r="B1649" t="str">
            <v>Adiantamentos de aluguel - Shopping</v>
          </cell>
          <cell r="C1649" t="str">
            <v>2.1.9.02.0006</v>
          </cell>
          <cell r="D1649" t="str">
            <v xml:space="preserve">Norteshopping </v>
          </cell>
          <cell r="E1649" t="str">
            <v>PL</v>
          </cell>
          <cell r="F1649" t="str">
            <v xml:space="preserve">   Adiantamentos de Clientes</v>
          </cell>
        </row>
        <row r="1650">
          <cell r="A1650" t="str">
            <v>x</v>
          </cell>
          <cell r="B1650" t="str">
            <v>??</v>
          </cell>
          <cell r="C1650" t="str">
            <v>2.1.9.99</v>
          </cell>
          <cell r="D1650" t="str">
            <v>Outros Valores a Pagar</v>
          </cell>
        </row>
        <row r="1651">
          <cell r="A1651">
            <v>213010001</v>
          </cell>
          <cell r="B1651" t="str">
            <v>Fornecedores Nacionais</v>
          </cell>
          <cell r="C1651" t="str">
            <v>2.1.9.99.0001</v>
          </cell>
          <cell r="D1651" t="str">
            <v>Emami Participações S/A.</v>
          </cell>
          <cell r="E1651" t="str">
            <v>P S</v>
          </cell>
          <cell r="F1651" t="str">
            <v xml:space="preserve">   Outros Valores a Pagar</v>
          </cell>
        </row>
        <row r="1652">
          <cell r="A1652" t="str">
            <v>x</v>
          </cell>
          <cell r="B1652" t="str">
            <v>??</v>
          </cell>
          <cell r="C1652" t="str">
            <v>2.1.9.99.0002</v>
          </cell>
          <cell r="D1652" t="str">
            <v>Dyl Empreendimentos e Participações S/A.</v>
          </cell>
          <cell r="E1652" t="str">
            <v>P S</v>
          </cell>
          <cell r="F1652" t="str">
            <v xml:space="preserve">   Outros Valores a Pagar</v>
          </cell>
        </row>
        <row r="1653">
          <cell r="A1653" t="str">
            <v>x</v>
          </cell>
          <cell r="B1653" t="str">
            <v>??</v>
          </cell>
          <cell r="C1653" t="str">
            <v>2.1.9.99.0003</v>
          </cell>
          <cell r="D1653" t="str">
            <v>Richard Paul Matheson</v>
          </cell>
          <cell r="E1653" t="str">
            <v>P S</v>
          </cell>
          <cell r="F1653" t="str">
            <v xml:space="preserve">   Outros Valores a Pagar</v>
          </cell>
        </row>
        <row r="1654">
          <cell r="A1654">
            <v>213010001</v>
          </cell>
          <cell r="B1654" t="str">
            <v>Fornecedores Nacionais</v>
          </cell>
          <cell r="C1654" t="str">
            <v>2.1.9.99.0004</v>
          </cell>
          <cell r="D1654" t="str">
            <v>Ecisa - Eng. Comércio e Indústria S/A.</v>
          </cell>
          <cell r="E1654" t="str">
            <v>PP</v>
          </cell>
          <cell r="F1654" t="str">
            <v xml:space="preserve">   Créditos de Coligadas e Interligadas</v>
          </cell>
        </row>
        <row r="1655">
          <cell r="A1655" t="str">
            <v>x</v>
          </cell>
          <cell r="B1655" t="str">
            <v>??</v>
          </cell>
          <cell r="C1655" t="str">
            <v>2.1.9.99.0005</v>
          </cell>
          <cell r="D1655" t="str">
            <v>Pama Participações Ltda.</v>
          </cell>
          <cell r="E1655" t="str">
            <v>P S</v>
          </cell>
          <cell r="F1655" t="str">
            <v xml:space="preserve">   Outros Valores a Pagar</v>
          </cell>
        </row>
        <row r="1656">
          <cell r="A1656" t="str">
            <v>x</v>
          </cell>
          <cell r="B1656" t="str">
            <v>??</v>
          </cell>
          <cell r="C1656" t="str">
            <v>2.1.9.99.0006</v>
          </cell>
          <cell r="D1656" t="str">
            <v>Zuzy Empreendimentos Ltda.</v>
          </cell>
          <cell r="E1656" t="str">
            <v>P S</v>
          </cell>
          <cell r="F1656" t="str">
            <v xml:space="preserve">   Outros Valores a Pagar</v>
          </cell>
        </row>
        <row r="1657">
          <cell r="A1657">
            <v>213010001</v>
          </cell>
          <cell r="B1657" t="str">
            <v>Fornecedores Nacionais</v>
          </cell>
          <cell r="C1657" t="str">
            <v>2.1.9.99.0007</v>
          </cell>
          <cell r="D1657" t="str">
            <v>Condomínio Geral do Norteshopping</v>
          </cell>
          <cell r="E1657" t="str">
            <v>P S</v>
          </cell>
          <cell r="F1657" t="str">
            <v xml:space="preserve">   Outros Valores a Pagar</v>
          </cell>
        </row>
        <row r="1658">
          <cell r="A1658">
            <v>213010001</v>
          </cell>
          <cell r="B1658" t="str">
            <v>Fornecedores Nacionais</v>
          </cell>
          <cell r="C1658" t="str">
            <v>2.1.9.99.0008</v>
          </cell>
          <cell r="D1658" t="str">
            <v>Fundo de Promoções do Norteshopping</v>
          </cell>
          <cell r="E1658" t="str">
            <v>P S</v>
          </cell>
          <cell r="F1658" t="str">
            <v xml:space="preserve">   Outros Valores a Pagar</v>
          </cell>
        </row>
        <row r="1659">
          <cell r="A1659" t="str">
            <v>x</v>
          </cell>
          <cell r="B1659" t="str">
            <v>??</v>
          </cell>
          <cell r="C1659" t="str">
            <v>2.1.9.99.0009</v>
          </cell>
          <cell r="D1659" t="str">
            <v>Ancar S/A - Taxa de Cessão de Direitos</v>
          </cell>
          <cell r="E1659" t="str">
            <v>P S</v>
          </cell>
          <cell r="F1659" t="str">
            <v xml:space="preserve">   Outros Valores a Pagar</v>
          </cell>
        </row>
        <row r="1660">
          <cell r="A1660" t="str">
            <v>x</v>
          </cell>
          <cell r="B1660" t="str">
            <v>??</v>
          </cell>
          <cell r="C1660" t="str">
            <v>2.1.9.99.0010</v>
          </cell>
          <cell r="D1660" t="str">
            <v>ACCR - Adm. Centros Comerciais S/C Ltda.</v>
          </cell>
          <cell r="E1660" t="str">
            <v>P S</v>
          </cell>
          <cell r="F1660" t="str">
            <v xml:space="preserve">   Outros Valores a Pagar</v>
          </cell>
        </row>
        <row r="1661">
          <cell r="A1661" t="str">
            <v>x</v>
          </cell>
          <cell r="B1661" t="str">
            <v>??</v>
          </cell>
          <cell r="C1661" t="str">
            <v>2.1.9.99.0011</v>
          </cell>
          <cell r="D1661" t="str">
            <v>Fundo de Promoções do Shopping Del Rey</v>
          </cell>
          <cell r="E1661" t="str">
            <v>P S</v>
          </cell>
          <cell r="F1661" t="str">
            <v xml:space="preserve">   Outros Valores a Pagar</v>
          </cell>
        </row>
        <row r="1662">
          <cell r="A1662" t="str">
            <v>x</v>
          </cell>
          <cell r="B1662" t="str">
            <v>??</v>
          </cell>
          <cell r="C1662" t="str">
            <v>2.1.9.99.0012</v>
          </cell>
          <cell r="D1662" t="str">
            <v>Paulo de Barros Stewart</v>
          </cell>
          <cell r="E1662" t="str">
            <v>P S</v>
          </cell>
          <cell r="F1662" t="str">
            <v xml:space="preserve">   Outros Valores a Pagar</v>
          </cell>
        </row>
        <row r="1663">
          <cell r="A1663" t="str">
            <v>x</v>
          </cell>
          <cell r="B1663" t="str">
            <v>??</v>
          </cell>
          <cell r="C1663" t="str">
            <v>2.1.9.99.0013</v>
          </cell>
          <cell r="D1663" t="str">
            <v>Denise Manga Stewart</v>
          </cell>
          <cell r="E1663" t="str">
            <v>P S</v>
          </cell>
          <cell r="F1663" t="str">
            <v xml:space="preserve">   Outros Valores a Pagar</v>
          </cell>
        </row>
        <row r="1664">
          <cell r="A1664" t="str">
            <v>x</v>
          </cell>
          <cell r="B1664" t="str">
            <v>??</v>
          </cell>
          <cell r="C1664" t="str">
            <v>2.1.9.99.0014</v>
          </cell>
          <cell r="D1664" t="str">
            <v>Ana Stewart</v>
          </cell>
          <cell r="E1664" t="str">
            <v>P S</v>
          </cell>
          <cell r="F1664" t="str">
            <v xml:space="preserve">   Outros Valores a Pagar</v>
          </cell>
        </row>
        <row r="1665">
          <cell r="A1665" t="str">
            <v>x</v>
          </cell>
          <cell r="B1665" t="str">
            <v>??</v>
          </cell>
          <cell r="C1665" t="str">
            <v>2.1.9.99.0015</v>
          </cell>
          <cell r="D1665" t="str">
            <v>Izabel Stewart</v>
          </cell>
          <cell r="E1665" t="str">
            <v>P S</v>
          </cell>
          <cell r="F1665" t="str">
            <v xml:space="preserve">   Outros Valores a Pagar</v>
          </cell>
        </row>
        <row r="1666">
          <cell r="A1666" t="str">
            <v>x</v>
          </cell>
          <cell r="B1666" t="str">
            <v>??</v>
          </cell>
          <cell r="C1666" t="str">
            <v>2.1.9.99.0016</v>
          </cell>
          <cell r="D1666" t="str">
            <v>Helena Stewart</v>
          </cell>
          <cell r="E1666" t="str">
            <v>P S</v>
          </cell>
          <cell r="F1666" t="str">
            <v xml:space="preserve">   Outros Valores a Pagar</v>
          </cell>
        </row>
        <row r="1667">
          <cell r="A1667" t="str">
            <v>x</v>
          </cell>
          <cell r="B1667" t="str">
            <v>??</v>
          </cell>
          <cell r="C1667" t="str">
            <v>2.1.9.99.0017</v>
          </cell>
          <cell r="D1667" t="str">
            <v>Jacob Wainberg</v>
          </cell>
          <cell r="E1667" t="str">
            <v>P S</v>
          </cell>
          <cell r="F1667" t="str">
            <v xml:space="preserve">   Outros Valores a Pagar</v>
          </cell>
        </row>
        <row r="1668">
          <cell r="A1668" t="str">
            <v>x</v>
          </cell>
          <cell r="B1668" t="str">
            <v>??</v>
          </cell>
          <cell r="C1668" t="str">
            <v>2.1.9.99.0018</v>
          </cell>
          <cell r="D1668" t="str">
            <v>João Carlos Lombardi</v>
          </cell>
          <cell r="E1668" t="str">
            <v>P S</v>
          </cell>
          <cell r="F1668" t="str">
            <v xml:space="preserve">   Outros Valores a Pagar</v>
          </cell>
        </row>
        <row r="1669">
          <cell r="A1669" t="str">
            <v>x</v>
          </cell>
          <cell r="B1669" t="str">
            <v>??</v>
          </cell>
          <cell r="C1669" t="str">
            <v>2.1.9.99.0019</v>
          </cell>
          <cell r="D1669" t="str">
            <v>Silvino Barbosa Pereira</v>
          </cell>
          <cell r="E1669" t="str">
            <v>P S</v>
          </cell>
          <cell r="F1669" t="str">
            <v xml:space="preserve">   Outros Valores a Pagar</v>
          </cell>
        </row>
        <row r="1670">
          <cell r="A1670" t="str">
            <v>x</v>
          </cell>
          <cell r="B1670" t="str">
            <v>??</v>
          </cell>
          <cell r="C1670" t="str">
            <v>2.1.9.99.0020</v>
          </cell>
          <cell r="D1670" t="str">
            <v>Adayl de Barros Stewart</v>
          </cell>
          <cell r="E1670" t="str">
            <v>P S</v>
          </cell>
          <cell r="F1670" t="str">
            <v xml:space="preserve">   Outros Valores a Pagar</v>
          </cell>
        </row>
        <row r="1671">
          <cell r="A1671" t="str">
            <v>x</v>
          </cell>
          <cell r="B1671" t="str">
            <v>??</v>
          </cell>
          <cell r="C1671" t="str">
            <v>2.1.9.99.0021</v>
          </cell>
          <cell r="D1671" t="str">
            <v>Egec - Emp. Gerenciadora Emp. Com. S/A.</v>
          </cell>
          <cell r="E1671" t="str">
            <v>PP</v>
          </cell>
          <cell r="F1671" t="str">
            <v xml:space="preserve">   Créditos de Coligadas e Interligadas</v>
          </cell>
        </row>
        <row r="1672">
          <cell r="A1672" t="str">
            <v>x</v>
          </cell>
          <cell r="B1672" t="str">
            <v>??</v>
          </cell>
          <cell r="C1672" t="str">
            <v>2.1.9.99.0022</v>
          </cell>
          <cell r="D1672" t="str">
            <v>Turbomeca do Brasil Ind. e Com. Ltda.</v>
          </cell>
          <cell r="E1672" t="str">
            <v>P S</v>
          </cell>
          <cell r="F1672" t="str">
            <v xml:space="preserve">   Outros Valores a Pagar</v>
          </cell>
        </row>
        <row r="1673">
          <cell r="A1673" t="str">
            <v>x</v>
          </cell>
          <cell r="B1673" t="str">
            <v>??</v>
          </cell>
          <cell r="C1673" t="str">
            <v>2.1.9.99.0023</v>
          </cell>
          <cell r="D1673" t="str">
            <v>Sondotécnica Engenharia de Solos S/A</v>
          </cell>
          <cell r="E1673" t="str">
            <v>P S</v>
          </cell>
          <cell r="F1673" t="str">
            <v xml:space="preserve">   Outros Valores a Pagar</v>
          </cell>
        </row>
        <row r="1674">
          <cell r="A1674" t="str">
            <v>x</v>
          </cell>
          <cell r="B1674" t="str">
            <v>??</v>
          </cell>
          <cell r="C1674" t="str">
            <v>2.1.9.99.0024</v>
          </cell>
          <cell r="D1674" t="str">
            <v>Banco Modal S/A</v>
          </cell>
          <cell r="E1674" t="str">
            <v>P S</v>
          </cell>
          <cell r="F1674" t="str">
            <v xml:space="preserve">   Outros Valores a Pagar</v>
          </cell>
        </row>
        <row r="1675">
          <cell r="A1675" t="str">
            <v>x</v>
          </cell>
          <cell r="B1675" t="str">
            <v>??</v>
          </cell>
          <cell r="C1675" t="str">
            <v>2.1.9.99.0025</v>
          </cell>
          <cell r="D1675" t="str">
            <v>EGEC Par Empreendimento Imobiliário Ltda</v>
          </cell>
          <cell r="E1675" t="str">
            <v>PP</v>
          </cell>
          <cell r="F1675" t="str">
            <v xml:space="preserve">   Créditos de Coligadas e Interligadas</v>
          </cell>
        </row>
        <row r="1676">
          <cell r="A1676">
            <v>213010001</v>
          </cell>
          <cell r="B1676" t="str">
            <v>Fornecedores Nacionais</v>
          </cell>
          <cell r="C1676" t="str">
            <v>2.1.9.99.0026</v>
          </cell>
          <cell r="D1676" t="str">
            <v>Ecisa Participações S/A</v>
          </cell>
          <cell r="E1676" t="str">
            <v>PP</v>
          </cell>
          <cell r="F1676" t="str">
            <v xml:space="preserve">   Créditos de Coligadas e Interligadas</v>
          </cell>
        </row>
        <row r="1677">
          <cell r="A1677" t="str">
            <v>x</v>
          </cell>
          <cell r="B1677" t="str">
            <v>??</v>
          </cell>
          <cell r="C1677" t="str">
            <v>2.1.9.99.0027</v>
          </cell>
          <cell r="D1677" t="str">
            <v>EMCE - Emp. Cogeradora de Energia Ltda.</v>
          </cell>
          <cell r="E1677" t="str">
            <v>PP</v>
          </cell>
          <cell r="F1677" t="str">
            <v xml:space="preserve">   Créditos de Coligadas e Interligadas</v>
          </cell>
        </row>
        <row r="1678">
          <cell r="A1678">
            <v>213010001</v>
          </cell>
          <cell r="B1678" t="str">
            <v>Fornecedores Nacionais</v>
          </cell>
          <cell r="C1678" t="str">
            <v>2.1.9.99.0028</v>
          </cell>
          <cell r="D1678" t="str">
            <v>Leonardo Matheson Drummond</v>
          </cell>
          <cell r="E1678" t="str">
            <v>P S</v>
          </cell>
          <cell r="F1678" t="str">
            <v xml:space="preserve">   Outros Valores a Pagar</v>
          </cell>
        </row>
        <row r="1679">
          <cell r="A1679" t="str">
            <v>x</v>
          </cell>
          <cell r="B1679" t="str">
            <v>??</v>
          </cell>
          <cell r="C1679" t="str">
            <v>2.1.9.99.0029</v>
          </cell>
          <cell r="D1679" t="str">
            <v>Maria Eduarda Cahet de Castro Matheson</v>
          </cell>
          <cell r="E1679" t="str">
            <v>P S</v>
          </cell>
          <cell r="F1679" t="str">
            <v xml:space="preserve">   Outros Valores a Pagar</v>
          </cell>
        </row>
        <row r="1680">
          <cell r="A1680" t="str">
            <v>x</v>
          </cell>
          <cell r="B1680" t="str">
            <v>??</v>
          </cell>
          <cell r="C1680" t="str">
            <v>2.1.9.99.0030</v>
          </cell>
          <cell r="D1680" t="str">
            <v>Sociedade Independência Imóveis S/A</v>
          </cell>
          <cell r="E1680" t="str">
            <v>PP</v>
          </cell>
          <cell r="F1680" t="str">
            <v xml:space="preserve">   Créditos de Coligadas e Interligadas</v>
          </cell>
        </row>
        <row r="1681">
          <cell r="A1681" t="str">
            <v>x</v>
          </cell>
          <cell r="B1681" t="str">
            <v>??</v>
          </cell>
          <cell r="C1681" t="str">
            <v>2.1.9.99.0031</v>
          </cell>
          <cell r="D1681" t="str">
            <v>Acionistas Minoritários - Resgate Ações</v>
          </cell>
          <cell r="E1681" t="str">
            <v>P S</v>
          </cell>
          <cell r="F1681" t="str">
            <v xml:space="preserve">   Outros Valores a Pagar</v>
          </cell>
        </row>
        <row r="1682">
          <cell r="A1682">
            <v>213010001</v>
          </cell>
          <cell r="B1682" t="str">
            <v>Fornecedores Nacionais</v>
          </cell>
          <cell r="C1682" t="str">
            <v>2.1.9.99.0032</v>
          </cell>
          <cell r="D1682" t="str">
            <v>Ecipar Participações S/A</v>
          </cell>
          <cell r="E1682" t="str">
            <v>P S</v>
          </cell>
          <cell r="F1682" t="str">
            <v xml:space="preserve">   Outros Valores a Pagar</v>
          </cell>
        </row>
        <row r="1683">
          <cell r="A1683">
            <v>213010001</v>
          </cell>
          <cell r="B1683" t="str">
            <v>Fornecedores Nacionais</v>
          </cell>
          <cell r="C1683" t="str">
            <v>2.1.9.99.0033</v>
          </cell>
          <cell r="D1683" t="str">
            <v>Hugo Matheson Drummond</v>
          </cell>
          <cell r="E1683" t="str">
            <v>P S</v>
          </cell>
          <cell r="F1683" t="str">
            <v xml:space="preserve">   Outros Valores a Pagar</v>
          </cell>
        </row>
        <row r="1684">
          <cell r="A1684">
            <v>213010001</v>
          </cell>
          <cell r="B1684" t="str">
            <v>Fornecedores Nacionais</v>
          </cell>
          <cell r="C1684" t="str">
            <v>2.1.9.99.0034</v>
          </cell>
          <cell r="D1684" t="str">
            <v>Antônio Wadih Arbex</v>
          </cell>
          <cell r="E1684" t="str">
            <v>P S</v>
          </cell>
          <cell r="F1684" t="str">
            <v xml:space="preserve">   Outros Valores a Pagar</v>
          </cell>
        </row>
        <row r="1685">
          <cell r="A1685">
            <v>213010001</v>
          </cell>
          <cell r="B1685" t="str">
            <v>Fornecedores Nacionais</v>
          </cell>
          <cell r="C1685" t="str">
            <v>2.1.9.99.0035</v>
          </cell>
          <cell r="D1685" t="str">
            <v>Jeronymo Rocha Bonan</v>
          </cell>
          <cell r="E1685" t="str">
            <v>P S</v>
          </cell>
          <cell r="F1685" t="str">
            <v xml:space="preserve">   Outros Valores a Pagar</v>
          </cell>
        </row>
        <row r="1686">
          <cell r="A1686">
            <v>213010001</v>
          </cell>
          <cell r="B1686" t="str">
            <v>Fornecedores Nacionais</v>
          </cell>
          <cell r="C1686" t="str">
            <v>2.1.9.99.0036</v>
          </cell>
          <cell r="D1686" t="str">
            <v>Genésio Souto da Costa</v>
          </cell>
          <cell r="E1686" t="str">
            <v>P S</v>
          </cell>
          <cell r="F1686" t="str">
            <v xml:space="preserve">   Outros Valores a Pagar</v>
          </cell>
        </row>
        <row r="1687">
          <cell r="A1687" t="str">
            <v>x</v>
          </cell>
          <cell r="B1687" t="str">
            <v>??</v>
          </cell>
          <cell r="C1687" t="str">
            <v>2.1.9.99.0037</v>
          </cell>
          <cell r="D1687" t="str">
            <v>Dylpar Participações S/A</v>
          </cell>
          <cell r="E1687" t="str">
            <v>P S</v>
          </cell>
          <cell r="F1687" t="str">
            <v xml:space="preserve">   Outros Valores a Pagar</v>
          </cell>
        </row>
        <row r="1688">
          <cell r="A1688">
            <v>213010001</v>
          </cell>
          <cell r="B1688" t="str">
            <v>Fornecedores Nacionais</v>
          </cell>
          <cell r="C1688" t="str">
            <v>2.1.9.99.0038</v>
          </cell>
          <cell r="D1688" t="str">
            <v>Antônio Bernardo Vieira Maia</v>
          </cell>
          <cell r="E1688" t="str">
            <v>P S</v>
          </cell>
          <cell r="F1688" t="str">
            <v xml:space="preserve">   Outros Valores a Pagar</v>
          </cell>
        </row>
        <row r="1689">
          <cell r="A1689">
            <v>213010001</v>
          </cell>
          <cell r="B1689" t="str">
            <v>Fornecedores Nacionais</v>
          </cell>
          <cell r="C1689" t="str">
            <v>2.1.9.99.0039</v>
          </cell>
          <cell r="D1689" t="str">
            <v>Gustavo Pinheiro Guimarães Padilha</v>
          </cell>
          <cell r="E1689" t="str">
            <v>P S</v>
          </cell>
          <cell r="F1689" t="str">
            <v xml:space="preserve">   Outros Valores a Pagar</v>
          </cell>
        </row>
        <row r="1690">
          <cell r="A1690">
            <v>213010001</v>
          </cell>
          <cell r="B1690" t="str">
            <v>Fornecedores Nacionais</v>
          </cell>
          <cell r="C1690" t="str">
            <v>2.1.9.99.0040</v>
          </cell>
          <cell r="D1690" t="str">
            <v>Convênio GP Adm. Empr. Ltda.</v>
          </cell>
          <cell r="E1690" t="str">
            <v>P S</v>
          </cell>
          <cell r="F1690" t="str">
            <v xml:space="preserve">   Outros Valores a Pagar</v>
          </cell>
        </row>
        <row r="1691">
          <cell r="A1691">
            <v>213010001</v>
          </cell>
          <cell r="B1691" t="str">
            <v>Fornecedores Nacionais</v>
          </cell>
          <cell r="C1691" t="str">
            <v>2.1.9.99.0041</v>
          </cell>
          <cell r="D1691" t="str">
            <v>Comtex Ind. Com. Imp. e Exportação Ltda.</v>
          </cell>
          <cell r="E1691" t="str">
            <v>P S</v>
          </cell>
          <cell r="F1691" t="str">
            <v xml:space="preserve">   Outros Valores a Pagar</v>
          </cell>
        </row>
        <row r="1692">
          <cell r="A1692" t="str">
            <v>x</v>
          </cell>
          <cell r="B1692" t="str">
            <v>??</v>
          </cell>
          <cell r="C1692" t="str">
            <v>2.1.9.99.0042</v>
          </cell>
          <cell r="D1692" t="str">
            <v>Cálamo Distribuidora Prod. de Beleza S/A</v>
          </cell>
          <cell r="E1692" t="str">
            <v>P S</v>
          </cell>
          <cell r="F1692" t="str">
            <v xml:space="preserve">   Outros Valores a Pagar</v>
          </cell>
        </row>
        <row r="1693">
          <cell r="A1693">
            <v>213010001</v>
          </cell>
          <cell r="B1693" t="str">
            <v>Fornecedores Nacionais</v>
          </cell>
          <cell r="C1693" t="str">
            <v>2.1.9.99.0043</v>
          </cell>
          <cell r="D1693" t="str">
            <v>Shopping Estação Ltda.</v>
          </cell>
          <cell r="E1693" t="str">
            <v>P S</v>
          </cell>
          <cell r="F1693" t="str">
            <v xml:space="preserve">   Outros Valores a Pagar</v>
          </cell>
        </row>
        <row r="1694">
          <cell r="A1694">
            <v>219990002</v>
          </cell>
          <cell r="B1694" t="str">
            <v>Outros Valores a Pagar</v>
          </cell>
          <cell r="C1694" t="str">
            <v>2.1.9.99.0044</v>
          </cell>
          <cell r="D1694" t="str">
            <v>Cláudio Bruni</v>
          </cell>
          <cell r="E1694" t="str">
            <v>P S</v>
          </cell>
          <cell r="F1694" t="str">
            <v xml:space="preserve">   Outros Valores a Pagar</v>
          </cell>
        </row>
        <row r="1695">
          <cell r="A1695">
            <v>219990002</v>
          </cell>
          <cell r="B1695" t="str">
            <v>Outros Valores a Pagar</v>
          </cell>
          <cell r="C1695" t="str">
            <v>2.1.9.99.0045</v>
          </cell>
          <cell r="D1695" t="str">
            <v>Mônica Serur Bruni</v>
          </cell>
          <cell r="E1695" t="str">
            <v>P S</v>
          </cell>
          <cell r="F1695" t="str">
            <v xml:space="preserve">   Outros Valores a Pagar</v>
          </cell>
        </row>
        <row r="1696">
          <cell r="A1696">
            <v>213010001</v>
          </cell>
          <cell r="B1696" t="str">
            <v>Fornecedores Nacionais</v>
          </cell>
          <cell r="C1696" t="str">
            <v>2.1.9.99.0046</v>
          </cell>
          <cell r="D1696" t="str">
            <v>SPE Indianápolis Participações S/A</v>
          </cell>
          <cell r="E1696" t="str">
            <v>PP</v>
          </cell>
          <cell r="F1696" t="str">
            <v xml:space="preserve">   Créditos de Coligadas e Interligadas</v>
          </cell>
        </row>
        <row r="1697">
          <cell r="A1697">
            <v>213010001</v>
          </cell>
          <cell r="B1697" t="str">
            <v>Fornecedores Nacionais</v>
          </cell>
          <cell r="C1697" t="str">
            <v>2.1.9.99.0047</v>
          </cell>
          <cell r="D1697" t="str">
            <v>Adroaldo Moura da Silva</v>
          </cell>
          <cell r="E1697" t="str">
            <v>P S</v>
          </cell>
          <cell r="F1697" t="str">
            <v xml:space="preserve">   Outros Valores a Pagar</v>
          </cell>
        </row>
        <row r="1698">
          <cell r="A1698">
            <v>213010001</v>
          </cell>
          <cell r="B1698" t="str">
            <v>Fornecedores Nacionais</v>
          </cell>
          <cell r="C1698" t="str">
            <v>2.1.9.99.0048</v>
          </cell>
          <cell r="D1698" t="str">
            <v>Samuel Assayag Hanan</v>
          </cell>
          <cell r="E1698" t="str">
            <v>P S</v>
          </cell>
          <cell r="F1698" t="str">
            <v xml:space="preserve">   Outros Valores a Pagar</v>
          </cell>
        </row>
        <row r="1699">
          <cell r="A1699">
            <v>213010001</v>
          </cell>
          <cell r="B1699" t="str">
            <v>Fornecedores Nacionais</v>
          </cell>
          <cell r="C1699" t="str">
            <v>2.1.9.99.0049</v>
          </cell>
          <cell r="D1699" t="str">
            <v>Luiz Antônio Roland Monteiro</v>
          </cell>
          <cell r="E1699" t="str">
            <v>P S</v>
          </cell>
          <cell r="F1699" t="str">
            <v xml:space="preserve">   Outros Valores a Pagar</v>
          </cell>
        </row>
        <row r="1700">
          <cell r="A1700">
            <v>213010001</v>
          </cell>
          <cell r="B1700" t="str">
            <v>Fornecedores Nacionais</v>
          </cell>
          <cell r="C1700" t="str">
            <v>2.1.9.99.0050</v>
          </cell>
          <cell r="D1700" t="str">
            <v>Empresa Patrimonial Industrial IV S/A</v>
          </cell>
          <cell r="E1700" t="str">
            <v>PP</v>
          </cell>
          <cell r="F1700" t="str">
            <v xml:space="preserve">   Créditos de Coligadas e Interligadas</v>
          </cell>
        </row>
        <row r="1701">
          <cell r="A1701">
            <v>213010001</v>
          </cell>
          <cell r="B1701" t="str">
            <v>Fornecedores Nacionais</v>
          </cell>
          <cell r="C1701" t="str">
            <v>2.1.9.99.0051</v>
          </cell>
          <cell r="D1701" t="str">
            <v>Nattca2006 Participações S/A</v>
          </cell>
          <cell r="E1701" t="str">
            <v>PP</v>
          </cell>
          <cell r="F1701" t="str">
            <v xml:space="preserve">   Créditos de Coligadas e Interligadas</v>
          </cell>
        </row>
        <row r="1702">
          <cell r="A1702">
            <v>213010001</v>
          </cell>
          <cell r="B1702" t="str">
            <v>Fornecedores Nacionais</v>
          </cell>
          <cell r="C1702" t="str">
            <v>2.1.9.99.9997</v>
          </cell>
          <cell r="D1702" t="str">
            <v>Créditos a Verificar</v>
          </cell>
          <cell r="E1702" t="str">
            <v>P S</v>
          </cell>
          <cell r="F1702" t="str">
            <v xml:space="preserve">   Outros Valores a Pagar</v>
          </cell>
        </row>
        <row r="1703">
          <cell r="A1703">
            <v>213010001</v>
          </cell>
          <cell r="B1703" t="str">
            <v>Fornecedores Nacionais</v>
          </cell>
          <cell r="C1703" t="str">
            <v>2.1.9.99.9999</v>
          </cell>
          <cell r="D1703" t="str">
            <v>Diversos</v>
          </cell>
          <cell r="E1703" t="str">
            <v>P S</v>
          </cell>
          <cell r="F1703" t="str">
            <v xml:space="preserve">   Outros Valores a Pagar</v>
          </cell>
        </row>
        <row r="1704">
          <cell r="A1704" t="str">
            <v>x</v>
          </cell>
          <cell r="B1704" t="str">
            <v>??</v>
          </cell>
          <cell r="C1704" t="str">
            <v>2.2</v>
          </cell>
          <cell r="D1704" t="str">
            <v>Passivo Exigível a Longo Prazo</v>
          </cell>
          <cell r="E1704" t="str">
            <v>PT</v>
          </cell>
          <cell r="F1704" t="str">
            <v xml:space="preserve">   Financiamentos</v>
          </cell>
        </row>
        <row r="1705">
          <cell r="A1705" t="str">
            <v>x</v>
          </cell>
          <cell r="B1705" t="str">
            <v>??</v>
          </cell>
          <cell r="C1705" t="str">
            <v>2.2.1</v>
          </cell>
          <cell r="D1705" t="str">
            <v>Empréstimos e Financiamentos</v>
          </cell>
          <cell r="E1705" t="str">
            <v>PT</v>
          </cell>
          <cell r="F1705" t="str">
            <v xml:space="preserve">   Financiamentos</v>
          </cell>
        </row>
        <row r="1706">
          <cell r="A1706" t="str">
            <v>x</v>
          </cell>
          <cell r="B1706" t="str">
            <v>??</v>
          </cell>
          <cell r="C1706" t="str">
            <v>2.2.1.01</v>
          </cell>
          <cell r="D1706" t="str">
            <v>Empréstimos a Pagar</v>
          </cell>
          <cell r="E1706" t="str">
            <v>PT</v>
          </cell>
          <cell r="F1706" t="str">
            <v xml:space="preserve">   Financiamentos</v>
          </cell>
        </row>
        <row r="1707">
          <cell r="A1707" t="str">
            <v>x</v>
          </cell>
          <cell r="B1707" t="str">
            <v>??</v>
          </cell>
          <cell r="C1707" t="str">
            <v>2.2.1.02</v>
          </cell>
          <cell r="D1707" t="str">
            <v>Financiamentos a Pagar</v>
          </cell>
          <cell r="E1707" t="str">
            <v>PT</v>
          </cell>
          <cell r="F1707" t="str">
            <v xml:space="preserve">   Financiamentos</v>
          </cell>
        </row>
        <row r="1708">
          <cell r="A1708">
            <v>221029005</v>
          </cell>
          <cell r="B1708" t="str">
            <v>Citibank NA (Tioga)</v>
          </cell>
          <cell r="C1708" t="str">
            <v>2.2.1.02.0001</v>
          </cell>
          <cell r="D1708" t="str">
            <v>Citibank NA (Tioga)</v>
          </cell>
          <cell r="E1708" t="str">
            <v>PT</v>
          </cell>
          <cell r="F1708" t="str">
            <v xml:space="preserve">   Financiamentos</v>
          </cell>
        </row>
        <row r="1709">
          <cell r="A1709">
            <v>221029006</v>
          </cell>
          <cell r="B1709" t="str">
            <v>Citibank NA (Maruda)</v>
          </cell>
          <cell r="C1709" t="str">
            <v>2.2.1.02.0002</v>
          </cell>
          <cell r="D1709" t="str">
            <v>Citibank NA (Maruda)</v>
          </cell>
          <cell r="E1709" t="str">
            <v>PT</v>
          </cell>
          <cell r="F1709" t="str">
            <v xml:space="preserve">   Financiamentos</v>
          </cell>
        </row>
        <row r="1710">
          <cell r="A1710" t="str">
            <v>x</v>
          </cell>
          <cell r="B1710" t="str">
            <v>??</v>
          </cell>
          <cell r="C1710" t="str">
            <v>2.2.1.02.0003</v>
          </cell>
          <cell r="D1710" t="str">
            <v>Banco do Estado do Rio Grande do Sul S/A</v>
          </cell>
          <cell r="E1710" t="str">
            <v>PT</v>
          </cell>
          <cell r="F1710" t="str">
            <v xml:space="preserve">   Financiamentos</v>
          </cell>
        </row>
        <row r="1711">
          <cell r="A1711" t="str">
            <v>x</v>
          </cell>
          <cell r="B1711" t="str">
            <v>??</v>
          </cell>
          <cell r="C1711" t="str">
            <v>2.2.1.02.0004</v>
          </cell>
          <cell r="D1711" t="str">
            <v>BNDES - Bco Nac Des. Econ. e Social</v>
          </cell>
          <cell r="E1711" t="str">
            <v>PT</v>
          </cell>
          <cell r="F1711" t="str">
            <v xml:space="preserve">   Financiamentos</v>
          </cell>
        </row>
        <row r="1712">
          <cell r="A1712">
            <v>221020237</v>
          </cell>
          <cell r="B1712" t="str">
            <v>Banco Bradesco S/A.</v>
          </cell>
          <cell r="C1712" t="str">
            <v>2.2.1.02.0005</v>
          </cell>
          <cell r="D1712" t="str">
            <v>Banco Bradesco S/A.</v>
          </cell>
          <cell r="E1712" t="str">
            <v>PT</v>
          </cell>
          <cell r="F1712" t="str">
            <v xml:space="preserve">   Financiamentos</v>
          </cell>
        </row>
        <row r="1713">
          <cell r="A1713">
            <v>221029004</v>
          </cell>
          <cell r="B1713" t="str">
            <v>Safra National Bank of New York</v>
          </cell>
          <cell r="C1713" t="str">
            <v>2.2.1.02.0006</v>
          </cell>
          <cell r="D1713" t="str">
            <v>Safra National Bank of New York</v>
          </cell>
          <cell r="E1713" t="str">
            <v>PT</v>
          </cell>
          <cell r="F1713" t="str">
            <v xml:space="preserve">   Financiamentos</v>
          </cell>
        </row>
        <row r="1714">
          <cell r="A1714">
            <v>221029007</v>
          </cell>
          <cell r="B1714" t="str">
            <v>Beal - Uruguai - Contrato I</v>
          </cell>
          <cell r="C1714" t="str">
            <v>2.2.1.02.0007</v>
          </cell>
          <cell r="D1714" t="str">
            <v>Beal - Uruguai - Contrato I</v>
          </cell>
          <cell r="E1714" t="str">
            <v>PT</v>
          </cell>
          <cell r="F1714" t="str">
            <v xml:space="preserve">   Financiamentos</v>
          </cell>
        </row>
        <row r="1715">
          <cell r="A1715">
            <v>221029008</v>
          </cell>
          <cell r="B1715" t="str">
            <v>Beal - Uruguai - Contrato II</v>
          </cell>
          <cell r="C1715" t="str">
            <v>2.2.1.02.0008</v>
          </cell>
          <cell r="D1715" t="str">
            <v>Beal - Uruguai - Contrato II</v>
          </cell>
          <cell r="E1715" t="str">
            <v>PT</v>
          </cell>
          <cell r="F1715" t="str">
            <v xml:space="preserve">   Financiamentos</v>
          </cell>
        </row>
        <row r="1716">
          <cell r="A1716">
            <v>221020004</v>
          </cell>
          <cell r="B1716" t="str">
            <v>Banco do Nordeste do Brasil S/A</v>
          </cell>
          <cell r="C1716" t="str">
            <v>2.2.1.02.0009</v>
          </cell>
          <cell r="D1716" t="str">
            <v>Banco do Nordeste do Brasil S/A</v>
          </cell>
          <cell r="E1716" t="str">
            <v>PT</v>
          </cell>
          <cell r="F1716" t="str">
            <v xml:space="preserve">   Financiamentos</v>
          </cell>
        </row>
        <row r="1717">
          <cell r="A1717">
            <v>221020246</v>
          </cell>
          <cell r="B1717" t="str">
            <v>Banco ABC Brasil S/A - Contrato 26070501</v>
          </cell>
          <cell r="C1717" t="str">
            <v>2.2.1.02.0010</v>
          </cell>
          <cell r="D1717" t="str">
            <v>Banco ABC Brasil S/A - Contrato 26070501</v>
          </cell>
          <cell r="E1717" t="str">
            <v>PT</v>
          </cell>
          <cell r="F1717" t="str">
            <v xml:space="preserve">   Financiamentos</v>
          </cell>
        </row>
        <row r="1718">
          <cell r="A1718">
            <v>221020246</v>
          </cell>
          <cell r="B1718" t="str">
            <v>Banco ABC Brasil S/A - Contrato 26070501</v>
          </cell>
          <cell r="C1718" t="str">
            <v>2.2.1.02.0011</v>
          </cell>
          <cell r="D1718" t="str">
            <v>Banco ABC Brasil S/A - Contrato 23121601</v>
          </cell>
          <cell r="E1718" t="str">
            <v>PT</v>
          </cell>
          <cell r="F1718" t="str">
            <v xml:space="preserve">   Financiamentos</v>
          </cell>
        </row>
        <row r="1719">
          <cell r="A1719">
            <v>221020246</v>
          </cell>
          <cell r="B1719" t="str">
            <v>Banco ABC Brasil S/A - Contrato 26070501</v>
          </cell>
          <cell r="C1719" t="str">
            <v>2.2.1.02.0012</v>
          </cell>
          <cell r="D1719" t="str">
            <v>Banco ABC Brasil S/A - Contrato 26100201</v>
          </cell>
          <cell r="E1719" t="str">
            <v>PT</v>
          </cell>
          <cell r="F1719" t="str">
            <v xml:space="preserve">   Financiamentos</v>
          </cell>
        </row>
        <row r="1720">
          <cell r="A1720">
            <v>221020246</v>
          </cell>
          <cell r="B1720" t="str">
            <v>Banco ABC Brasil S/A - Contrato 26070501</v>
          </cell>
          <cell r="C1720" t="str">
            <v>2.2.1.02.0013</v>
          </cell>
          <cell r="D1720" t="str">
            <v>Banco ABC Brasil S/A - Contrato 26100202</v>
          </cell>
          <cell r="E1720" t="str">
            <v>PT</v>
          </cell>
          <cell r="F1720" t="str">
            <v xml:space="preserve">   Financiamentos</v>
          </cell>
        </row>
        <row r="1721">
          <cell r="A1721">
            <v>221020246</v>
          </cell>
          <cell r="B1721" t="str">
            <v>Banco ABC Brasil S/A - Contrato 26070501</v>
          </cell>
          <cell r="C1721" t="str">
            <v>2.2.1.02.0014</v>
          </cell>
          <cell r="D1721" t="str">
            <v>Banco ABC Brasil S/A - Contrato 26100203</v>
          </cell>
          <cell r="E1721" t="str">
            <v>PT</v>
          </cell>
          <cell r="F1721" t="str">
            <v xml:space="preserve">   Financiamentos</v>
          </cell>
        </row>
        <row r="1722">
          <cell r="A1722">
            <v>221020246</v>
          </cell>
          <cell r="B1722" t="str">
            <v>Banco ABC Brasil S/A - Contrato 26070501</v>
          </cell>
          <cell r="C1722" t="str">
            <v>2.2.1.02.0015</v>
          </cell>
          <cell r="D1722" t="str">
            <v>Banco ABC Brasil S/A - Contrato 26100204</v>
          </cell>
          <cell r="E1722" t="str">
            <v>PT</v>
          </cell>
          <cell r="F1722" t="str">
            <v xml:space="preserve">   Financiamentos</v>
          </cell>
        </row>
        <row r="1723">
          <cell r="A1723">
            <v>221020409</v>
          </cell>
          <cell r="B1723" t="str">
            <v>Unibanco - União de Bcos Brasileiros S/A</v>
          </cell>
          <cell r="C1723" t="str">
            <v>2.2.1.02.0016</v>
          </cell>
          <cell r="D1723" t="str">
            <v>Unibanco - União de Bcos Brasileiros S/A</v>
          </cell>
          <cell r="E1723" t="str">
            <v>PT</v>
          </cell>
          <cell r="F1723" t="str">
            <v xml:space="preserve">   Financiamentos</v>
          </cell>
        </row>
        <row r="1724">
          <cell r="A1724">
            <v>221020341</v>
          </cell>
          <cell r="B1724" t="str">
            <v>Banco Itaú S/A</v>
          </cell>
          <cell r="C1724" t="str">
            <v>2.2.1.02.0017</v>
          </cell>
          <cell r="D1724" t="str">
            <v>Banco Itaú S/A</v>
          </cell>
          <cell r="E1724" t="str">
            <v>PT</v>
          </cell>
          <cell r="F1724" t="str">
            <v xml:space="preserve">   Financiamentos</v>
          </cell>
        </row>
        <row r="1725">
          <cell r="A1725" t="str">
            <v>x</v>
          </cell>
          <cell r="B1725" t="str">
            <v>??</v>
          </cell>
          <cell r="C1725" t="str">
            <v>2.2.2</v>
          </cell>
          <cell r="D1725" t="str">
            <v>Obrigações Fiscais e Tributárias</v>
          </cell>
        </row>
        <row r="1726">
          <cell r="A1726" t="str">
            <v>x</v>
          </cell>
          <cell r="B1726" t="str">
            <v>??</v>
          </cell>
          <cell r="C1726" t="str">
            <v>2.2.2.01</v>
          </cell>
          <cell r="D1726" t="str">
            <v>Parcelamentos de Débitos Fiscais</v>
          </cell>
        </row>
        <row r="1727">
          <cell r="A1727">
            <v>226010001</v>
          </cell>
          <cell r="B1727" t="str">
            <v>Contribuição Social Sobre Lucros</v>
          </cell>
          <cell r="C1727" t="str">
            <v>2.2.2.01.0001</v>
          </cell>
          <cell r="D1727" t="str">
            <v>Contribuição Social Sobre Lucros</v>
          </cell>
        </row>
        <row r="1728">
          <cell r="A1728">
            <v>226010002</v>
          </cell>
          <cell r="B1728" t="str">
            <v>Imposto de Renda</v>
          </cell>
          <cell r="C1728" t="str">
            <v>2.2.2.01.0002</v>
          </cell>
          <cell r="D1728" t="str">
            <v>Imposto de Renda</v>
          </cell>
        </row>
        <row r="1729">
          <cell r="A1729">
            <v>226010003</v>
          </cell>
          <cell r="B1729" t="str">
            <v>PIS - Programa de Integração Social</v>
          </cell>
          <cell r="C1729" t="str">
            <v>2.2.2.01.0003</v>
          </cell>
          <cell r="D1729" t="str">
            <v>PIS - Programa de Integração Social</v>
          </cell>
        </row>
        <row r="1730">
          <cell r="A1730">
            <v>226010004</v>
          </cell>
          <cell r="B1730" t="str">
            <v>COFINS</v>
          </cell>
          <cell r="C1730" t="str">
            <v>2.2.2.01.0004</v>
          </cell>
          <cell r="D1730" t="str">
            <v>COFINS</v>
          </cell>
        </row>
        <row r="1731">
          <cell r="A1731" t="str">
            <v>??</v>
          </cell>
          <cell r="B1731" t="str">
            <v>??</v>
          </cell>
          <cell r="C1731" t="str">
            <v>2.2.2.01.0005</v>
          </cell>
          <cell r="D1731" t="str">
            <v>IPTU A PAGAR</v>
          </cell>
          <cell r="E1731" t="str">
            <v>PD</v>
          </cell>
          <cell r="F1731" t="str">
            <v xml:space="preserve">   Impostos e Contribuições</v>
          </cell>
        </row>
        <row r="1732">
          <cell r="A1732" t="str">
            <v>x</v>
          </cell>
          <cell r="B1732" t="str">
            <v>??</v>
          </cell>
          <cell r="C1732" t="str">
            <v>2.2.3</v>
          </cell>
          <cell r="D1732" t="str">
            <v>Créditos de Empresas Interligadas</v>
          </cell>
          <cell r="E1732" t="str">
            <v>PU</v>
          </cell>
          <cell r="F1732" t="str">
            <v xml:space="preserve">   Créditos de Coligadas e Controladas</v>
          </cell>
        </row>
        <row r="1733">
          <cell r="A1733" t="str">
            <v>x</v>
          </cell>
          <cell r="B1733" t="str">
            <v>??</v>
          </cell>
          <cell r="C1733" t="str">
            <v>2.2.3.01</v>
          </cell>
          <cell r="D1733" t="str">
            <v>Créditos da Empresa Controladora</v>
          </cell>
          <cell r="E1733" t="str">
            <v>PU</v>
          </cell>
          <cell r="F1733" t="str">
            <v xml:space="preserve">   Créditos de Coligadas e Controladas</v>
          </cell>
        </row>
        <row r="1734">
          <cell r="A1734">
            <v>214030001</v>
          </cell>
          <cell r="B1734" t="str">
            <v>Créditos de Controladoras</v>
          </cell>
          <cell r="C1734" t="str">
            <v>2.2.3.01.0001</v>
          </cell>
          <cell r="D1734" t="str">
            <v>Ecisa - Eng.Com. e Indústria  S/A</v>
          </cell>
          <cell r="E1734" t="str">
            <v>PU</v>
          </cell>
          <cell r="F1734" t="str">
            <v xml:space="preserve">   Créditos de Coligadas e Controladas</v>
          </cell>
        </row>
        <row r="1735">
          <cell r="A1735">
            <v>214030001</v>
          </cell>
          <cell r="B1735" t="str">
            <v>Créditos de Controladoras</v>
          </cell>
          <cell r="C1735" t="str">
            <v>2.2.3.01.0002</v>
          </cell>
          <cell r="D1735" t="str">
            <v>Ecisa Participações S/A</v>
          </cell>
          <cell r="E1735" t="str">
            <v>PU</v>
          </cell>
          <cell r="F1735" t="str">
            <v xml:space="preserve">   Créditos de Coligadas e Controladas</v>
          </cell>
        </row>
        <row r="1736">
          <cell r="A1736">
            <v>214030001</v>
          </cell>
          <cell r="B1736" t="str">
            <v>Créditos de Controladoras</v>
          </cell>
          <cell r="C1736" t="str">
            <v>2.2.3.01.0003</v>
          </cell>
          <cell r="D1736" t="str">
            <v>BRMALLS Participações S/A.</v>
          </cell>
          <cell r="E1736" t="str">
            <v>PU</v>
          </cell>
          <cell r="F1736" t="str">
            <v xml:space="preserve">   Créditos de Coligadas e Controladas</v>
          </cell>
        </row>
        <row r="1737">
          <cell r="A1737" t="str">
            <v>x</v>
          </cell>
          <cell r="B1737" t="str">
            <v>??</v>
          </cell>
          <cell r="C1737" t="str">
            <v>2.2.3.02</v>
          </cell>
          <cell r="D1737" t="str">
            <v>Créditos de Empresas Controladas</v>
          </cell>
          <cell r="E1737" t="str">
            <v>PU</v>
          </cell>
          <cell r="F1737" t="str">
            <v xml:space="preserve">   Créditos de Coligadas e Controladas</v>
          </cell>
        </row>
        <row r="1738">
          <cell r="A1738" t="str">
            <v>x</v>
          </cell>
          <cell r="B1738" t="str">
            <v>??</v>
          </cell>
          <cell r="C1738" t="str">
            <v>2.2.3.02.0001</v>
          </cell>
          <cell r="D1738" t="str">
            <v>Agropastoril Sapucaia Ltda</v>
          </cell>
          <cell r="E1738" t="str">
            <v>PU</v>
          </cell>
          <cell r="F1738" t="str">
            <v xml:space="preserve">   Créditos de Coligadas e Controladas</v>
          </cell>
        </row>
        <row r="1739">
          <cell r="A1739" t="str">
            <v>x</v>
          </cell>
          <cell r="B1739" t="str">
            <v>??</v>
          </cell>
          <cell r="C1739" t="str">
            <v>2.2.3.02.0002</v>
          </cell>
          <cell r="D1739" t="str">
            <v>Agropastoril Rio Corda Ltda</v>
          </cell>
          <cell r="E1739" t="str">
            <v>PU</v>
          </cell>
          <cell r="F1739" t="str">
            <v xml:space="preserve">   Créditos de Coligadas e Controladas</v>
          </cell>
        </row>
        <row r="1740">
          <cell r="A1740" t="str">
            <v>x</v>
          </cell>
          <cell r="B1740" t="str">
            <v>??</v>
          </cell>
          <cell r="C1740" t="str">
            <v>2.2.3.02.0003</v>
          </cell>
          <cell r="D1740" t="str">
            <v>Nattca2006 Participações S/A</v>
          </cell>
          <cell r="E1740" t="str">
            <v>PU</v>
          </cell>
          <cell r="F1740" t="str">
            <v xml:space="preserve">   Créditos de Coligadas e Controladas</v>
          </cell>
        </row>
        <row r="1741">
          <cell r="A1741" t="str">
            <v>x</v>
          </cell>
          <cell r="B1741" t="str">
            <v>??</v>
          </cell>
          <cell r="C1741" t="str">
            <v>2.2.3.03</v>
          </cell>
          <cell r="D1741" t="str">
            <v>Créditos de Empresas Coligadas</v>
          </cell>
          <cell r="E1741" t="str">
            <v>PU</v>
          </cell>
          <cell r="F1741" t="str">
            <v xml:space="preserve">   Créditos de Coligadas e Controladas</v>
          </cell>
        </row>
        <row r="1742">
          <cell r="A1742" t="str">
            <v>x</v>
          </cell>
          <cell r="B1742" t="str">
            <v>??</v>
          </cell>
          <cell r="C1742" t="str">
            <v>2.2.4</v>
          </cell>
          <cell r="D1742" t="str">
            <v>Provisões</v>
          </cell>
          <cell r="E1742" t="str">
            <v>PW</v>
          </cell>
          <cell r="F1742" t="str">
            <v xml:space="preserve">   Provisão Perda Investimento</v>
          </cell>
        </row>
        <row r="1743">
          <cell r="A1743" t="str">
            <v>x</v>
          </cell>
          <cell r="B1743" t="str">
            <v>??</v>
          </cell>
          <cell r="C1743" t="str">
            <v>2.2.4.01</v>
          </cell>
          <cell r="D1743" t="str">
            <v>Provisão Perda Investimento</v>
          </cell>
          <cell r="E1743" t="str">
            <v>PW</v>
          </cell>
          <cell r="F1743" t="str">
            <v xml:space="preserve">   Provisão Perda Investimento</v>
          </cell>
        </row>
        <row r="1744">
          <cell r="A1744">
            <v>131030001</v>
          </cell>
          <cell r="B1744" t="str">
            <v>Participações em Controladas</v>
          </cell>
          <cell r="C1744" t="str">
            <v>2.2.4.01.0001</v>
          </cell>
          <cell r="D1744" t="str">
            <v>EGEC - Emp. Gerenc. Emp. Comerciais S/A</v>
          </cell>
          <cell r="E1744" t="str">
            <v>PW</v>
          </cell>
          <cell r="F1744" t="str">
            <v xml:space="preserve">   Provisão Perda Investimento</v>
          </cell>
        </row>
        <row r="1745">
          <cell r="A1745">
            <v>131030001</v>
          </cell>
          <cell r="B1745" t="str">
            <v>Participações em Controladas</v>
          </cell>
          <cell r="C1745" t="str">
            <v>2.2.4.01.0002</v>
          </cell>
          <cell r="D1745" t="str">
            <v>Dacom Des Aval Com Shoppings Center Ltda</v>
          </cell>
          <cell r="E1745" t="str">
            <v>PW</v>
          </cell>
          <cell r="F1745" t="str">
            <v xml:space="preserve">   Provisão Perda Investimento</v>
          </cell>
        </row>
        <row r="1746">
          <cell r="A1746">
            <v>131030001</v>
          </cell>
          <cell r="B1746" t="str">
            <v>Participações em Controladas</v>
          </cell>
          <cell r="C1746" t="str">
            <v>2.2.4.01.0003</v>
          </cell>
          <cell r="D1746" t="str">
            <v>Dacom Gestão Comercial Ltda.</v>
          </cell>
          <cell r="E1746" t="str">
            <v>PW</v>
          </cell>
          <cell r="F1746" t="str">
            <v xml:space="preserve">   Provisão Perda Investimento</v>
          </cell>
        </row>
        <row r="1747">
          <cell r="A1747">
            <v>131030001</v>
          </cell>
          <cell r="B1747" t="str">
            <v>Participações em Controladas</v>
          </cell>
          <cell r="C1747" t="str">
            <v>2.2.4.01.0004</v>
          </cell>
          <cell r="D1747" t="str">
            <v>SDR - Empreendimentos Imobiliários S/A</v>
          </cell>
          <cell r="E1747" t="str">
            <v>PW</v>
          </cell>
          <cell r="F1747" t="str">
            <v xml:space="preserve">   Provisão Perda Investimento</v>
          </cell>
        </row>
        <row r="1748">
          <cell r="A1748">
            <v>131030001</v>
          </cell>
          <cell r="B1748" t="str">
            <v>Participações em Controladas</v>
          </cell>
          <cell r="C1748" t="str">
            <v>2.2.4.01.0005</v>
          </cell>
          <cell r="D1748" t="str">
            <v>Deico Desenvolvimento Imobiliário Ltda</v>
          </cell>
          <cell r="E1748" t="str">
            <v>PW</v>
          </cell>
          <cell r="F1748" t="str">
            <v xml:space="preserve">   Provisão Perda Investimento</v>
          </cell>
        </row>
        <row r="1749">
          <cell r="A1749" t="str">
            <v>x</v>
          </cell>
          <cell r="B1749" t="str">
            <v>??</v>
          </cell>
          <cell r="C1749" t="str">
            <v>2.2.9</v>
          </cell>
          <cell r="D1749" t="str">
            <v>Outras Obrigações</v>
          </cell>
          <cell r="E1749" t="str">
            <v>PZ</v>
          </cell>
          <cell r="F1749" t="str">
            <v xml:space="preserve">   Retenções Contratuais</v>
          </cell>
        </row>
        <row r="1750">
          <cell r="A1750" t="str">
            <v>x</v>
          </cell>
          <cell r="B1750" t="str">
            <v>??</v>
          </cell>
          <cell r="C1750" t="str">
            <v>2.2.9.01</v>
          </cell>
          <cell r="D1750" t="str">
            <v>Retenções Contratuais</v>
          </cell>
          <cell r="E1750" t="str">
            <v>PZ</v>
          </cell>
          <cell r="F1750" t="str">
            <v xml:space="preserve">   Retenções Contratuais</v>
          </cell>
        </row>
        <row r="1751">
          <cell r="A1751">
            <v>213010001</v>
          </cell>
          <cell r="B1751" t="str">
            <v>Fornecedores Nacionais</v>
          </cell>
          <cell r="C1751" t="str">
            <v>2.2.9.01.0001</v>
          </cell>
          <cell r="D1751" t="str">
            <v>Franki Fundações e Construção Civil Ltda</v>
          </cell>
          <cell r="E1751" t="str">
            <v>PZ</v>
          </cell>
          <cell r="F1751" t="str">
            <v xml:space="preserve">   Retenções Contratuais</v>
          </cell>
        </row>
        <row r="1752">
          <cell r="A1752">
            <v>213010001</v>
          </cell>
          <cell r="B1752" t="str">
            <v>Fornecedores Nacionais</v>
          </cell>
          <cell r="C1752" t="str">
            <v>2.2.9.01.0002</v>
          </cell>
          <cell r="D1752" t="str">
            <v>Construcap - CCPS Eng. e Comércio S/A.</v>
          </cell>
          <cell r="E1752" t="str">
            <v>PZ</v>
          </cell>
          <cell r="F1752" t="str">
            <v xml:space="preserve">   Retenções Contratuais</v>
          </cell>
        </row>
        <row r="1753">
          <cell r="A1753">
            <v>213010001</v>
          </cell>
          <cell r="B1753" t="str">
            <v>Fornecedores Nacionais</v>
          </cell>
          <cell r="C1753" t="str">
            <v>2.2.9.01.0003</v>
          </cell>
          <cell r="D1753" t="str">
            <v>Pro Dac Ar Condicionado Ltda.</v>
          </cell>
          <cell r="E1753" t="str">
            <v>PZ</v>
          </cell>
          <cell r="F1753" t="str">
            <v xml:space="preserve">   Retenções Contratuais</v>
          </cell>
        </row>
        <row r="1754">
          <cell r="A1754">
            <v>213010001</v>
          </cell>
          <cell r="B1754" t="str">
            <v>Fornecedores Nacionais</v>
          </cell>
          <cell r="C1754" t="str">
            <v>2.2.9.01.0004</v>
          </cell>
          <cell r="D1754" t="str">
            <v>Tetraeng S/A Planejamento e Construções</v>
          </cell>
          <cell r="E1754" t="str">
            <v>PZ</v>
          </cell>
          <cell r="F1754" t="str">
            <v xml:space="preserve">   Retenções Contratuais</v>
          </cell>
        </row>
        <row r="1755">
          <cell r="A1755">
            <v>213010001</v>
          </cell>
          <cell r="B1755" t="str">
            <v>Fornecedores Nacionais</v>
          </cell>
          <cell r="C1755" t="str">
            <v>2.2.9.01.0005</v>
          </cell>
          <cell r="D1755" t="str">
            <v>RPR Construtora Ltda.</v>
          </cell>
          <cell r="E1755" t="str">
            <v>PZ</v>
          </cell>
          <cell r="F1755" t="str">
            <v xml:space="preserve">   Retenções Contratuais</v>
          </cell>
        </row>
        <row r="1756">
          <cell r="A1756">
            <v>213010001</v>
          </cell>
          <cell r="B1756" t="str">
            <v>Fornecedores Nacionais</v>
          </cell>
          <cell r="C1756" t="str">
            <v>2.2.9.01.0006</v>
          </cell>
          <cell r="D1756" t="str">
            <v>EFER Construtores Associados Ltda.</v>
          </cell>
          <cell r="E1756" t="str">
            <v>PZ</v>
          </cell>
          <cell r="F1756" t="str">
            <v xml:space="preserve">   Retenções Contratuais</v>
          </cell>
        </row>
        <row r="1757">
          <cell r="A1757" t="str">
            <v>x</v>
          </cell>
          <cell r="B1757" t="str">
            <v>??</v>
          </cell>
          <cell r="C1757" t="str">
            <v>2.2.9.99</v>
          </cell>
          <cell r="D1757" t="str">
            <v>Outros Valores a Pagar</v>
          </cell>
          <cell r="E1757" t="str">
            <v>PY</v>
          </cell>
          <cell r="F1757" t="str">
            <v xml:space="preserve">   Outros Valores a Pagar</v>
          </cell>
        </row>
        <row r="1758">
          <cell r="A1758">
            <v>229020001</v>
          </cell>
          <cell r="B1758" t="str">
            <v>Prefeitura da Cidade do Rio de Janeiro</v>
          </cell>
          <cell r="C1758" t="str">
            <v>2.2.9.99.0001</v>
          </cell>
          <cell r="D1758" t="str">
            <v>Prefeitura da Cidade do Rio de Janeiro</v>
          </cell>
          <cell r="E1758" t="str">
            <v>PY</v>
          </cell>
          <cell r="F1758" t="str">
            <v xml:space="preserve">   Outros Valores a Pagar</v>
          </cell>
        </row>
        <row r="1759">
          <cell r="A1759" t="str">
            <v>x</v>
          </cell>
          <cell r="B1759" t="str">
            <v>??</v>
          </cell>
          <cell r="C1759" t="str">
            <v>2.2.9.99.0002</v>
          </cell>
          <cell r="D1759" t="str">
            <v>Workers Informática Ltda.</v>
          </cell>
          <cell r="E1759" t="str">
            <v>PY</v>
          </cell>
          <cell r="F1759" t="str">
            <v xml:space="preserve">   Outros Valores a Pagar</v>
          </cell>
        </row>
        <row r="1760">
          <cell r="A1760">
            <v>221029999</v>
          </cell>
          <cell r="B1760" t="str">
            <v>Financiamentos Pessoas Jurídicas</v>
          </cell>
          <cell r="C1760" t="str">
            <v>2.2.9.99.0003</v>
          </cell>
          <cell r="D1760" t="str">
            <v>Fundação Vale do Rio Doce de Seg. Social</v>
          </cell>
          <cell r="E1760" t="str">
            <v>PY</v>
          </cell>
          <cell r="F1760" t="str">
            <v xml:space="preserve">   Outros Valores a Pagar</v>
          </cell>
        </row>
        <row r="1761">
          <cell r="A1761" t="str">
            <v>x</v>
          </cell>
          <cell r="B1761" t="str">
            <v>??</v>
          </cell>
          <cell r="C1761" t="str">
            <v>2.3</v>
          </cell>
          <cell r="D1761" t="str">
            <v>Resultados de Exercícios Futuros</v>
          </cell>
        </row>
        <row r="1762">
          <cell r="A1762" t="str">
            <v>x</v>
          </cell>
          <cell r="B1762" t="str">
            <v>??</v>
          </cell>
          <cell r="C1762" t="str">
            <v>2.3.1</v>
          </cell>
          <cell r="D1762" t="str">
            <v>Receitas de Exercícios Futuros</v>
          </cell>
          <cell r="E1762" t="str">
            <v>PPA</v>
          </cell>
          <cell r="F1762" t="str">
            <v xml:space="preserve">   Receitas de Ex futuros</v>
          </cell>
        </row>
        <row r="1763">
          <cell r="A1763" t="str">
            <v>x</v>
          </cell>
          <cell r="B1763" t="str">
            <v>??</v>
          </cell>
          <cell r="C1763" t="str">
            <v>2.3.1.01</v>
          </cell>
          <cell r="D1763" t="str">
            <v>Contratos de Cessão de Direitos  Locação</v>
          </cell>
          <cell r="E1763" t="str">
            <v>PPA</v>
          </cell>
          <cell r="F1763" t="str">
            <v xml:space="preserve">   Receitas de Ex futuros</v>
          </cell>
        </row>
        <row r="1764">
          <cell r="A1764" t="str">
            <v>x</v>
          </cell>
          <cell r="B1764" t="str">
            <v>??</v>
          </cell>
          <cell r="C1764" t="str">
            <v>2.3.1.01.0001</v>
          </cell>
          <cell r="D1764" t="str">
            <v>U-218 -  Cícero Barros da Silva</v>
          </cell>
          <cell r="E1764" t="str">
            <v>PPA</v>
          </cell>
          <cell r="F1764" t="str">
            <v xml:space="preserve">   Receitas de Ex futuros</v>
          </cell>
        </row>
        <row r="1765">
          <cell r="A1765" t="str">
            <v>x</v>
          </cell>
          <cell r="B1765" t="str">
            <v>??</v>
          </cell>
          <cell r="C1765" t="str">
            <v>2.3.1.01.0002</v>
          </cell>
          <cell r="D1765" t="str">
            <v>U-221/2 - Gipassos Artefatos  Couro Ltda</v>
          </cell>
          <cell r="E1765" t="str">
            <v>PPA</v>
          </cell>
          <cell r="F1765" t="str">
            <v xml:space="preserve">   Receitas de Ex futuros</v>
          </cell>
        </row>
        <row r="1766">
          <cell r="A1766" t="str">
            <v>x</v>
          </cell>
          <cell r="B1766" t="str">
            <v>??</v>
          </cell>
          <cell r="C1766" t="str">
            <v>2.3.1.01.0003</v>
          </cell>
          <cell r="D1766" t="str">
            <v>U-Gente Míuda Comércio Confecções Ltda</v>
          </cell>
          <cell r="E1766" t="str">
            <v>PPA</v>
          </cell>
          <cell r="F1766" t="str">
            <v xml:space="preserve">   Receitas de Ex futuros</v>
          </cell>
        </row>
        <row r="1767">
          <cell r="A1767" t="str">
            <v>x</v>
          </cell>
          <cell r="B1767" t="str">
            <v>??</v>
          </cell>
          <cell r="C1767" t="str">
            <v>2.3.1.01.0004</v>
          </cell>
          <cell r="D1767" t="str">
            <v>U-600 - Pão de Queijo Express Ltda.</v>
          </cell>
          <cell r="E1767" t="str">
            <v>PPA</v>
          </cell>
          <cell r="F1767" t="str">
            <v xml:space="preserve">   Receitas de Ex futuros</v>
          </cell>
        </row>
        <row r="1768">
          <cell r="A1768" t="str">
            <v>x</v>
          </cell>
          <cell r="B1768" t="str">
            <v>??</v>
          </cell>
          <cell r="C1768" t="str">
            <v>2.3.1.01.0005</v>
          </cell>
          <cell r="D1768" t="str">
            <v>U-209/10 - Paulo E.M.A. dos Reis</v>
          </cell>
          <cell r="E1768" t="str">
            <v>PPA</v>
          </cell>
          <cell r="F1768" t="str">
            <v xml:space="preserve">   Receitas de Ex futuros</v>
          </cell>
        </row>
        <row r="1769">
          <cell r="A1769" t="str">
            <v>x</v>
          </cell>
          <cell r="B1769" t="str">
            <v>??</v>
          </cell>
          <cell r="C1769" t="str">
            <v>2.3.1.01.0006</v>
          </cell>
          <cell r="D1769" t="str">
            <v>U-1113 - Jóias Vivará Ltda</v>
          </cell>
          <cell r="E1769" t="str">
            <v>PPA</v>
          </cell>
          <cell r="F1769" t="str">
            <v xml:space="preserve">   Receitas de Ex futuros</v>
          </cell>
        </row>
        <row r="1770">
          <cell r="A1770" t="str">
            <v>x</v>
          </cell>
          <cell r="B1770" t="str">
            <v>??</v>
          </cell>
          <cell r="C1770" t="str">
            <v>2.3.1.01.0007</v>
          </cell>
          <cell r="D1770" t="str">
            <v>U-1609 - Acustic Music Comercial Ltda</v>
          </cell>
          <cell r="E1770" t="str">
            <v>PPA</v>
          </cell>
          <cell r="F1770" t="str">
            <v xml:space="preserve">   Receitas de Ex futuros</v>
          </cell>
        </row>
        <row r="1771">
          <cell r="A1771" t="str">
            <v>x</v>
          </cell>
          <cell r="B1771" t="str">
            <v>??</v>
          </cell>
          <cell r="C1771" t="str">
            <v>2.3.1.01.0008</v>
          </cell>
          <cell r="D1771" t="str">
            <v>U-1701 - Pé de Café Comercial Ltda</v>
          </cell>
          <cell r="E1771" t="str">
            <v>PPA</v>
          </cell>
          <cell r="F1771" t="str">
            <v xml:space="preserve">   Receitas de Ex futuros</v>
          </cell>
        </row>
        <row r="1772">
          <cell r="A1772" t="str">
            <v>x</v>
          </cell>
          <cell r="B1772" t="str">
            <v>??</v>
          </cell>
          <cell r="C1772" t="str">
            <v>2.3.1.01.0009</v>
          </cell>
          <cell r="D1772" t="str">
            <v>U-612 - Center Modas Confecções Ltda</v>
          </cell>
          <cell r="E1772" t="str">
            <v>PPA</v>
          </cell>
          <cell r="F1772" t="str">
            <v xml:space="preserve">   Receitas de Ex futuros</v>
          </cell>
        </row>
        <row r="1773">
          <cell r="A1773" t="str">
            <v>x</v>
          </cell>
          <cell r="B1773" t="str">
            <v>??</v>
          </cell>
          <cell r="C1773" t="str">
            <v>2.3.1.01.0010</v>
          </cell>
          <cell r="D1773" t="str">
            <v>U-1103 - EMG Comércio Vestuário Ltda.</v>
          </cell>
          <cell r="E1773" t="str">
            <v>PPA</v>
          </cell>
          <cell r="F1773" t="str">
            <v xml:space="preserve">   Receitas de Ex futuros</v>
          </cell>
        </row>
        <row r="1774">
          <cell r="A1774" t="str">
            <v>x</v>
          </cell>
          <cell r="B1774" t="str">
            <v>??</v>
          </cell>
          <cell r="C1774" t="str">
            <v>2.3.1.01.0011</v>
          </cell>
          <cell r="D1774" t="str">
            <v>U-1208 - Unisexxes Confecções Ltda</v>
          </cell>
          <cell r="E1774" t="str">
            <v>PPA</v>
          </cell>
          <cell r="F1774" t="str">
            <v xml:space="preserve">   Receitas de Ex futuros</v>
          </cell>
        </row>
        <row r="1775">
          <cell r="A1775" t="str">
            <v>x</v>
          </cell>
          <cell r="B1775" t="str">
            <v>??</v>
          </cell>
          <cell r="C1775" t="str">
            <v>2.3.1.01.0012</v>
          </cell>
          <cell r="D1775" t="str">
            <v>U-1703 - Renato Antunes Estrada</v>
          </cell>
          <cell r="E1775" t="str">
            <v>PPA</v>
          </cell>
          <cell r="F1775" t="str">
            <v xml:space="preserve">   Receitas de Ex futuros</v>
          </cell>
        </row>
        <row r="1776">
          <cell r="A1776" t="str">
            <v>x</v>
          </cell>
          <cell r="B1776" t="str">
            <v>??</v>
          </cell>
          <cell r="C1776" t="str">
            <v>2.3.1.01.0013</v>
          </cell>
          <cell r="D1776" t="str">
            <v>U-1310 - Liter Arte Distrib.Livros Ltda.</v>
          </cell>
          <cell r="E1776" t="str">
            <v>PPA</v>
          </cell>
          <cell r="F1776" t="str">
            <v xml:space="preserve">   Receitas de Ex futuros</v>
          </cell>
        </row>
        <row r="1777">
          <cell r="A1777" t="str">
            <v>x</v>
          </cell>
          <cell r="B1777" t="str">
            <v>??</v>
          </cell>
          <cell r="C1777" t="str">
            <v>2.3.1.01.0014</v>
          </cell>
          <cell r="D1777" t="str">
            <v>U-803 - Bella Parmegina Ltda</v>
          </cell>
          <cell r="E1777" t="str">
            <v>PPA</v>
          </cell>
          <cell r="F1777" t="str">
            <v xml:space="preserve">   Receitas de Ex futuros</v>
          </cell>
        </row>
        <row r="1778">
          <cell r="A1778" t="str">
            <v>x</v>
          </cell>
          <cell r="B1778" t="str">
            <v>??</v>
          </cell>
          <cell r="C1778" t="str">
            <v>2.3.1.01.0015</v>
          </cell>
          <cell r="D1778" t="str">
            <v>U-813 - Gabrielle R.Vargas</v>
          </cell>
          <cell r="E1778" t="str">
            <v>PPA</v>
          </cell>
          <cell r="F1778" t="str">
            <v xml:space="preserve">   Receitas de Ex futuros</v>
          </cell>
        </row>
        <row r="1779">
          <cell r="A1779" t="str">
            <v>x</v>
          </cell>
          <cell r="B1779" t="str">
            <v>??</v>
          </cell>
          <cell r="C1779" t="str">
            <v>2.3.1.01.0016</v>
          </cell>
          <cell r="D1779" t="str">
            <v>U-1702 - Matter Clínica Ltda.</v>
          </cell>
          <cell r="E1779" t="str">
            <v>PPA</v>
          </cell>
          <cell r="F1779" t="str">
            <v xml:space="preserve">   Receitas de Ex futuros</v>
          </cell>
        </row>
        <row r="1780">
          <cell r="A1780" t="str">
            <v>x</v>
          </cell>
          <cell r="B1780" t="str">
            <v>??</v>
          </cell>
          <cell r="C1780" t="str">
            <v>2.3.1.01.0017</v>
          </cell>
          <cell r="D1780" t="str">
            <v>U-1610 - Mathias Modas Infantis Ltda.</v>
          </cell>
          <cell r="E1780" t="str">
            <v>PPA</v>
          </cell>
          <cell r="F1780" t="str">
            <v xml:space="preserve">   Receitas de Ex futuros</v>
          </cell>
        </row>
        <row r="1781">
          <cell r="A1781" t="str">
            <v>x</v>
          </cell>
          <cell r="B1781" t="str">
            <v>??</v>
          </cell>
          <cell r="C1781" t="str">
            <v>2.3.1.01.0018</v>
          </cell>
          <cell r="D1781" t="str">
            <v>U-1627 - Lotérica Shopping Ltda.</v>
          </cell>
          <cell r="E1781" t="str">
            <v>PPA</v>
          </cell>
          <cell r="F1781" t="str">
            <v xml:space="preserve">   Receitas de Ex futuros</v>
          </cell>
        </row>
        <row r="1782">
          <cell r="A1782" t="str">
            <v>x</v>
          </cell>
          <cell r="B1782" t="str">
            <v>??</v>
          </cell>
          <cell r="C1782" t="str">
            <v>2.3.1.01.0019</v>
          </cell>
          <cell r="D1782" t="str">
            <v>U-104A - Edna Arduini Mendes</v>
          </cell>
          <cell r="E1782" t="str">
            <v>PPA</v>
          </cell>
          <cell r="F1782" t="str">
            <v xml:space="preserve">   Receitas de Ex futuros</v>
          </cell>
        </row>
        <row r="1783">
          <cell r="A1783" t="str">
            <v>x</v>
          </cell>
          <cell r="B1783" t="str">
            <v>??</v>
          </cell>
          <cell r="C1783" t="str">
            <v>2.3.1.01.0020</v>
          </cell>
          <cell r="D1783" t="str">
            <v>U-611 - Alcione Alves Peixto</v>
          </cell>
          <cell r="E1783" t="str">
            <v>PPA</v>
          </cell>
          <cell r="F1783" t="str">
            <v xml:space="preserve">   Receitas de Ex futuros</v>
          </cell>
        </row>
        <row r="1784">
          <cell r="A1784" t="str">
            <v>x</v>
          </cell>
          <cell r="B1784" t="str">
            <v>??</v>
          </cell>
          <cell r="C1784" t="str">
            <v>2.3.1.01.0021</v>
          </cell>
          <cell r="D1784" t="str">
            <v>U-1608A - Luís Gustavo Mujica Kamis</v>
          </cell>
          <cell r="E1784" t="str">
            <v>PPA</v>
          </cell>
          <cell r="F1784" t="str">
            <v xml:space="preserve">   Receitas de Ex futuros</v>
          </cell>
        </row>
        <row r="1785">
          <cell r="A1785" t="str">
            <v>x</v>
          </cell>
          <cell r="B1785" t="str">
            <v>??</v>
          </cell>
          <cell r="C1785" t="str">
            <v>2.3.1.01.0022</v>
          </cell>
          <cell r="D1785" t="str">
            <v>U-804 - Mauro Costa Marques</v>
          </cell>
          <cell r="E1785" t="str">
            <v>PPA</v>
          </cell>
          <cell r="F1785" t="str">
            <v xml:space="preserve">   Receitas de Ex futuros</v>
          </cell>
        </row>
        <row r="1786">
          <cell r="A1786" t="str">
            <v>x</v>
          </cell>
          <cell r="B1786" t="str">
            <v>??</v>
          </cell>
          <cell r="C1786" t="str">
            <v>2.3.1.01.0023</v>
          </cell>
          <cell r="D1786" t="str">
            <v>U-214 - SKA Comércio de Confecções Ltda</v>
          </cell>
          <cell r="E1786" t="str">
            <v>PPA</v>
          </cell>
          <cell r="F1786" t="str">
            <v xml:space="preserve">   Receitas de Ex futuros</v>
          </cell>
        </row>
        <row r="1787">
          <cell r="A1787" t="str">
            <v>x</v>
          </cell>
          <cell r="B1787" t="str">
            <v>??</v>
          </cell>
          <cell r="C1787" t="str">
            <v>2.3.1.01.0024</v>
          </cell>
          <cell r="D1787" t="str">
            <v>U-304 - Greimer Com. de Confecções Ltda.</v>
          </cell>
          <cell r="E1787" t="str">
            <v>PPA</v>
          </cell>
          <cell r="F1787" t="str">
            <v xml:space="preserve">   Receitas de Ex futuros</v>
          </cell>
        </row>
        <row r="1788">
          <cell r="A1788" t="str">
            <v>x</v>
          </cell>
          <cell r="B1788" t="str">
            <v>??</v>
          </cell>
          <cell r="C1788" t="str">
            <v>2.3.1.01.0025</v>
          </cell>
          <cell r="D1788" t="str">
            <v>U-610 - Fabiana Maria Ventorini</v>
          </cell>
          <cell r="E1788" t="str">
            <v>PPA</v>
          </cell>
          <cell r="F1788" t="str">
            <v xml:space="preserve">   Receitas de Ex futuros</v>
          </cell>
        </row>
        <row r="1789">
          <cell r="A1789" t="str">
            <v>x</v>
          </cell>
          <cell r="B1789" t="str">
            <v>??</v>
          </cell>
          <cell r="C1789" t="str">
            <v>2.3.1.01.0026</v>
          </cell>
          <cell r="D1789" t="str">
            <v>U-1628 - Bravo Agribusiness Ltda.</v>
          </cell>
          <cell r="E1789" t="str">
            <v>PPA</v>
          </cell>
          <cell r="F1789" t="str">
            <v xml:space="preserve">   Receitas de Ex futuros</v>
          </cell>
        </row>
        <row r="1790">
          <cell r="A1790" t="str">
            <v>x</v>
          </cell>
          <cell r="B1790" t="str">
            <v>??</v>
          </cell>
          <cell r="C1790" t="str">
            <v>2.3.1.01.0027</v>
          </cell>
          <cell r="D1790" t="str">
            <v>U-1209 - Tenis Way Comércio Ltda</v>
          </cell>
          <cell r="E1790" t="str">
            <v>PPA</v>
          </cell>
          <cell r="F1790" t="str">
            <v xml:space="preserve">   Receitas de Ex futuros</v>
          </cell>
        </row>
        <row r="1791">
          <cell r="A1791" t="str">
            <v>x</v>
          </cell>
          <cell r="B1791" t="str">
            <v>??</v>
          </cell>
          <cell r="C1791" t="str">
            <v>2.3.1.01.0028</v>
          </cell>
          <cell r="D1791" t="str">
            <v>U-205 - Gabriela Moda e Couro Ltda.</v>
          </cell>
          <cell r="E1791" t="str">
            <v>PPA</v>
          </cell>
          <cell r="F1791" t="str">
            <v xml:space="preserve">   Receitas de Ex futuros</v>
          </cell>
        </row>
        <row r="1792">
          <cell r="A1792" t="str">
            <v>x</v>
          </cell>
          <cell r="B1792" t="str">
            <v>??</v>
          </cell>
          <cell r="C1792" t="str">
            <v>2.3.1.01.0029</v>
          </cell>
          <cell r="D1792" t="str">
            <v>U-1622 -Ind.Com.Esp.Colchões Cuiabá Ltda</v>
          </cell>
          <cell r="E1792" t="str">
            <v>PPA</v>
          </cell>
          <cell r="F1792" t="str">
            <v xml:space="preserve">   Receitas de Ex futuros</v>
          </cell>
        </row>
        <row r="1793">
          <cell r="A1793" t="str">
            <v>x</v>
          </cell>
          <cell r="B1793" t="str">
            <v>??</v>
          </cell>
          <cell r="C1793" t="str">
            <v>2.3.1.01.0030</v>
          </cell>
          <cell r="D1793" t="str">
            <v>U-1621 - Pazin &amp; Cia. Ltda.</v>
          </cell>
          <cell r="E1793" t="str">
            <v>PPA</v>
          </cell>
          <cell r="F1793" t="str">
            <v xml:space="preserve">   Receitas de Ex futuros</v>
          </cell>
        </row>
        <row r="1794">
          <cell r="A1794" t="str">
            <v>x</v>
          </cell>
          <cell r="B1794" t="str">
            <v>??</v>
          </cell>
          <cell r="C1794" t="str">
            <v>2.3.1.01.0031</v>
          </cell>
          <cell r="D1794" t="str">
            <v>U-1704 - M.Elisabete F.V. Basso</v>
          </cell>
          <cell r="E1794" t="str">
            <v>PPA</v>
          </cell>
          <cell r="F1794" t="str">
            <v xml:space="preserve">   Receitas de Ex futuros</v>
          </cell>
        </row>
        <row r="1795">
          <cell r="A1795" t="str">
            <v>x</v>
          </cell>
          <cell r="B1795" t="str">
            <v>??</v>
          </cell>
          <cell r="C1795" t="str">
            <v>2.3.1.01.0032</v>
          </cell>
          <cell r="D1795" t="str">
            <v>U-305 - Mária de Fátima Lanza de Almeida</v>
          </cell>
          <cell r="E1795" t="str">
            <v>PPA</v>
          </cell>
          <cell r="F1795" t="str">
            <v xml:space="preserve">   Receitas de Ex futuros</v>
          </cell>
        </row>
        <row r="1796">
          <cell r="A1796" t="str">
            <v>x</v>
          </cell>
          <cell r="B1796" t="str">
            <v>??</v>
          </cell>
          <cell r="C1796" t="str">
            <v>2.3.1.01.0033</v>
          </cell>
          <cell r="D1796" t="str">
            <v>U-811 - Luiz Felipe de Saboya C.Branco</v>
          </cell>
          <cell r="E1796" t="str">
            <v>PPA</v>
          </cell>
          <cell r="F1796" t="str">
            <v xml:space="preserve">   Receitas de Ex futuros</v>
          </cell>
        </row>
        <row r="1797">
          <cell r="A1797" t="str">
            <v>x</v>
          </cell>
          <cell r="B1797" t="str">
            <v>??</v>
          </cell>
          <cell r="C1797" t="str">
            <v>2.3.1.01.0034</v>
          </cell>
          <cell r="D1797" t="str">
            <v>U-607 - Solange Mara Pires</v>
          </cell>
          <cell r="E1797" t="str">
            <v>PPA</v>
          </cell>
          <cell r="F1797" t="str">
            <v xml:space="preserve">   Receitas de Ex futuros</v>
          </cell>
        </row>
        <row r="1798">
          <cell r="A1798" t="str">
            <v>x</v>
          </cell>
          <cell r="B1798" t="str">
            <v>??</v>
          </cell>
          <cell r="C1798" t="str">
            <v>2.3.1.01.0035</v>
          </cell>
          <cell r="D1798" t="str">
            <v>U-306 - Dedal Oficina de Costura Ltda.</v>
          </cell>
          <cell r="E1798" t="str">
            <v>PPA</v>
          </cell>
          <cell r="F1798" t="str">
            <v xml:space="preserve">   Receitas de Ex futuros</v>
          </cell>
        </row>
        <row r="1799">
          <cell r="A1799" t="str">
            <v>x</v>
          </cell>
          <cell r="B1799" t="str">
            <v>??</v>
          </cell>
          <cell r="C1799" t="str">
            <v>2.3.1.01.0036</v>
          </cell>
          <cell r="D1799" t="str">
            <v>U-605 - Renato Forti Duarte</v>
          </cell>
          <cell r="E1799" t="str">
            <v>PPA</v>
          </cell>
          <cell r="F1799" t="str">
            <v xml:space="preserve">   Receitas de Ex futuros</v>
          </cell>
        </row>
        <row r="1800">
          <cell r="A1800" t="str">
            <v>x</v>
          </cell>
          <cell r="B1800" t="str">
            <v>??</v>
          </cell>
          <cell r="C1800" t="str">
            <v>2.3.1.01.0037</v>
          </cell>
          <cell r="D1800" t="str">
            <v>U-1607 - Prefácio Distrib.de Livros Ltda</v>
          </cell>
          <cell r="E1800" t="str">
            <v>PPA</v>
          </cell>
          <cell r="F1800" t="str">
            <v xml:space="preserve">   Receitas de Ex futuros</v>
          </cell>
        </row>
        <row r="1801">
          <cell r="A1801" t="str">
            <v>x</v>
          </cell>
          <cell r="B1801" t="str">
            <v>??</v>
          </cell>
          <cell r="C1801" t="str">
            <v>2.3.1.01.0038</v>
          </cell>
          <cell r="D1801" t="str">
            <v>U-1906 - Kassar &amp; Philbois Ltda.</v>
          </cell>
          <cell r="E1801" t="str">
            <v>PPA</v>
          </cell>
          <cell r="F1801" t="str">
            <v xml:space="preserve">   Receitas de Ex futuros</v>
          </cell>
        </row>
        <row r="1802">
          <cell r="A1802" t="str">
            <v>x</v>
          </cell>
          <cell r="B1802" t="str">
            <v>??</v>
          </cell>
          <cell r="C1802" t="str">
            <v>2.3.1.01.0039</v>
          </cell>
          <cell r="D1802" t="str">
            <v>U-1309 - Cristina Beckert</v>
          </cell>
          <cell r="E1802" t="str">
            <v>PPA</v>
          </cell>
          <cell r="F1802" t="str">
            <v xml:space="preserve">   Receitas de Ex futuros</v>
          </cell>
        </row>
        <row r="1803">
          <cell r="A1803" t="str">
            <v>x</v>
          </cell>
          <cell r="B1803" t="str">
            <v>??</v>
          </cell>
          <cell r="C1803" t="str">
            <v>2.3.1.01.0040</v>
          </cell>
          <cell r="D1803" t="str">
            <v>U-1105/7 - Via Veneto Roupas Ltda.</v>
          </cell>
          <cell r="E1803" t="str">
            <v>PPA</v>
          </cell>
          <cell r="F1803" t="str">
            <v xml:space="preserve">   Receitas de Ex futuros</v>
          </cell>
        </row>
        <row r="1804">
          <cell r="A1804" t="str">
            <v>x</v>
          </cell>
          <cell r="B1804" t="str">
            <v>??</v>
          </cell>
          <cell r="C1804" t="str">
            <v>2.3.1.01.0041</v>
          </cell>
          <cell r="D1804" t="str">
            <v>U-0713 Cleiton E. de Souza - ME</v>
          </cell>
          <cell r="E1804" t="str">
            <v>PPA</v>
          </cell>
          <cell r="F1804" t="str">
            <v xml:space="preserve">   Receitas de Ex futuros</v>
          </cell>
        </row>
        <row r="1805">
          <cell r="A1805" t="str">
            <v>x</v>
          </cell>
          <cell r="B1805" t="str">
            <v>??</v>
          </cell>
          <cell r="C1805" t="str">
            <v>2.3.1.01.0042</v>
          </cell>
          <cell r="D1805" t="str">
            <v>U-1101 M. Confecções e Comércio Ltda.</v>
          </cell>
          <cell r="E1805" t="str">
            <v>PPA</v>
          </cell>
          <cell r="F1805" t="str">
            <v xml:space="preserve">   Receitas de Ex futuros</v>
          </cell>
        </row>
        <row r="1806">
          <cell r="A1806" t="str">
            <v>x</v>
          </cell>
          <cell r="B1806" t="str">
            <v>??</v>
          </cell>
          <cell r="C1806" t="str">
            <v>2.3.1.01.0043</v>
          </cell>
          <cell r="D1806" t="str">
            <v>U-0223 Interprise Comercial Ltda. - EPP</v>
          </cell>
          <cell r="E1806" t="str">
            <v>PPA</v>
          </cell>
          <cell r="F1806" t="str">
            <v xml:space="preserve">   Receitas de Ex futuros</v>
          </cell>
        </row>
        <row r="1807">
          <cell r="A1807" t="str">
            <v>x</v>
          </cell>
          <cell r="B1807" t="str">
            <v>??</v>
          </cell>
          <cell r="C1807" t="str">
            <v>2.3.1.01.0044</v>
          </cell>
          <cell r="D1807" t="str">
            <v>U-0224 Maurício Picarelli</v>
          </cell>
          <cell r="E1807" t="str">
            <v>PPA</v>
          </cell>
          <cell r="F1807" t="str">
            <v xml:space="preserve">   Receitas de Ex futuros</v>
          </cell>
        </row>
        <row r="1808">
          <cell r="A1808" t="str">
            <v>x</v>
          </cell>
          <cell r="B1808" t="str">
            <v>??</v>
          </cell>
          <cell r="C1808" t="str">
            <v>2.3.1.01.0045</v>
          </cell>
          <cell r="D1808" t="str">
            <v>U-1210/11 Pura Mania Confecções Ltda.</v>
          </cell>
          <cell r="E1808" t="str">
            <v>PPA</v>
          </cell>
          <cell r="F1808" t="str">
            <v xml:space="preserve">   Receitas de Ex futuros</v>
          </cell>
        </row>
        <row r="1809">
          <cell r="A1809" t="str">
            <v>x</v>
          </cell>
          <cell r="B1809" t="str">
            <v>??</v>
          </cell>
          <cell r="C1809" t="str">
            <v>2.3.1.01.0046</v>
          </cell>
          <cell r="D1809" t="str">
            <v>U-1702 Liter Arte Distrib de Livros Ltda</v>
          </cell>
          <cell r="E1809" t="str">
            <v>PPA</v>
          </cell>
          <cell r="F1809" t="str">
            <v xml:space="preserve">   Receitas de Ex futuros</v>
          </cell>
        </row>
        <row r="1810">
          <cell r="A1810" t="str">
            <v>x</v>
          </cell>
          <cell r="B1810" t="str">
            <v>??</v>
          </cell>
          <cell r="C1810" t="str">
            <v>2.3.1.01.0047</v>
          </cell>
          <cell r="D1810" t="str">
            <v>U-218 Patrícia do Carmo Straceri</v>
          </cell>
          <cell r="E1810" t="str">
            <v>PPA</v>
          </cell>
          <cell r="F1810" t="str">
            <v xml:space="preserve">   Receitas de Ex futuros</v>
          </cell>
        </row>
        <row r="1811">
          <cell r="A1811" t="str">
            <v>x</v>
          </cell>
          <cell r="B1811" t="str">
            <v>??</v>
          </cell>
          <cell r="C1811" t="str">
            <v>2.3.1.01.0048</v>
          </cell>
          <cell r="D1811" t="str">
            <v>U-1312 - Kehl &amp; Souza Ltda. - ME</v>
          </cell>
          <cell r="E1811" t="str">
            <v>PPA</v>
          </cell>
          <cell r="F1811" t="str">
            <v xml:space="preserve">   Receitas de Ex futuros</v>
          </cell>
        </row>
        <row r="1812">
          <cell r="A1812" t="str">
            <v>x</v>
          </cell>
          <cell r="B1812" t="str">
            <v>??</v>
          </cell>
          <cell r="C1812" t="str">
            <v>2.3.1.01.0049</v>
          </cell>
          <cell r="D1812" t="str">
            <v>U-0600 Fragola Sorvetes Ltda.</v>
          </cell>
          <cell r="E1812" t="str">
            <v>PPA</v>
          </cell>
          <cell r="F1812" t="str">
            <v xml:space="preserve">   Receitas de Ex futuros</v>
          </cell>
        </row>
        <row r="1813">
          <cell r="A1813" t="str">
            <v>x</v>
          </cell>
          <cell r="B1813" t="str">
            <v>??</v>
          </cell>
          <cell r="C1813" t="str">
            <v>2.3.1.01.0050</v>
          </cell>
          <cell r="D1813" t="str">
            <v>U-0607 - Rosemar Marilda Guilardi</v>
          </cell>
          <cell r="E1813" t="str">
            <v>PPA</v>
          </cell>
          <cell r="F1813" t="str">
            <v xml:space="preserve">   Receitas de Ex futuros</v>
          </cell>
        </row>
        <row r="1814">
          <cell r="A1814" t="str">
            <v>x</v>
          </cell>
          <cell r="B1814" t="str">
            <v>??</v>
          </cell>
          <cell r="C1814" t="str">
            <v>2.3.1.01.0051</v>
          </cell>
          <cell r="D1814" t="str">
            <v>U-1618 Maurício Braun</v>
          </cell>
          <cell r="E1814" t="str">
            <v>PPA</v>
          </cell>
          <cell r="F1814" t="str">
            <v xml:space="preserve">   Receitas de Ex futuros</v>
          </cell>
        </row>
        <row r="1815">
          <cell r="A1815" t="str">
            <v>x</v>
          </cell>
          <cell r="B1815" t="str">
            <v>??</v>
          </cell>
          <cell r="C1815" t="str">
            <v>2.3.1.01.0052</v>
          </cell>
          <cell r="D1815" t="str">
            <v>U-0713 Kalil &amp; Yonamine Ltda.</v>
          </cell>
          <cell r="E1815" t="str">
            <v>PPA</v>
          </cell>
          <cell r="F1815" t="str">
            <v xml:space="preserve">   Receitas de Ex futuros</v>
          </cell>
        </row>
        <row r="1816">
          <cell r="A1816" t="str">
            <v>x</v>
          </cell>
          <cell r="B1816" t="str">
            <v>??</v>
          </cell>
          <cell r="C1816" t="str">
            <v>2.3.1.01.0053</v>
          </cell>
          <cell r="D1816" t="str">
            <v>U-1615 - Americel S/A</v>
          </cell>
          <cell r="E1816" t="str">
            <v>PPA</v>
          </cell>
          <cell r="F1816" t="str">
            <v xml:space="preserve">   Receitas de Ex futuros</v>
          </cell>
        </row>
        <row r="1817">
          <cell r="A1817" t="str">
            <v>x</v>
          </cell>
          <cell r="B1817" t="str">
            <v>??</v>
          </cell>
          <cell r="C1817" t="str">
            <v>2.3.1.01.0054</v>
          </cell>
          <cell r="D1817" t="str">
            <v>U-0600 Sandra Valéria Gonçalves</v>
          </cell>
          <cell r="E1817" t="str">
            <v>PPA</v>
          </cell>
          <cell r="F1817" t="str">
            <v xml:space="preserve">   Receitas de Ex futuros</v>
          </cell>
        </row>
        <row r="1818">
          <cell r="A1818" t="str">
            <v>x</v>
          </cell>
          <cell r="B1818" t="str">
            <v>??</v>
          </cell>
          <cell r="C1818" t="str">
            <v>2.3.1.01.0055</v>
          </cell>
          <cell r="D1818" t="str">
            <v>U-1608 - Marcus Teles Cardoso Carvalho</v>
          </cell>
          <cell r="E1818" t="str">
            <v>PPA</v>
          </cell>
          <cell r="F1818" t="str">
            <v xml:space="preserve">   Receitas de Ex futuros</v>
          </cell>
        </row>
        <row r="1819">
          <cell r="A1819" t="str">
            <v>x</v>
          </cell>
          <cell r="B1819" t="str">
            <v>??</v>
          </cell>
          <cell r="C1819" t="str">
            <v>2.3.1.01.0056</v>
          </cell>
          <cell r="D1819" t="str">
            <v>U-1918 Cartello Comércio Calçados Ltda.</v>
          </cell>
          <cell r="E1819" t="str">
            <v>PPA</v>
          </cell>
          <cell r="F1819" t="str">
            <v xml:space="preserve">   Receitas de Ex futuros</v>
          </cell>
        </row>
        <row r="1820">
          <cell r="A1820" t="str">
            <v>x</v>
          </cell>
          <cell r="B1820" t="str">
            <v>??</v>
          </cell>
          <cell r="C1820" t="str">
            <v>2.3.1.01.0057</v>
          </cell>
          <cell r="D1820" t="str">
            <v>U-0614 - Telems Celular S/A</v>
          </cell>
          <cell r="E1820" t="str">
            <v>PPA</v>
          </cell>
          <cell r="F1820" t="str">
            <v xml:space="preserve">   Receitas de Ex futuros</v>
          </cell>
        </row>
        <row r="1821">
          <cell r="A1821" t="str">
            <v>x</v>
          </cell>
          <cell r="B1821" t="str">
            <v>??</v>
          </cell>
          <cell r="C1821" t="str">
            <v>2.3.1.01.0058</v>
          </cell>
          <cell r="D1821" t="str">
            <v>U-0304 Kondo Comércio de Presentes Ltda.</v>
          </cell>
          <cell r="E1821" t="str">
            <v>PPA</v>
          </cell>
          <cell r="F1821" t="str">
            <v xml:space="preserve">   Receitas de Ex futuros</v>
          </cell>
        </row>
        <row r="1822">
          <cell r="A1822" t="str">
            <v>x</v>
          </cell>
          <cell r="B1822" t="str">
            <v>??</v>
          </cell>
          <cell r="C1822" t="str">
            <v>2.3.1.01.0059</v>
          </cell>
          <cell r="D1822" t="str">
            <v>U-0600 L S Comércio de Sorvetes Ltda.</v>
          </cell>
          <cell r="E1822" t="str">
            <v>PPA</v>
          </cell>
          <cell r="F1822" t="str">
            <v xml:space="preserve">   Receitas de Ex futuros</v>
          </cell>
        </row>
        <row r="1823">
          <cell r="A1823" t="str">
            <v>x</v>
          </cell>
          <cell r="B1823" t="str">
            <v>??</v>
          </cell>
          <cell r="C1823" t="str">
            <v>2.3.1.01.0060</v>
          </cell>
          <cell r="D1823" t="str">
            <v>U-0304A MF Mate Ltda.</v>
          </cell>
          <cell r="E1823" t="str">
            <v>PPA</v>
          </cell>
          <cell r="F1823" t="str">
            <v xml:space="preserve">   Receitas de Ex futuros</v>
          </cell>
        </row>
        <row r="1824">
          <cell r="A1824" t="str">
            <v>x</v>
          </cell>
          <cell r="B1824" t="str">
            <v>??</v>
          </cell>
          <cell r="C1824" t="str">
            <v>2.3.1.01.0061</v>
          </cell>
          <cell r="D1824" t="str">
            <v>U-0710 Kleber Panoff Philbois</v>
          </cell>
          <cell r="E1824" t="str">
            <v>PPA</v>
          </cell>
          <cell r="F1824" t="str">
            <v xml:space="preserve">   Receitas de Ex futuros</v>
          </cell>
        </row>
        <row r="1825">
          <cell r="A1825" t="str">
            <v>x</v>
          </cell>
          <cell r="B1825" t="str">
            <v>??</v>
          </cell>
          <cell r="C1825" t="str">
            <v>2.3.1.01.0062</v>
          </cell>
          <cell r="D1825" t="str">
            <v>U-1918J Calcenter C Centro-Oeste Ltda.</v>
          </cell>
          <cell r="E1825" t="str">
            <v>PPA</v>
          </cell>
          <cell r="F1825" t="str">
            <v xml:space="preserve">   Receitas de Ex futuros</v>
          </cell>
        </row>
        <row r="1826">
          <cell r="A1826" t="str">
            <v>x</v>
          </cell>
          <cell r="B1826" t="str">
            <v>??</v>
          </cell>
          <cell r="C1826" t="str">
            <v>2.3.1.01.1001</v>
          </cell>
          <cell r="D1826" t="str">
            <v>BV-078/9 - Gustavo Bettini Moura</v>
          </cell>
          <cell r="E1826" t="str">
            <v>PPA</v>
          </cell>
          <cell r="F1826" t="str">
            <v xml:space="preserve">   Receitas de Ex futuros</v>
          </cell>
        </row>
        <row r="1827">
          <cell r="A1827" t="str">
            <v>x</v>
          </cell>
          <cell r="B1827" t="str">
            <v>??</v>
          </cell>
          <cell r="C1827" t="str">
            <v>2.3.1.01.1002</v>
          </cell>
          <cell r="D1827" t="str">
            <v>BV-085/6 - Jacques &amp; Janine</v>
          </cell>
          <cell r="E1827" t="str">
            <v>PPA</v>
          </cell>
          <cell r="F1827" t="str">
            <v xml:space="preserve">   Receitas de Ex futuros</v>
          </cell>
        </row>
        <row r="1828">
          <cell r="A1828" t="str">
            <v>x</v>
          </cell>
          <cell r="B1828" t="str">
            <v>??</v>
          </cell>
          <cell r="C1828" t="str">
            <v>2.3.1.01.1003</v>
          </cell>
          <cell r="D1828" t="str">
            <v>PC-127G - Maranis Shop Ltda.</v>
          </cell>
          <cell r="E1828" t="str">
            <v>PPA</v>
          </cell>
          <cell r="F1828" t="str">
            <v xml:space="preserve">   Receitas de Ex futuros</v>
          </cell>
        </row>
        <row r="1829">
          <cell r="A1829" t="str">
            <v>x</v>
          </cell>
          <cell r="B1829" t="str">
            <v>??</v>
          </cell>
          <cell r="C1829" t="str">
            <v>2.3.1.01.1004</v>
          </cell>
          <cell r="D1829" t="str">
            <v>BVS-001 - Arnaldo H.R. Motta</v>
          </cell>
          <cell r="E1829" t="str">
            <v>PPA</v>
          </cell>
          <cell r="F1829" t="str">
            <v xml:space="preserve">   Receitas de Ex futuros</v>
          </cell>
        </row>
        <row r="1830">
          <cell r="A1830" t="str">
            <v>x</v>
          </cell>
          <cell r="B1830" t="str">
            <v>??</v>
          </cell>
          <cell r="C1830" t="str">
            <v>2.3.1.01.1005</v>
          </cell>
          <cell r="D1830" t="str">
            <v>BVS-011 - Henrique Sergio C.Lima</v>
          </cell>
          <cell r="E1830" t="str">
            <v>PPA</v>
          </cell>
          <cell r="F1830" t="str">
            <v xml:space="preserve">   Receitas de Ex futuros</v>
          </cell>
        </row>
        <row r="1831">
          <cell r="A1831" t="str">
            <v>x</v>
          </cell>
          <cell r="B1831" t="str">
            <v>??</v>
          </cell>
          <cell r="C1831" t="str">
            <v>2.3.1.01.1006</v>
          </cell>
          <cell r="D1831" t="str">
            <v>BV-204 - Sitel Service Ltda.</v>
          </cell>
          <cell r="E1831" t="str">
            <v>PPA</v>
          </cell>
          <cell r="F1831" t="str">
            <v xml:space="preserve">   Receitas de Ex futuros</v>
          </cell>
        </row>
        <row r="1832">
          <cell r="A1832" t="str">
            <v>x</v>
          </cell>
          <cell r="B1832" t="str">
            <v>??</v>
          </cell>
          <cell r="C1832" t="str">
            <v>2.3.1.01.1007</v>
          </cell>
          <cell r="D1832" t="str">
            <v>BV-232 - Angélica A. da Fonseca</v>
          </cell>
          <cell r="E1832" t="str">
            <v>PPA</v>
          </cell>
          <cell r="F1832" t="str">
            <v xml:space="preserve">   Receitas de Ex futuros</v>
          </cell>
        </row>
        <row r="1833">
          <cell r="A1833" t="str">
            <v>x</v>
          </cell>
          <cell r="B1833" t="str">
            <v>??</v>
          </cell>
          <cell r="C1833" t="str">
            <v>2.3.1.01.1008</v>
          </cell>
          <cell r="D1833" t="str">
            <v>BV-054 - Sapataria Do Futuro</v>
          </cell>
          <cell r="E1833" t="str">
            <v>PPA</v>
          </cell>
          <cell r="F1833" t="str">
            <v xml:space="preserve">   Receitas de Ex futuros</v>
          </cell>
        </row>
        <row r="1834">
          <cell r="A1834" t="str">
            <v>x</v>
          </cell>
          <cell r="B1834" t="str">
            <v>??</v>
          </cell>
          <cell r="C1834" t="str">
            <v>2.3.1.01.1009</v>
          </cell>
          <cell r="D1834" t="str">
            <v>BV-088p - Banco Itaú</v>
          </cell>
          <cell r="E1834" t="str">
            <v>PPA</v>
          </cell>
          <cell r="F1834" t="str">
            <v xml:space="preserve">   Receitas de Ex futuros</v>
          </cell>
        </row>
        <row r="1835">
          <cell r="A1835" t="str">
            <v>x</v>
          </cell>
          <cell r="B1835" t="str">
            <v>??</v>
          </cell>
          <cell r="C1835" t="str">
            <v>2.3.1.01.1010</v>
          </cell>
          <cell r="D1835" t="str">
            <v>PC-004 - Café São Braz</v>
          </cell>
          <cell r="E1835" t="str">
            <v>PPA</v>
          </cell>
          <cell r="F1835" t="str">
            <v xml:space="preserve">   Receitas de Ex futuros</v>
          </cell>
        </row>
        <row r="1836">
          <cell r="A1836" t="str">
            <v>x</v>
          </cell>
          <cell r="B1836" t="str">
            <v>??</v>
          </cell>
          <cell r="C1836" t="str">
            <v>2.3.1.01.1011</v>
          </cell>
          <cell r="D1836" t="str">
            <v>BV-S02 - Entre Linhas</v>
          </cell>
          <cell r="E1836" t="str">
            <v>PPA</v>
          </cell>
          <cell r="F1836" t="str">
            <v xml:space="preserve">   Receitas de Ex futuros</v>
          </cell>
        </row>
        <row r="1837">
          <cell r="A1837" t="str">
            <v>x</v>
          </cell>
          <cell r="B1837" t="str">
            <v>??</v>
          </cell>
          <cell r="C1837" t="str">
            <v>2.3.1.01.1012</v>
          </cell>
          <cell r="D1837" t="str">
            <v>BV-232 - Armagedon</v>
          </cell>
          <cell r="E1837" t="str">
            <v>PPA</v>
          </cell>
          <cell r="F1837" t="str">
            <v xml:space="preserve">   Receitas de Ex futuros</v>
          </cell>
        </row>
        <row r="1838">
          <cell r="A1838" t="str">
            <v>x</v>
          </cell>
          <cell r="B1838" t="str">
            <v>??</v>
          </cell>
          <cell r="C1838" t="str">
            <v>2.3.1.01.1013</v>
          </cell>
          <cell r="D1838" t="str">
            <v>BV-128B - L e e</v>
          </cell>
          <cell r="E1838" t="str">
            <v>PPA</v>
          </cell>
          <cell r="F1838" t="str">
            <v xml:space="preserve">   Receitas de Ex futuros</v>
          </cell>
        </row>
        <row r="1839">
          <cell r="A1839" t="str">
            <v>x</v>
          </cell>
          <cell r="B1839" t="str">
            <v>??</v>
          </cell>
          <cell r="C1839" t="str">
            <v>2.3.1.01.1014</v>
          </cell>
          <cell r="D1839" t="str">
            <v xml:space="preserve">BV-102 - Phonecenter </v>
          </cell>
          <cell r="E1839" t="str">
            <v>PPA</v>
          </cell>
          <cell r="F1839" t="str">
            <v xml:space="preserve">   Receitas de Ex futuros</v>
          </cell>
        </row>
        <row r="1840">
          <cell r="A1840" t="str">
            <v>x</v>
          </cell>
          <cell r="B1840" t="str">
            <v>??</v>
          </cell>
          <cell r="C1840" t="str">
            <v>2.3.1.01.1015</v>
          </cell>
          <cell r="D1840" t="str">
            <v>PC-143 - Arte Maior</v>
          </cell>
          <cell r="E1840" t="str">
            <v>PPA</v>
          </cell>
          <cell r="F1840" t="str">
            <v xml:space="preserve">   Receitas de Ex futuros</v>
          </cell>
        </row>
        <row r="1841">
          <cell r="A1841" t="str">
            <v>x</v>
          </cell>
          <cell r="B1841" t="str">
            <v>??</v>
          </cell>
          <cell r="C1841" t="str">
            <v>2.3.1.01.1016</v>
          </cell>
          <cell r="D1841" t="str">
            <v>BV-076 - Detran</v>
          </cell>
          <cell r="E1841" t="str">
            <v>PPA</v>
          </cell>
          <cell r="F1841" t="str">
            <v xml:space="preserve">   Receitas de Ex futuros</v>
          </cell>
        </row>
        <row r="1842">
          <cell r="A1842" t="str">
            <v>x</v>
          </cell>
          <cell r="B1842" t="str">
            <v>??</v>
          </cell>
          <cell r="C1842" t="str">
            <v>2.3.1.01.1017</v>
          </cell>
          <cell r="D1842" t="str">
            <v>P-091 - Rivage</v>
          </cell>
          <cell r="E1842" t="str">
            <v>PPA</v>
          </cell>
          <cell r="F1842" t="str">
            <v xml:space="preserve">   Receitas de Ex futuros</v>
          </cell>
        </row>
        <row r="1843">
          <cell r="A1843" t="str">
            <v>x</v>
          </cell>
          <cell r="B1843" t="str">
            <v>??</v>
          </cell>
          <cell r="C1843" t="str">
            <v>2.3.1.01.1018</v>
          </cell>
          <cell r="D1843" t="str">
            <v>P-0125 - Siberian</v>
          </cell>
          <cell r="E1843" t="str">
            <v>PPA</v>
          </cell>
          <cell r="F1843" t="str">
            <v xml:space="preserve">   Receitas de Ex futuros</v>
          </cell>
        </row>
        <row r="1844">
          <cell r="A1844" t="str">
            <v>x</v>
          </cell>
          <cell r="B1844" t="str">
            <v>??</v>
          </cell>
          <cell r="C1844" t="str">
            <v>2.3.1.01.1019</v>
          </cell>
          <cell r="D1844" t="str">
            <v>P-230 - Crawford</v>
          </cell>
          <cell r="E1844" t="str">
            <v>PPA</v>
          </cell>
          <cell r="F1844" t="str">
            <v xml:space="preserve">   Receitas de Ex futuros</v>
          </cell>
        </row>
        <row r="1845">
          <cell r="A1845" t="str">
            <v>x</v>
          </cell>
          <cell r="B1845" t="str">
            <v>??</v>
          </cell>
          <cell r="C1845" t="str">
            <v>2.3.1.01.1020</v>
          </cell>
          <cell r="D1845" t="str">
            <v>BV-095 - Malhasol</v>
          </cell>
          <cell r="E1845" t="str">
            <v>PPA</v>
          </cell>
          <cell r="F1845" t="str">
            <v xml:space="preserve">   Receitas de Ex futuros</v>
          </cell>
        </row>
        <row r="1846">
          <cell r="A1846" t="str">
            <v>x</v>
          </cell>
          <cell r="B1846" t="str">
            <v>??</v>
          </cell>
          <cell r="C1846" t="str">
            <v>2.3.1.01.1021</v>
          </cell>
          <cell r="D1846" t="str">
            <v>PC-164/5 - Joana e João</v>
          </cell>
          <cell r="E1846" t="str">
            <v>PPA</v>
          </cell>
          <cell r="F1846" t="str">
            <v xml:space="preserve">   Receitas de Ex futuros</v>
          </cell>
        </row>
        <row r="1847">
          <cell r="A1847" t="str">
            <v>x</v>
          </cell>
          <cell r="B1847" t="str">
            <v>??</v>
          </cell>
          <cell r="C1847" t="str">
            <v>2.3.1.01.1022</v>
          </cell>
          <cell r="D1847" t="str">
            <v>BV-105A - Sandpiper</v>
          </cell>
          <cell r="E1847" t="str">
            <v>PPA</v>
          </cell>
          <cell r="F1847" t="str">
            <v xml:space="preserve">   Receitas de Ex futuros</v>
          </cell>
        </row>
        <row r="1848">
          <cell r="A1848" t="str">
            <v>x</v>
          </cell>
          <cell r="B1848" t="str">
            <v>??</v>
          </cell>
          <cell r="C1848" t="str">
            <v>2.3.1.01.1023</v>
          </cell>
          <cell r="D1848" t="str">
            <v>PC-192 - Spoleto</v>
          </cell>
          <cell r="E1848" t="str">
            <v>PPA</v>
          </cell>
          <cell r="F1848" t="str">
            <v xml:space="preserve">   Receitas de Ex futuros</v>
          </cell>
        </row>
        <row r="1849">
          <cell r="A1849" t="str">
            <v>x</v>
          </cell>
          <cell r="B1849" t="str">
            <v>??</v>
          </cell>
          <cell r="C1849" t="str">
            <v>2.3.1.01.1024</v>
          </cell>
          <cell r="D1849" t="str">
            <v>BV-217 - Toulon</v>
          </cell>
          <cell r="E1849" t="str">
            <v>PPA</v>
          </cell>
          <cell r="F1849" t="str">
            <v xml:space="preserve">   Receitas de Ex futuros</v>
          </cell>
        </row>
        <row r="1850">
          <cell r="A1850" t="str">
            <v>x</v>
          </cell>
          <cell r="B1850" t="str">
            <v>??</v>
          </cell>
          <cell r="C1850" t="str">
            <v>2.3.1.01.1025</v>
          </cell>
          <cell r="D1850" t="str">
            <v>BV-127A - Arraso</v>
          </cell>
          <cell r="E1850" t="str">
            <v>PPA</v>
          </cell>
          <cell r="F1850" t="str">
            <v xml:space="preserve">   Receitas de Ex futuros</v>
          </cell>
        </row>
        <row r="1851">
          <cell r="A1851" t="str">
            <v>x</v>
          </cell>
          <cell r="B1851" t="str">
            <v>??</v>
          </cell>
          <cell r="C1851" t="str">
            <v>2.3.1.01.1026</v>
          </cell>
          <cell r="D1851" t="str">
            <v>BV-129B - Espaço Set</v>
          </cell>
          <cell r="E1851" t="str">
            <v>PPA</v>
          </cell>
          <cell r="F1851" t="str">
            <v xml:space="preserve">   Receitas de Ex futuros</v>
          </cell>
        </row>
        <row r="1852">
          <cell r="A1852" t="str">
            <v>x</v>
          </cell>
          <cell r="B1852" t="str">
            <v>??</v>
          </cell>
          <cell r="C1852" t="str">
            <v>2.3.1.01.1027</v>
          </cell>
          <cell r="D1852" t="str">
            <v>BVS-16 - C T A</v>
          </cell>
          <cell r="E1852" t="str">
            <v>PPA</v>
          </cell>
          <cell r="F1852" t="str">
            <v xml:space="preserve">   Receitas de Ex futuros</v>
          </cell>
        </row>
        <row r="1853">
          <cell r="A1853" t="str">
            <v>x</v>
          </cell>
          <cell r="B1853" t="str">
            <v>??</v>
          </cell>
          <cell r="C1853" t="str">
            <v>2.3.1.01.1028</v>
          </cell>
          <cell r="D1853" t="str">
            <v>BV-071 - Arara Ruiva</v>
          </cell>
          <cell r="E1853" t="str">
            <v>PPA</v>
          </cell>
          <cell r="F1853" t="str">
            <v xml:space="preserve">   Receitas de Ex futuros</v>
          </cell>
        </row>
        <row r="1854">
          <cell r="A1854" t="str">
            <v>x</v>
          </cell>
          <cell r="B1854" t="str">
            <v>??</v>
          </cell>
          <cell r="C1854" t="str">
            <v>2.3.1.01.1029</v>
          </cell>
          <cell r="D1854" t="str">
            <v>PC-066A - Nuvole</v>
          </cell>
          <cell r="E1854" t="str">
            <v>PPA</v>
          </cell>
          <cell r="F1854" t="str">
            <v xml:space="preserve">   Receitas de Ex futuros</v>
          </cell>
        </row>
        <row r="1855">
          <cell r="A1855" t="str">
            <v>x</v>
          </cell>
          <cell r="B1855" t="str">
            <v>??</v>
          </cell>
          <cell r="C1855" t="str">
            <v>2.3.1.01.1030</v>
          </cell>
          <cell r="D1855" t="str">
            <v>PC-150 - Yachtsman</v>
          </cell>
          <cell r="E1855" t="str">
            <v>PPA</v>
          </cell>
          <cell r="F1855" t="str">
            <v xml:space="preserve">   Receitas de Ex futuros</v>
          </cell>
        </row>
        <row r="1856">
          <cell r="A1856" t="str">
            <v>x</v>
          </cell>
          <cell r="B1856" t="str">
            <v>??</v>
          </cell>
          <cell r="C1856" t="str">
            <v>2.3.1.01.1031</v>
          </cell>
          <cell r="D1856" t="str">
            <v>PC-268 - Criart</v>
          </cell>
          <cell r="E1856" t="str">
            <v>PPA</v>
          </cell>
          <cell r="F1856" t="str">
            <v xml:space="preserve">   Receitas de Ex futuros</v>
          </cell>
        </row>
        <row r="1857">
          <cell r="A1857" t="str">
            <v>x</v>
          </cell>
          <cell r="B1857" t="str">
            <v>??</v>
          </cell>
          <cell r="C1857" t="str">
            <v>2.3.1.01.1033</v>
          </cell>
          <cell r="D1857" t="str">
            <v>PC-096 - Tio Armênio (ex-Tio Luiz)</v>
          </cell>
          <cell r="E1857" t="str">
            <v>PPA</v>
          </cell>
          <cell r="F1857" t="str">
            <v xml:space="preserve">   Receitas de Ex futuros</v>
          </cell>
        </row>
        <row r="1858">
          <cell r="A1858" t="str">
            <v>x</v>
          </cell>
          <cell r="B1858" t="str">
            <v>??</v>
          </cell>
          <cell r="C1858" t="str">
            <v>2.3.1.01.1034</v>
          </cell>
          <cell r="D1858" t="str">
            <v>PC-088 - Sushi Mi</v>
          </cell>
          <cell r="E1858" t="str">
            <v>PPA</v>
          </cell>
          <cell r="F1858" t="str">
            <v xml:space="preserve">   Receitas de Ex futuros</v>
          </cell>
        </row>
        <row r="1859">
          <cell r="A1859" t="str">
            <v>x</v>
          </cell>
          <cell r="B1859" t="str">
            <v>??</v>
          </cell>
          <cell r="C1859" t="str">
            <v>2.3.1.01.1035</v>
          </cell>
          <cell r="D1859" t="str">
            <v>PC-095 - Eletro Shopping</v>
          </cell>
          <cell r="E1859" t="str">
            <v>PPA</v>
          </cell>
          <cell r="F1859" t="str">
            <v xml:space="preserve">   Receitas de Ex futuros</v>
          </cell>
        </row>
        <row r="1860">
          <cell r="A1860" t="str">
            <v>x</v>
          </cell>
          <cell r="B1860" t="str">
            <v>??</v>
          </cell>
          <cell r="C1860" t="str">
            <v>2.3.1.01.1036</v>
          </cell>
          <cell r="D1860" t="str">
            <v>PC-262 - Cia. do Cacau</v>
          </cell>
          <cell r="E1860" t="str">
            <v>PPA</v>
          </cell>
          <cell r="F1860" t="str">
            <v xml:space="preserve">   Receitas de Ex futuros</v>
          </cell>
        </row>
        <row r="1861">
          <cell r="A1861" t="str">
            <v>x</v>
          </cell>
          <cell r="B1861" t="str">
            <v>??</v>
          </cell>
          <cell r="C1861" t="str">
            <v>2.3.1.01.1037</v>
          </cell>
          <cell r="D1861" t="str">
            <v>PC-069 - Tablestore</v>
          </cell>
          <cell r="E1861" t="str">
            <v>PPA</v>
          </cell>
          <cell r="F1861" t="str">
            <v xml:space="preserve">   Receitas de Ex futuros</v>
          </cell>
        </row>
        <row r="1862">
          <cell r="A1862" t="str">
            <v>x</v>
          </cell>
          <cell r="B1862" t="str">
            <v>??</v>
          </cell>
          <cell r="C1862" t="str">
            <v>2.3.1.01.1038</v>
          </cell>
          <cell r="D1862" t="str">
            <v>BV-066 - 40 Gráus</v>
          </cell>
          <cell r="E1862" t="str">
            <v>PPA</v>
          </cell>
          <cell r="F1862" t="str">
            <v xml:space="preserve">   Receitas de Ex futuros</v>
          </cell>
        </row>
        <row r="1863">
          <cell r="A1863" t="str">
            <v>x</v>
          </cell>
          <cell r="B1863" t="str">
            <v>??</v>
          </cell>
          <cell r="C1863" t="str">
            <v>2.3.1.01.1039</v>
          </cell>
          <cell r="D1863" t="str">
            <v>BVS-11 - Visão</v>
          </cell>
          <cell r="E1863" t="str">
            <v>PPA</v>
          </cell>
          <cell r="F1863" t="str">
            <v xml:space="preserve">   Receitas de Ex futuros</v>
          </cell>
        </row>
        <row r="1864">
          <cell r="A1864" t="str">
            <v>x</v>
          </cell>
          <cell r="B1864" t="str">
            <v>??</v>
          </cell>
          <cell r="C1864" t="str">
            <v>2.3.1.01.1040</v>
          </cell>
          <cell r="D1864" t="str">
            <v>PC-086 - Hope</v>
          </cell>
          <cell r="E1864" t="str">
            <v>PPA</v>
          </cell>
          <cell r="F1864" t="str">
            <v xml:space="preserve">   Receitas de Ex futuros</v>
          </cell>
        </row>
        <row r="1865">
          <cell r="A1865" t="str">
            <v>x</v>
          </cell>
          <cell r="B1865" t="str">
            <v>??</v>
          </cell>
          <cell r="C1865" t="str">
            <v>2.3.1.01.1041</v>
          </cell>
          <cell r="D1865" t="str">
            <v>PC-090A - Fátima Rendas</v>
          </cell>
          <cell r="E1865" t="str">
            <v>PPA</v>
          </cell>
          <cell r="F1865" t="str">
            <v xml:space="preserve">   Receitas de Ex futuros</v>
          </cell>
        </row>
        <row r="1866">
          <cell r="A1866" t="str">
            <v>x</v>
          </cell>
          <cell r="B1866" t="str">
            <v>??</v>
          </cell>
          <cell r="C1866" t="str">
            <v>2.3.1.01.1042</v>
          </cell>
          <cell r="D1866" t="str">
            <v>PC-218 - Andarella</v>
          </cell>
          <cell r="E1866" t="str">
            <v>PPA</v>
          </cell>
          <cell r="F1866" t="str">
            <v xml:space="preserve">   Receitas de Ex futuros</v>
          </cell>
        </row>
        <row r="1867">
          <cell r="A1867" t="str">
            <v>x</v>
          </cell>
          <cell r="B1867" t="str">
            <v>??</v>
          </cell>
          <cell r="C1867" t="str">
            <v>2.3.1.01.1043</v>
          </cell>
          <cell r="D1867" t="str">
            <v>PC-223 - Le Lis Blanc</v>
          </cell>
          <cell r="E1867" t="str">
            <v>PPA</v>
          </cell>
          <cell r="F1867" t="str">
            <v xml:space="preserve">   Receitas de Ex futuros</v>
          </cell>
        </row>
        <row r="1868">
          <cell r="A1868" t="str">
            <v>x</v>
          </cell>
          <cell r="B1868" t="str">
            <v>??</v>
          </cell>
          <cell r="C1868" t="str">
            <v>2.3.1.01.1044</v>
          </cell>
          <cell r="D1868" t="str">
            <v>BV-101 - Exótica</v>
          </cell>
          <cell r="E1868" t="str">
            <v>PPA</v>
          </cell>
          <cell r="F1868" t="str">
            <v xml:space="preserve">   Receitas de Ex futuros</v>
          </cell>
        </row>
        <row r="1869">
          <cell r="A1869" t="str">
            <v>x</v>
          </cell>
          <cell r="B1869" t="str">
            <v>??</v>
          </cell>
          <cell r="C1869" t="str">
            <v>2.3.1.01.1045</v>
          </cell>
          <cell r="D1869" t="str">
            <v>BV-097 - Villa Romana</v>
          </cell>
          <cell r="E1869" t="str">
            <v>PPA</v>
          </cell>
          <cell r="F1869" t="str">
            <v xml:space="preserve">   Receitas de Ex futuros</v>
          </cell>
        </row>
        <row r="1870">
          <cell r="A1870" t="str">
            <v>x</v>
          </cell>
          <cell r="B1870" t="str">
            <v>??</v>
          </cell>
          <cell r="C1870" t="str">
            <v>2.3.1.01.1046</v>
          </cell>
          <cell r="D1870" t="str">
            <v>BV-217 - P U C</v>
          </cell>
          <cell r="E1870" t="str">
            <v>PPA</v>
          </cell>
          <cell r="F1870" t="str">
            <v xml:space="preserve">   Receitas de Ex futuros</v>
          </cell>
        </row>
        <row r="1871">
          <cell r="A1871" t="str">
            <v>x</v>
          </cell>
          <cell r="B1871" t="str">
            <v>??</v>
          </cell>
          <cell r="C1871" t="str">
            <v>2.3.1.01.1047</v>
          </cell>
          <cell r="D1871" t="str">
            <v>PC-072 - Sonolar</v>
          </cell>
          <cell r="E1871" t="str">
            <v>PPA</v>
          </cell>
          <cell r="F1871" t="str">
            <v xml:space="preserve">   Receitas de Ex futuros</v>
          </cell>
        </row>
        <row r="1872">
          <cell r="A1872" t="str">
            <v>x</v>
          </cell>
          <cell r="B1872" t="str">
            <v>??</v>
          </cell>
          <cell r="C1872" t="str">
            <v>2.3.1.01.1048</v>
          </cell>
          <cell r="D1872" t="str">
            <v>PC-088 - SPE</v>
          </cell>
          <cell r="E1872" t="str">
            <v>PPA</v>
          </cell>
          <cell r="F1872" t="str">
            <v xml:space="preserve">   Receitas de Ex futuros</v>
          </cell>
        </row>
        <row r="1873">
          <cell r="A1873" t="str">
            <v>x</v>
          </cell>
          <cell r="B1873" t="str">
            <v>??</v>
          </cell>
          <cell r="C1873" t="str">
            <v>2.3.1.01.1049</v>
          </cell>
          <cell r="D1873" t="str">
            <v>BV-250 - Swach</v>
          </cell>
          <cell r="E1873" t="str">
            <v>PPA</v>
          </cell>
          <cell r="F1873" t="str">
            <v xml:space="preserve">   Receitas de Ex futuros</v>
          </cell>
        </row>
        <row r="1874">
          <cell r="A1874" t="str">
            <v>x</v>
          </cell>
          <cell r="B1874" t="str">
            <v>??</v>
          </cell>
          <cell r="C1874" t="str">
            <v>2.3.1.01.1050</v>
          </cell>
          <cell r="D1874" t="str">
            <v>BV-100 - Lilica Ripilica</v>
          </cell>
          <cell r="E1874" t="str">
            <v>PPA</v>
          </cell>
          <cell r="F1874" t="str">
            <v xml:space="preserve">   Receitas de Ex futuros</v>
          </cell>
        </row>
        <row r="1875">
          <cell r="A1875" t="str">
            <v>x</v>
          </cell>
          <cell r="B1875" t="str">
            <v>??</v>
          </cell>
          <cell r="C1875" t="str">
            <v>2.3.1.01.1051</v>
          </cell>
          <cell r="D1875" t="str">
            <v>PC-123A - Ri Happy</v>
          </cell>
          <cell r="E1875" t="str">
            <v>PPA</v>
          </cell>
          <cell r="F1875" t="str">
            <v xml:space="preserve">   Receitas de Ex futuros</v>
          </cell>
        </row>
        <row r="1876">
          <cell r="A1876" t="str">
            <v>x</v>
          </cell>
          <cell r="B1876" t="str">
            <v>??</v>
          </cell>
          <cell r="C1876" t="str">
            <v>2.3.1.01.1052</v>
          </cell>
          <cell r="D1876" t="str">
            <v>PC-123A - Ri Happy</v>
          </cell>
          <cell r="E1876" t="str">
            <v>PPA</v>
          </cell>
          <cell r="F1876" t="str">
            <v xml:space="preserve">   Receitas de Ex futuros</v>
          </cell>
        </row>
        <row r="1877">
          <cell r="A1877" t="str">
            <v>x</v>
          </cell>
          <cell r="B1877" t="str">
            <v>??</v>
          </cell>
          <cell r="C1877" t="str">
            <v>2.3.1.01.1053</v>
          </cell>
          <cell r="D1877" t="str">
            <v>PC-053 - Planet Coffee Shop</v>
          </cell>
          <cell r="E1877" t="str">
            <v>PPA</v>
          </cell>
          <cell r="F1877" t="str">
            <v xml:space="preserve">   Receitas de Ex futuros</v>
          </cell>
        </row>
        <row r="1878">
          <cell r="A1878" t="str">
            <v>x</v>
          </cell>
          <cell r="B1878" t="str">
            <v>??</v>
          </cell>
          <cell r="C1878" t="str">
            <v>2.3.1.01.1054</v>
          </cell>
          <cell r="D1878" t="str">
            <v>BV-040 Flor de Maracujá</v>
          </cell>
          <cell r="E1878" t="str">
            <v>PPA</v>
          </cell>
          <cell r="F1878" t="str">
            <v xml:space="preserve">   Receitas de Ex futuros</v>
          </cell>
        </row>
        <row r="1879">
          <cell r="A1879" t="str">
            <v>x</v>
          </cell>
          <cell r="B1879" t="str">
            <v>??</v>
          </cell>
          <cell r="C1879" t="str">
            <v>2.3.1.01.1055</v>
          </cell>
          <cell r="D1879" t="str">
            <v>PC-071 Split House</v>
          </cell>
          <cell r="E1879" t="str">
            <v>PPA</v>
          </cell>
          <cell r="F1879" t="str">
            <v xml:space="preserve">   Receitas de Ex futuros</v>
          </cell>
        </row>
        <row r="1880">
          <cell r="A1880" t="str">
            <v>x</v>
          </cell>
          <cell r="B1880" t="str">
            <v>??</v>
          </cell>
          <cell r="C1880" t="str">
            <v>2.3.1.01.1056</v>
          </cell>
          <cell r="D1880" t="str">
            <v>PC-163 Dr. Just for Doctors</v>
          </cell>
          <cell r="E1880" t="str">
            <v>PPA</v>
          </cell>
          <cell r="F1880" t="str">
            <v xml:space="preserve">   Receitas de Ex futuros</v>
          </cell>
        </row>
        <row r="1881">
          <cell r="A1881" t="str">
            <v>x</v>
          </cell>
          <cell r="B1881" t="str">
            <v>??</v>
          </cell>
          <cell r="C1881" t="str">
            <v>2.3.1.01.1057</v>
          </cell>
          <cell r="D1881" t="str">
            <v>PC-173 Lederman</v>
          </cell>
          <cell r="E1881" t="str">
            <v>PPA</v>
          </cell>
          <cell r="F1881" t="str">
            <v xml:space="preserve">   Receitas de Ex futuros</v>
          </cell>
        </row>
        <row r="1882">
          <cell r="A1882" t="str">
            <v>x</v>
          </cell>
          <cell r="B1882" t="str">
            <v>??</v>
          </cell>
          <cell r="C1882" t="str">
            <v>2.3.1.01.1058</v>
          </cell>
          <cell r="D1882" t="str">
            <v>PC-291 Lojão da Beleza</v>
          </cell>
          <cell r="E1882" t="str">
            <v>PPA</v>
          </cell>
          <cell r="F1882" t="str">
            <v xml:space="preserve">   Receitas de Ex futuros</v>
          </cell>
        </row>
        <row r="1883">
          <cell r="A1883" t="str">
            <v>x</v>
          </cell>
          <cell r="B1883" t="str">
            <v>??</v>
          </cell>
          <cell r="C1883" t="str">
            <v>2.3.1.01.1059</v>
          </cell>
          <cell r="D1883" t="str">
            <v>PC-067 Toque Presentes</v>
          </cell>
          <cell r="E1883" t="str">
            <v>PPA</v>
          </cell>
          <cell r="F1883" t="str">
            <v xml:space="preserve">   Receitas de Ex futuros</v>
          </cell>
        </row>
        <row r="1884">
          <cell r="A1884" t="str">
            <v>x</v>
          </cell>
          <cell r="B1884" t="str">
            <v>??</v>
          </cell>
          <cell r="C1884" t="str">
            <v>2.3.1.01.1060</v>
          </cell>
          <cell r="D1884" t="str">
            <v>PC-101 Steffano</v>
          </cell>
          <cell r="E1884" t="str">
            <v>PPA</v>
          </cell>
          <cell r="F1884" t="str">
            <v xml:space="preserve">   Receitas de Ex futuros</v>
          </cell>
        </row>
        <row r="1885">
          <cell r="A1885" t="str">
            <v>x</v>
          </cell>
          <cell r="B1885" t="str">
            <v>??</v>
          </cell>
          <cell r="C1885" t="str">
            <v>2.3.1.01.1061</v>
          </cell>
          <cell r="D1885" t="str">
            <v>PC-001 Farmácia Royal</v>
          </cell>
          <cell r="E1885" t="str">
            <v>PPA</v>
          </cell>
          <cell r="F1885" t="str">
            <v xml:space="preserve">   Receitas de Ex futuros</v>
          </cell>
        </row>
        <row r="1886">
          <cell r="A1886" t="str">
            <v>x</v>
          </cell>
          <cell r="B1886" t="str">
            <v>??</v>
          </cell>
          <cell r="C1886" t="str">
            <v>2.3.1.01.1062</v>
          </cell>
          <cell r="D1886" t="str">
            <v>PC-014 Laser Magazine</v>
          </cell>
          <cell r="E1886" t="str">
            <v>PPA</v>
          </cell>
          <cell r="F1886" t="str">
            <v xml:space="preserve">   Receitas de Ex futuros</v>
          </cell>
        </row>
        <row r="1887">
          <cell r="A1887" t="str">
            <v>x</v>
          </cell>
          <cell r="B1887" t="str">
            <v>??</v>
          </cell>
          <cell r="C1887" t="str">
            <v>2.3.1.01.1063</v>
          </cell>
          <cell r="D1887" t="str">
            <v>BV-163 Morana Acessórios</v>
          </cell>
          <cell r="E1887" t="str">
            <v>PPA</v>
          </cell>
          <cell r="F1887" t="str">
            <v xml:space="preserve">   Receitas de Ex futuros</v>
          </cell>
        </row>
        <row r="1888">
          <cell r="A1888" t="str">
            <v>x</v>
          </cell>
          <cell r="B1888" t="str">
            <v>??</v>
          </cell>
          <cell r="C1888" t="str">
            <v>2.3.1.01.1064</v>
          </cell>
          <cell r="D1888" t="str">
            <v>PC-135 Gregory</v>
          </cell>
          <cell r="E1888" t="str">
            <v>PPA</v>
          </cell>
          <cell r="F1888" t="str">
            <v xml:space="preserve">   Receitas de Ex futuros</v>
          </cell>
        </row>
        <row r="1889">
          <cell r="A1889" t="str">
            <v>x</v>
          </cell>
          <cell r="B1889" t="str">
            <v>??</v>
          </cell>
          <cell r="C1889" t="str">
            <v>2.3.1.01.1065</v>
          </cell>
          <cell r="D1889" t="str">
            <v>PC-247 Santa Marinela</v>
          </cell>
          <cell r="E1889" t="str">
            <v>PPA</v>
          </cell>
          <cell r="F1889" t="str">
            <v xml:space="preserve">   Receitas de Ex futuros</v>
          </cell>
        </row>
        <row r="1890">
          <cell r="A1890" t="str">
            <v>x</v>
          </cell>
          <cell r="B1890" t="str">
            <v>??</v>
          </cell>
          <cell r="C1890" t="str">
            <v>2.3.1.01.1066</v>
          </cell>
          <cell r="D1890" t="str">
            <v>PC-014A OI</v>
          </cell>
          <cell r="E1890" t="str">
            <v>PPA</v>
          </cell>
          <cell r="F1890" t="str">
            <v xml:space="preserve">   Receitas de Ex futuros</v>
          </cell>
        </row>
        <row r="1891">
          <cell r="A1891" t="str">
            <v>x</v>
          </cell>
          <cell r="B1891" t="str">
            <v>??</v>
          </cell>
          <cell r="C1891" t="str">
            <v>2.3.1.01.1067</v>
          </cell>
          <cell r="D1891" t="str">
            <v>BV-249/250 Chilli Beans</v>
          </cell>
          <cell r="E1891" t="str">
            <v>PPA</v>
          </cell>
          <cell r="F1891" t="str">
            <v xml:space="preserve">   Receitas de Ex futuros</v>
          </cell>
        </row>
        <row r="1892">
          <cell r="A1892" t="str">
            <v>x</v>
          </cell>
          <cell r="B1892" t="str">
            <v>??</v>
          </cell>
          <cell r="C1892" t="str">
            <v>2.3.1.01.1068</v>
          </cell>
          <cell r="D1892" t="str">
            <v>BV-041 Pietrocceli</v>
          </cell>
          <cell r="E1892" t="str">
            <v>PPA</v>
          </cell>
          <cell r="F1892" t="str">
            <v xml:space="preserve">   Receitas de Ex futuros</v>
          </cell>
        </row>
        <row r="1893">
          <cell r="A1893" t="str">
            <v>x</v>
          </cell>
          <cell r="B1893" t="str">
            <v>??</v>
          </cell>
          <cell r="C1893" t="str">
            <v>2.3.1.01.1069</v>
          </cell>
          <cell r="D1893" t="str">
            <v>BV-226 Fruit de La Passion</v>
          </cell>
          <cell r="E1893" t="str">
            <v>PPA</v>
          </cell>
          <cell r="F1893" t="str">
            <v xml:space="preserve">   Receitas de Ex futuros</v>
          </cell>
        </row>
        <row r="1894">
          <cell r="A1894" t="str">
            <v>x</v>
          </cell>
          <cell r="B1894" t="str">
            <v>??</v>
          </cell>
          <cell r="C1894" t="str">
            <v>2.3.1.01.1070</v>
          </cell>
          <cell r="D1894" t="str">
            <v>PC-284 Casa do Divino Mestre</v>
          </cell>
          <cell r="E1894" t="str">
            <v>PPA</v>
          </cell>
          <cell r="F1894" t="str">
            <v xml:space="preserve">   Receitas de Ex futuros</v>
          </cell>
        </row>
        <row r="1895">
          <cell r="A1895" t="str">
            <v>x</v>
          </cell>
          <cell r="B1895" t="str">
            <v>??</v>
          </cell>
          <cell r="C1895" t="str">
            <v>2.3.1.01.1071</v>
          </cell>
          <cell r="D1895" t="str">
            <v>PC-061 M. Officer</v>
          </cell>
          <cell r="E1895" t="str">
            <v>PPA</v>
          </cell>
          <cell r="F1895" t="str">
            <v xml:space="preserve">   Receitas de Ex futuros</v>
          </cell>
        </row>
        <row r="1896">
          <cell r="A1896" t="str">
            <v>x</v>
          </cell>
          <cell r="B1896" t="str">
            <v>??</v>
          </cell>
          <cell r="C1896" t="str">
            <v>2.3.1.01.1072</v>
          </cell>
          <cell r="D1896" t="str">
            <v>BV-246 Club da Miçanga</v>
          </cell>
          <cell r="E1896" t="str">
            <v>PPA</v>
          </cell>
          <cell r="F1896" t="str">
            <v xml:space="preserve">   Receitas de Ex futuros</v>
          </cell>
        </row>
        <row r="1897">
          <cell r="A1897" t="str">
            <v>x</v>
          </cell>
          <cell r="B1897" t="str">
            <v>??</v>
          </cell>
          <cell r="C1897" t="str">
            <v>2.3.1.01.1073</v>
          </cell>
          <cell r="D1897" t="str">
            <v>BV-052B Skillus</v>
          </cell>
          <cell r="E1897" t="str">
            <v>PPA</v>
          </cell>
          <cell r="F1897" t="str">
            <v xml:space="preserve">   Receitas de Ex futuros</v>
          </cell>
        </row>
        <row r="1898">
          <cell r="A1898" t="str">
            <v>x</v>
          </cell>
          <cell r="B1898" t="str">
            <v>??</v>
          </cell>
          <cell r="C1898" t="str">
            <v>2.3.1.01.1074</v>
          </cell>
          <cell r="D1898" t="str">
            <v>BV-001 - 003/004 Applebee's</v>
          </cell>
          <cell r="E1898" t="str">
            <v>PPA</v>
          </cell>
          <cell r="F1898" t="str">
            <v xml:space="preserve">   Receitas de Ex futuros</v>
          </cell>
        </row>
        <row r="1899">
          <cell r="A1899" t="str">
            <v>x</v>
          </cell>
          <cell r="B1899" t="str">
            <v>??</v>
          </cell>
          <cell r="C1899" t="str">
            <v>2.3.1.01.1075</v>
          </cell>
          <cell r="D1899" t="str">
            <v>BV-070 M. Martan</v>
          </cell>
          <cell r="E1899" t="str">
            <v>PPA</v>
          </cell>
          <cell r="F1899" t="str">
            <v xml:space="preserve">   Receitas de Ex futuros</v>
          </cell>
        </row>
        <row r="1900">
          <cell r="A1900" t="str">
            <v>x</v>
          </cell>
          <cell r="B1900" t="str">
            <v>??</v>
          </cell>
          <cell r="C1900" t="str">
            <v>2.3.1.01.1076</v>
          </cell>
          <cell r="D1900" t="str">
            <v>BV-096 Reyel</v>
          </cell>
          <cell r="E1900" t="str">
            <v>PPA</v>
          </cell>
          <cell r="F1900" t="str">
            <v xml:space="preserve">   Receitas de Ex futuros</v>
          </cell>
        </row>
        <row r="1901">
          <cell r="A1901" t="str">
            <v>x</v>
          </cell>
          <cell r="B1901" t="str">
            <v>??</v>
          </cell>
          <cell r="C1901" t="str">
            <v>2.3.1.01.1077</v>
          </cell>
          <cell r="D1901" t="str">
            <v>PC-248/249 Sergio's</v>
          </cell>
          <cell r="E1901" t="str">
            <v>PPA</v>
          </cell>
          <cell r="F1901" t="str">
            <v xml:space="preserve">   Receitas de Ex futuros</v>
          </cell>
        </row>
        <row r="1902">
          <cell r="A1902" t="str">
            <v>x</v>
          </cell>
          <cell r="B1902" t="str">
            <v>??</v>
          </cell>
          <cell r="C1902" t="str">
            <v>2.3.1.01.1078</v>
          </cell>
          <cell r="D1902" t="str">
            <v>PC-106 Cia. do Terno</v>
          </cell>
          <cell r="E1902" t="str">
            <v>PPA</v>
          </cell>
          <cell r="F1902" t="str">
            <v xml:space="preserve">   Receitas de Ex futuros</v>
          </cell>
        </row>
        <row r="1903">
          <cell r="A1903" t="str">
            <v>x</v>
          </cell>
          <cell r="B1903" t="str">
            <v>??</v>
          </cell>
          <cell r="C1903" t="str">
            <v>2.3.1.01.1079</v>
          </cell>
          <cell r="D1903" t="str">
            <v>PC-233 Osklen</v>
          </cell>
          <cell r="E1903" t="str">
            <v>PPA</v>
          </cell>
          <cell r="F1903" t="str">
            <v xml:space="preserve">   Receitas de Ex futuros</v>
          </cell>
        </row>
        <row r="1904">
          <cell r="A1904" t="str">
            <v>x</v>
          </cell>
          <cell r="B1904" t="str">
            <v>??</v>
          </cell>
          <cell r="C1904" t="str">
            <v>2.3.1.01.1080</v>
          </cell>
          <cell r="D1904" t="str">
            <v>PC-146 TNG</v>
          </cell>
          <cell r="E1904" t="str">
            <v>PPA</v>
          </cell>
          <cell r="F1904" t="str">
            <v xml:space="preserve">   Receitas de Ex futuros</v>
          </cell>
        </row>
        <row r="1905">
          <cell r="A1905" t="str">
            <v>x</v>
          </cell>
          <cell r="B1905" t="str">
            <v>??</v>
          </cell>
          <cell r="C1905" t="str">
            <v>2.3.1.01.1081</v>
          </cell>
          <cell r="D1905" t="str">
            <v>BV-081 Livraria Imperatriz</v>
          </cell>
          <cell r="E1905" t="str">
            <v>PPA</v>
          </cell>
          <cell r="F1905" t="str">
            <v xml:space="preserve">   Receitas de Ex futuros</v>
          </cell>
        </row>
        <row r="1906">
          <cell r="A1906" t="str">
            <v>x</v>
          </cell>
          <cell r="B1906" t="str">
            <v>??</v>
          </cell>
          <cell r="C1906" t="str">
            <v>2.3.1.01.1082</v>
          </cell>
          <cell r="D1906" t="str">
            <v>BV-242 Swatch</v>
          </cell>
          <cell r="E1906" t="str">
            <v>PPA</v>
          </cell>
          <cell r="F1906" t="str">
            <v xml:space="preserve">   Receitas de Ex futuros</v>
          </cell>
        </row>
        <row r="1907">
          <cell r="A1907" t="str">
            <v>x</v>
          </cell>
          <cell r="B1907" t="str">
            <v>??</v>
          </cell>
          <cell r="C1907" t="str">
            <v>2.3.1.01.1083</v>
          </cell>
          <cell r="D1907" t="str">
            <v>BV-04B Dalena Tortas Finas</v>
          </cell>
          <cell r="E1907" t="str">
            <v>PPA</v>
          </cell>
          <cell r="F1907" t="str">
            <v xml:space="preserve">   Receitas de Ex futuros</v>
          </cell>
        </row>
        <row r="1908">
          <cell r="A1908" t="str">
            <v>x</v>
          </cell>
          <cell r="B1908" t="str">
            <v>??</v>
          </cell>
          <cell r="C1908" t="str">
            <v>2.3.1.01.1084</v>
          </cell>
          <cell r="D1908" t="str">
            <v>PC-074/75A Spicy</v>
          </cell>
          <cell r="E1908" t="str">
            <v>PPA</v>
          </cell>
          <cell r="F1908" t="str">
            <v xml:space="preserve">   Receitas de Ex futuros</v>
          </cell>
        </row>
        <row r="1909">
          <cell r="A1909" t="str">
            <v>x</v>
          </cell>
          <cell r="B1909" t="str">
            <v>??</v>
          </cell>
          <cell r="C1909" t="str">
            <v>2.3.1.01.1085</v>
          </cell>
          <cell r="D1909" t="str">
            <v>PC-052 Chocolate Caseiro</v>
          </cell>
          <cell r="E1909" t="str">
            <v>PPA</v>
          </cell>
          <cell r="F1909" t="str">
            <v xml:space="preserve">   Receitas de Ex futuros</v>
          </cell>
        </row>
        <row r="1910">
          <cell r="A1910" t="str">
            <v>x</v>
          </cell>
          <cell r="B1910" t="str">
            <v>??</v>
          </cell>
          <cell r="C1910" t="str">
            <v>2.3.1.01.1086</v>
          </cell>
          <cell r="D1910" t="str">
            <v>BV-053 Skillus</v>
          </cell>
          <cell r="E1910" t="str">
            <v>PPA</v>
          </cell>
          <cell r="F1910" t="str">
            <v xml:space="preserve">   Receitas de Ex futuros</v>
          </cell>
        </row>
        <row r="1911">
          <cell r="A1911" t="str">
            <v>x</v>
          </cell>
          <cell r="B1911" t="str">
            <v>??</v>
          </cell>
          <cell r="C1911" t="str">
            <v>2.3.1.01.1087</v>
          </cell>
          <cell r="D1911" t="str">
            <v>PC-072 Euroflex</v>
          </cell>
          <cell r="E1911" t="str">
            <v>PPA</v>
          </cell>
          <cell r="F1911" t="str">
            <v xml:space="preserve">   Receitas de Ex futuros</v>
          </cell>
        </row>
        <row r="1912">
          <cell r="A1912" t="str">
            <v>x</v>
          </cell>
          <cell r="B1912" t="str">
            <v>??</v>
          </cell>
          <cell r="C1912" t="str">
            <v>2.3.1.01.1088</v>
          </cell>
          <cell r="D1912" t="str">
            <v>BV-129A By Brasil</v>
          </cell>
          <cell r="E1912" t="str">
            <v>PPA</v>
          </cell>
          <cell r="F1912" t="str">
            <v xml:space="preserve">   Receitas de Ex futuros</v>
          </cell>
        </row>
        <row r="1913">
          <cell r="A1913" t="str">
            <v>x</v>
          </cell>
          <cell r="B1913" t="str">
            <v>??</v>
          </cell>
          <cell r="C1913" t="str">
            <v>2.3.1.01.1089</v>
          </cell>
          <cell r="D1913" t="str">
            <v>BV-117B Mine Kalsone</v>
          </cell>
          <cell r="E1913" t="str">
            <v>PPA</v>
          </cell>
          <cell r="F1913" t="str">
            <v xml:space="preserve">   Receitas de Ex futuros</v>
          </cell>
        </row>
        <row r="1914">
          <cell r="A1914" t="str">
            <v>x</v>
          </cell>
          <cell r="B1914" t="str">
            <v>??</v>
          </cell>
          <cell r="C1914" t="str">
            <v>2.3.1.01.1090</v>
          </cell>
          <cell r="D1914" t="str">
            <v>BV-116A Cia. do Bom Café</v>
          </cell>
          <cell r="E1914" t="str">
            <v>PPA</v>
          </cell>
          <cell r="F1914" t="str">
            <v xml:space="preserve">   Receitas de Ex futuros</v>
          </cell>
        </row>
        <row r="1915">
          <cell r="A1915" t="str">
            <v>x</v>
          </cell>
          <cell r="B1915" t="str">
            <v>??</v>
          </cell>
          <cell r="C1915" t="str">
            <v>2.3.1.01.1091</v>
          </cell>
          <cell r="D1915" t="str">
            <v>BV-244 Troppo Buonno</v>
          </cell>
          <cell r="E1915" t="str">
            <v>PPA</v>
          </cell>
          <cell r="F1915" t="str">
            <v xml:space="preserve">   Receitas de Ex futuros</v>
          </cell>
        </row>
        <row r="1916">
          <cell r="A1916" t="str">
            <v>x</v>
          </cell>
          <cell r="B1916" t="str">
            <v>??</v>
          </cell>
          <cell r="C1916" t="str">
            <v>2.3.1.01.1092</v>
          </cell>
          <cell r="D1916" t="str">
            <v>BV-126A Puma</v>
          </cell>
          <cell r="E1916" t="str">
            <v>PPA</v>
          </cell>
          <cell r="F1916" t="str">
            <v xml:space="preserve">   Receitas de Ex futuros</v>
          </cell>
        </row>
        <row r="1917">
          <cell r="A1917" t="str">
            <v>x</v>
          </cell>
          <cell r="B1917" t="str">
            <v>??</v>
          </cell>
          <cell r="C1917" t="str">
            <v>2.3.1.01.1093</v>
          </cell>
          <cell r="D1917" t="str">
            <v>BV-061 Cor Bello</v>
          </cell>
          <cell r="E1917" t="str">
            <v>PPA</v>
          </cell>
          <cell r="F1917" t="str">
            <v xml:space="preserve">   Receitas de Ex futuros</v>
          </cell>
        </row>
        <row r="1918">
          <cell r="A1918" t="str">
            <v>x</v>
          </cell>
          <cell r="B1918" t="str">
            <v>??</v>
          </cell>
          <cell r="C1918" t="str">
            <v>2.3.1.01.1094</v>
          </cell>
          <cell r="D1918" t="str">
            <v>PC-063 Cacau Shou</v>
          </cell>
          <cell r="E1918" t="str">
            <v>PPA</v>
          </cell>
          <cell r="F1918" t="str">
            <v xml:space="preserve">   Receitas de Ex futuros</v>
          </cell>
        </row>
        <row r="1919">
          <cell r="A1919" t="str">
            <v>x</v>
          </cell>
          <cell r="B1919" t="str">
            <v>??</v>
          </cell>
          <cell r="C1919" t="str">
            <v>2.3.1.01.1095</v>
          </cell>
          <cell r="D1919" t="str">
            <v>BV-210 BGN Financeira</v>
          </cell>
          <cell r="E1919" t="str">
            <v>PPA</v>
          </cell>
          <cell r="F1919" t="str">
            <v xml:space="preserve">   Receitas de Ex futuros</v>
          </cell>
        </row>
        <row r="1920">
          <cell r="A1920" t="str">
            <v>x</v>
          </cell>
          <cell r="B1920" t="str">
            <v>??</v>
          </cell>
          <cell r="C1920" t="str">
            <v>2.3.1.01.1096</v>
          </cell>
          <cell r="D1920" t="str">
            <v>PC-238 Ferreiro Café</v>
          </cell>
          <cell r="E1920" t="str">
            <v>PPA</v>
          </cell>
          <cell r="F1920" t="str">
            <v xml:space="preserve">   Receitas de Ex futuros</v>
          </cell>
        </row>
        <row r="1921">
          <cell r="A1921" t="str">
            <v>x</v>
          </cell>
          <cell r="B1921" t="str">
            <v>??</v>
          </cell>
          <cell r="C1921" t="str">
            <v>2.3.1.01.1097</v>
          </cell>
          <cell r="D1921" t="str">
            <v>PC-268 Vagamundo</v>
          </cell>
          <cell r="E1921" t="str">
            <v>PPA</v>
          </cell>
          <cell r="F1921" t="str">
            <v xml:space="preserve">   Receitas de Ex futuros</v>
          </cell>
        </row>
        <row r="1922">
          <cell r="A1922" t="str">
            <v>x</v>
          </cell>
          <cell r="B1922" t="str">
            <v>??</v>
          </cell>
          <cell r="C1922" t="str">
            <v>2.3.1.01.1098</v>
          </cell>
          <cell r="D1922" t="str">
            <v>BV-179 Kouro &amp; Cia</v>
          </cell>
          <cell r="E1922" t="str">
            <v>PPA</v>
          </cell>
          <cell r="F1922" t="str">
            <v xml:space="preserve">   Receitas de Ex futuros</v>
          </cell>
        </row>
        <row r="1923">
          <cell r="A1923" t="str">
            <v>x</v>
          </cell>
          <cell r="B1923" t="str">
            <v>??</v>
          </cell>
          <cell r="C1923" t="str">
            <v>2.3.1.01.1099</v>
          </cell>
          <cell r="D1923" t="str">
            <v>PC-069 L'Occitane</v>
          </cell>
          <cell r="E1923" t="str">
            <v>PPA</v>
          </cell>
          <cell r="F1923" t="str">
            <v xml:space="preserve">   Receitas de Ex futuros</v>
          </cell>
        </row>
        <row r="1924">
          <cell r="A1924" t="str">
            <v>x</v>
          </cell>
          <cell r="B1924" t="str">
            <v>??</v>
          </cell>
          <cell r="C1924" t="str">
            <v>2.3.1.01.1100</v>
          </cell>
          <cell r="D1924" t="str">
            <v>PC-100 Pin Up</v>
          </cell>
          <cell r="E1924" t="str">
            <v>PPA</v>
          </cell>
          <cell r="F1924" t="str">
            <v xml:space="preserve">   Receitas de Ex futuros</v>
          </cell>
        </row>
        <row r="1925">
          <cell r="A1925" t="str">
            <v>x</v>
          </cell>
          <cell r="B1925" t="str">
            <v>??</v>
          </cell>
          <cell r="C1925" t="str">
            <v>2.3.1.01.1101</v>
          </cell>
          <cell r="D1925" t="str">
            <v>PC-177 Stock New</v>
          </cell>
          <cell r="E1925" t="str">
            <v>PPA</v>
          </cell>
          <cell r="F1925" t="str">
            <v xml:space="preserve">   Receitas de Ex futuros</v>
          </cell>
        </row>
        <row r="1926">
          <cell r="A1926" t="str">
            <v>x</v>
          </cell>
          <cell r="B1926" t="str">
            <v>??</v>
          </cell>
          <cell r="C1926" t="str">
            <v>2.3.1.01.1102</v>
          </cell>
          <cell r="D1926" t="str">
            <v>PC-158 Casa Guido</v>
          </cell>
          <cell r="E1926" t="str">
            <v>PPA</v>
          </cell>
          <cell r="F1926" t="str">
            <v xml:space="preserve">   Receitas de Ex futuros</v>
          </cell>
        </row>
        <row r="1927">
          <cell r="A1927" t="str">
            <v>x</v>
          </cell>
          <cell r="B1927" t="str">
            <v>??</v>
          </cell>
          <cell r="C1927" t="str">
            <v>2.3.1.01.1103</v>
          </cell>
          <cell r="D1927" t="str">
            <v>BV-089A SO2</v>
          </cell>
          <cell r="E1927" t="str">
            <v>PPA</v>
          </cell>
          <cell r="F1927" t="str">
            <v xml:space="preserve">   Receitas de Ex futuros</v>
          </cell>
        </row>
        <row r="1928">
          <cell r="A1928" t="str">
            <v>x</v>
          </cell>
          <cell r="B1928" t="str">
            <v>??</v>
          </cell>
          <cell r="C1928" t="str">
            <v>2.3.1.01.1104</v>
          </cell>
          <cell r="D1928" t="str">
            <v>PC-183 Premier Parfums</v>
          </cell>
          <cell r="E1928" t="str">
            <v>PPA</v>
          </cell>
          <cell r="F1928" t="str">
            <v xml:space="preserve">   Receitas de Ex futuros</v>
          </cell>
        </row>
        <row r="1929">
          <cell r="A1929" t="str">
            <v>x</v>
          </cell>
          <cell r="B1929" t="str">
            <v>??</v>
          </cell>
          <cell r="C1929" t="str">
            <v>2.3.1.01.1105</v>
          </cell>
          <cell r="D1929" t="str">
            <v>BV-210 Action - Câmbio e Turismo</v>
          </cell>
          <cell r="E1929" t="str">
            <v>PPA</v>
          </cell>
          <cell r="F1929" t="str">
            <v xml:space="preserve">   Receitas de Ex futuros</v>
          </cell>
        </row>
        <row r="1930">
          <cell r="A1930" t="str">
            <v>x</v>
          </cell>
          <cell r="B1930" t="str">
            <v>??</v>
          </cell>
          <cell r="C1930" t="str">
            <v>2.3.1.01.1106</v>
          </cell>
          <cell r="D1930" t="str">
            <v>BV-162A Marisa</v>
          </cell>
          <cell r="E1930" t="str">
            <v>PPA</v>
          </cell>
          <cell r="F1930" t="str">
            <v xml:space="preserve">   Receitas de Ex futuros</v>
          </cell>
        </row>
        <row r="1931">
          <cell r="A1931" t="str">
            <v>x</v>
          </cell>
          <cell r="B1931" t="str">
            <v>??</v>
          </cell>
          <cell r="C1931" t="str">
            <v>2.3.1.01.1107</v>
          </cell>
          <cell r="D1931" t="str">
            <v>PC-134 Blue Spirit</v>
          </cell>
          <cell r="E1931" t="str">
            <v>PPA</v>
          </cell>
          <cell r="F1931" t="str">
            <v xml:space="preserve">   Receitas de Ex futuros</v>
          </cell>
        </row>
        <row r="1932">
          <cell r="A1932" t="str">
            <v>x</v>
          </cell>
          <cell r="B1932" t="str">
            <v>??</v>
          </cell>
          <cell r="C1932" t="str">
            <v>2.3.1.01.2001</v>
          </cell>
          <cell r="D1932" t="str">
            <v>U-1041/5 - Banco Itau S/A</v>
          </cell>
          <cell r="E1932" t="str">
            <v>PPA</v>
          </cell>
          <cell r="F1932" t="str">
            <v xml:space="preserve">   Receitas de Ex futuros</v>
          </cell>
        </row>
        <row r="1933">
          <cell r="A1933" t="str">
            <v>x</v>
          </cell>
          <cell r="B1933" t="str">
            <v>??</v>
          </cell>
          <cell r="C1933" t="str">
            <v>2.3.1.01.2002</v>
          </cell>
          <cell r="D1933" t="str">
            <v>U-1123 Eletroraro C Eletrodoméstico Ltda</v>
          </cell>
          <cell r="E1933" t="str">
            <v>PPA</v>
          </cell>
          <cell r="F1933" t="str">
            <v xml:space="preserve">   Receitas de Ex futuros</v>
          </cell>
        </row>
        <row r="1934">
          <cell r="A1934" t="str">
            <v>x</v>
          </cell>
          <cell r="B1934" t="str">
            <v>??</v>
          </cell>
          <cell r="C1934" t="str">
            <v>2.3.1.01.2003</v>
          </cell>
          <cell r="D1934" t="str">
            <v>U-2007 Calçados Nhac Ltda. - ME</v>
          </cell>
          <cell r="E1934" t="str">
            <v>PPA</v>
          </cell>
          <cell r="F1934" t="str">
            <v xml:space="preserve">   Receitas de Ex futuros</v>
          </cell>
        </row>
        <row r="1935">
          <cell r="A1935" t="str">
            <v>x</v>
          </cell>
          <cell r="B1935" t="str">
            <v>??</v>
          </cell>
          <cell r="C1935" t="str">
            <v>2.3.1.01.2004</v>
          </cell>
          <cell r="D1935" t="str">
            <v>U-2013 Casa Tarssius Ltda.</v>
          </cell>
          <cell r="E1935" t="str">
            <v>PPA</v>
          </cell>
          <cell r="F1935" t="str">
            <v xml:space="preserve">   Receitas de Ex futuros</v>
          </cell>
        </row>
        <row r="1936">
          <cell r="A1936" t="str">
            <v>x</v>
          </cell>
          <cell r="B1936" t="str">
            <v>??</v>
          </cell>
          <cell r="C1936" t="str">
            <v>2.3.1.01.2005</v>
          </cell>
          <cell r="D1936" t="str">
            <v>U-2066 SF Camarota Comércio Ltda.</v>
          </cell>
          <cell r="E1936" t="str">
            <v>PPA</v>
          </cell>
          <cell r="F1936" t="str">
            <v xml:space="preserve">   Receitas de Ex futuros</v>
          </cell>
        </row>
        <row r="1937">
          <cell r="A1937" t="str">
            <v>x</v>
          </cell>
          <cell r="B1937" t="str">
            <v>??</v>
          </cell>
          <cell r="C1937" t="str">
            <v>2.3.1.01.4001</v>
          </cell>
          <cell r="D1937" t="str">
            <v>U-145 - Toys BR Brinquedos Ltda.</v>
          </cell>
          <cell r="E1937" t="str">
            <v>PPA</v>
          </cell>
          <cell r="F1937" t="str">
            <v xml:space="preserve">   Receitas de Ex futuros</v>
          </cell>
        </row>
        <row r="1938">
          <cell r="A1938" t="str">
            <v>x</v>
          </cell>
          <cell r="B1938" t="str">
            <v>??</v>
          </cell>
          <cell r="C1938" t="str">
            <v>2.3.1.01.4002</v>
          </cell>
          <cell r="D1938" t="str">
            <v>U-236 - Ferreira Bentes Com. Med. Ltda.</v>
          </cell>
          <cell r="E1938" t="str">
            <v>PPA</v>
          </cell>
          <cell r="F1938" t="str">
            <v xml:space="preserve">   Receitas de Ex futuros</v>
          </cell>
        </row>
        <row r="1939">
          <cell r="A1939" t="str">
            <v>x</v>
          </cell>
          <cell r="B1939" t="str">
            <v>??</v>
          </cell>
          <cell r="C1939" t="str">
            <v>2.3.1.01.4003</v>
          </cell>
          <cell r="D1939" t="str">
            <v>U-233/4 - Café do Ponto S/A</v>
          </cell>
          <cell r="E1939" t="str">
            <v>PPA</v>
          </cell>
          <cell r="F1939" t="str">
            <v xml:space="preserve">   Receitas de Ex futuros</v>
          </cell>
        </row>
        <row r="1940">
          <cell r="A1940" t="str">
            <v>x</v>
          </cell>
          <cell r="B1940" t="str">
            <v>??</v>
          </cell>
          <cell r="C1940" t="str">
            <v>2.3.1.01.4004</v>
          </cell>
          <cell r="D1940" t="str">
            <v>U-282 - Mitani Ótica Ltda.</v>
          </cell>
          <cell r="E1940" t="str">
            <v>PPA</v>
          </cell>
          <cell r="F1940" t="str">
            <v xml:space="preserve">   Receitas de Ex futuros</v>
          </cell>
        </row>
        <row r="1941">
          <cell r="A1941" t="str">
            <v>x</v>
          </cell>
          <cell r="B1941" t="str">
            <v>??</v>
          </cell>
          <cell r="C1941" t="str">
            <v>2.3.1.01.4005</v>
          </cell>
          <cell r="D1941" t="str">
            <v>U-420 -  Viena Delicatessen Ltda.</v>
          </cell>
          <cell r="E1941" t="str">
            <v>PPA</v>
          </cell>
          <cell r="F1941" t="str">
            <v xml:space="preserve">   Receitas de Ex futuros</v>
          </cell>
        </row>
        <row r="1942">
          <cell r="A1942" t="str">
            <v>x</v>
          </cell>
          <cell r="B1942" t="str">
            <v>??</v>
          </cell>
          <cell r="C1942" t="str">
            <v>2.3.1.01.4006</v>
          </cell>
          <cell r="D1942" t="str">
            <v>U-115/7 - WPL Restaurante Ltda.</v>
          </cell>
          <cell r="E1942" t="str">
            <v>PPA</v>
          </cell>
          <cell r="F1942" t="str">
            <v xml:space="preserve">   Receitas de Ex futuros</v>
          </cell>
        </row>
        <row r="1943">
          <cell r="A1943" t="str">
            <v>x</v>
          </cell>
          <cell r="B1943" t="str">
            <v>??</v>
          </cell>
          <cell r="C1943" t="str">
            <v>2.3.1.01.4007</v>
          </cell>
          <cell r="D1943" t="str">
            <v>U-368 - Júlio Okubo Jóias Ltda.</v>
          </cell>
          <cell r="E1943" t="str">
            <v>PPA</v>
          </cell>
          <cell r="F1943" t="str">
            <v xml:space="preserve">   Receitas de Ex futuros</v>
          </cell>
        </row>
        <row r="1944">
          <cell r="A1944" t="str">
            <v>x</v>
          </cell>
          <cell r="B1944" t="str">
            <v>??</v>
          </cell>
          <cell r="C1944" t="str">
            <v>2.3.1.01.4008</v>
          </cell>
          <cell r="D1944" t="str">
            <v>U-402 - BCEM-Com.Prod.Alimentícios Ltda.</v>
          </cell>
          <cell r="E1944" t="str">
            <v>PPA</v>
          </cell>
          <cell r="F1944" t="str">
            <v xml:space="preserve">   Receitas de Ex futuros</v>
          </cell>
        </row>
        <row r="1945">
          <cell r="A1945" t="str">
            <v>x</v>
          </cell>
          <cell r="B1945" t="str">
            <v>??</v>
          </cell>
          <cell r="C1945" t="str">
            <v>2.3.1.01.4009</v>
          </cell>
          <cell r="D1945" t="str">
            <v>U-147 - Chivor Com. de Jóias Ltda.</v>
          </cell>
          <cell r="E1945" t="str">
            <v>PPA</v>
          </cell>
          <cell r="F1945" t="str">
            <v xml:space="preserve">   Receitas de Ex futuros</v>
          </cell>
        </row>
        <row r="1946">
          <cell r="A1946" t="str">
            <v>x</v>
          </cell>
          <cell r="B1946" t="str">
            <v>??</v>
          </cell>
          <cell r="C1946" t="str">
            <v>2.3.1.01.4010</v>
          </cell>
          <cell r="D1946" t="str">
            <v>U-168 - Carlos Roberto Souza</v>
          </cell>
          <cell r="E1946" t="str">
            <v>PPA</v>
          </cell>
          <cell r="F1946" t="str">
            <v xml:space="preserve">   Receitas de Ex futuros</v>
          </cell>
        </row>
        <row r="1947">
          <cell r="A1947" t="str">
            <v>x</v>
          </cell>
          <cell r="B1947" t="str">
            <v>??</v>
          </cell>
          <cell r="C1947" t="str">
            <v>2.3.1.01.4011</v>
          </cell>
          <cell r="D1947" t="str">
            <v>U-119 - Tamara Korsun</v>
          </cell>
          <cell r="E1947" t="str">
            <v>PPA</v>
          </cell>
          <cell r="F1947" t="str">
            <v xml:space="preserve">   Receitas de Ex futuros</v>
          </cell>
        </row>
        <row r="1948">
          <cell r="A1948" t="str">
            <v>x</v>
          </cell>
          <cell r="B1948" t="str">
            <v>??</v>
          </cell>
          <cell r="C1948" t="str">
            <v>2.3.1.01.4012</v>
          </cell>
          <cell r="D1948" t="str">
            <v>U-133 - Cristina Altebarmaquian Comin</v>
          </cell>
          <cell r="E1948" t="str">
            <v>PPA</v>
          </cell>
          <cell r="F1948" t="str">
            <v xml:space="preserve">   Receitas de Ex futuros</v>
          </cell>
        </row>
        <row r="1949">
          <cell r="A1949" t="str">
            <v>x</v>
          </cell>
          <cell r="B1949" t="str">
            <v>??</v>
          </cell>
          <cell r="C1949" t="str">
            <v>2.3.1.01.4013</v>
          </cell>
          <cell r="D1949" t="str">
            <v>U-161 - Campeche Produtos Naturais Ltda.</v>
          </cell>
          <cell r="E1949" t="str">
            <v>PPA</v>
          </cell>
          <cell r="F1949" t="str">
            <v xml:space="preserve">   Receitas de Ex futuros</v>
          </cell>
        </row>
        <row r="1950">
          <cell r="A1950" t="str">
            <v>x</v>
          </cell>
          <cell r="B1950" t="str">
            <v>??</v>
          </cell>
          <cell r="C1950" t="str">
            <v>2.3.1.01.4014</v>
          </cell>
          <cell r="D1950" t="str">
            <v>U-339 - Cosméticos Kaibe Ltda.</v>
          </cell>
          <cell r="E1950" t="str">
            <v>PPA</v>
          </cell>
          <cell r="F1950" t="str">
            <v xml:space="preserve">   Receitas de Ex futuros</v>
          </cell>
        </row>
        <row r="1951">
          <cell r="A1951" t="str">
            <v>x</v>
          </cell>
          <cell r="B1951" t="str">
            <v>??</v>
          </cell>
          <cell r="C1951" t="str">
            <v>2.3.1.01.4015</v>
          </cell>
          <cell r="D1951" t="str">
            <v>U-419 - Kapalua Restaurantes Ltda.</v>
          </cell>
          <cell r="E1951" t="str">
            <v>PPA</v>
          </cell>
          <cell r="F1951" t="str">
            <v xml:space="preserve">   Receitas de Ex futuros</v>
          </cell>
        </row>
        <row r="1952">
          <cell r="A1952" t="str">
            <v>x</v>
          </cell>
          <cell r="B1952" t="str">
            <v>??</v>
          </cell>
          <cell r="C1952" t="str">
            <v>2.3.1.01.4016</v>
          </cell>
          <cell r="D1952" t="str">
            <v>U-270 - Òticas Visual Design Ltda.</v>
          </cell>
          <cell r="E1952" t="str">
            <v>PPA</v>
          </cell>
          <cell r="F1952" t="str">
            <v xml:space="preserve">   Receitas de Ex futuros</v>
          </cell>
        </row>
        <row r="1953">
          <cell r="A1953" t="str">
            <v>x</v>
          </cell>
          <cell r="B1953" t="str">
            <v>??</v>
          </cell>
          <cell r="C1953" t="str">
            <v>2.3.1.01.4017</v>
          </cell>
          <cell r="D1953" t="str">
            <v>U-132 Corretora S Barros C e Títulos S/A</v>
          </cell>
          <cell r="E1953" t="str">
            <v>PPA</v>
          </cell>
          <cell r="F1953" t="str">
            <v xml:space="preserve">   Receitas de Ex futuros</v>
          </cell>
        </row>
        <row r="1954">
          <cell r="A1954" t="str">
            <v>x</v>
          </cell>
          <cell r="B1954" t="str">
            <v>??</v>
          </cell>
          <cell r="C1954" t="str">
            <v>2.3.1.01.4018</v>
          </cell>
          <cell r="D1954" t="str">
            <v>U-169 Brenno Rossi S/A Com. e Importação</v>
          </cell>
          <cell r="E1954" t="str">
            <v>PPA</v>
          </cell>
          <cell r="F1954" t="str">
            <v xml:space="preserve">   Receitas de Ex futuros</v>
          </cell>
        </row>
        <row r="1955">
          <cell r="A1955" t="str">
            <v>x</v>
          </cell>
          <cell r="B1955" t="str">
            <v>??</v>
          </cell>
          <cell r="C1955" t="str">
            <v>2.3.1.01.4019</v>
          </cell>
          <cell r="D1955" t="str">
            <v>U-203 - Microplus Informática Ltda.</v>
          </cell>
          <cell r="E1955" t="str">
            <v>PPA</v>
          </cell>
          <cell r="F1955" t="str">
            <v xml:space="preserve">   Receitas de Ex futuros</v>
          </cell>
        </row>
        <row r="1956">
          <cell r="A1956" t="str">
            <v>x</v>
          </cell>
          <cell r="B1956" t="str">
            <v>??</v>
          </cell>
          <cell r="C1956" t="str">
            <v>2.3.1.01.4020</v>
          </cell>
          <cell r="D1956" t="str">
            <v>U-281 - Adrigian Confecções Com. Ltda.</v>
          </cell>
          <cell r="E1956" t="str">
            <v>PPA</v>
          </cell>
          <cell r="F1956" t="str">
            <v xml:space="preserve">   Receitas de Ex futuros</v>
          </cell>
        </row>
        <row r="1957">
          <cell r="A1957" t="str">
            <v>x</v>
          </cell>
          <cell r="B1957" t="str">
            <v>??</v>
          </cell>
          <cell r="C1957" t="str">
            <v>2.3.1.01.4021</v>
          </cell>
          <cell r="D1957" t="str">
            <v>U-122 - Nord Motori Com de Veículos Ltda</v>
          </cell>
          <cell r="E1957" t="str">
            <v>PPA</v>
          </cell>
          <cell r="F1957" t="str">
            <v xml:space="preserve">   Receitas de Ex futuros</v>
          </cell>
        </row>
        <row r="1958">
          <cell r="A1958" t="str">
            <v>x</v>
          </cell>
          <cell r="B1958" t="str">
            <v>??</v>
          </cell>
          <cell r="C1958" t="str">
            <v>2.3.1.01.4022</v>
          </cell>
          <cell r="D1958" t="str">
            <v>U-215 - Dunes Morumbi Calçados Ltda.</v>
          </cell>
          <cell r="E1958" t="str">
            <v>PPA</v>
          </cell>
          <cell r="F1958" t="str">
            <v xml:space="preserve">   Receitas de Ex futuros</v>
          </cell>
        </row>
        <row r="1959">
          <cell r="A1959" t="str">
            <v>x</v>
          </cell>
          <cell r="B1959" t="str">
            <v>??</v>
          </cell>
          <cell r="C1959" t="str">
            <v>2.3.1.01.4023</v>
          </cell>
          <cell r="D1959" t="str">
            <v>U-108 - Barred´s Modas Ltda</v>
          </cell>
          <cell r="E1959" t="str">
            <v>PPA</v>
          </cell>
          <cell r="F1959" t="str">
            <v xml:space="preserve">   Receitas de Ex futuros</v>
          </cell>
        </row>
        <row r="1960">
          <cell r="A1960" t="str">
            <v>x</v>
          </cell>
          <cell r="B1960" t="str">
            <v>??</v>
          </cell>
          <cell r="C1960" t="str">
            <v>2.3.1.01.4024</v>
          </cell>
          <cell r="D1960" t="str">
            <v>U-118 - Banco Bandeirantes S/A</v>
          </cell>
          <cell r="E1960" t="str">
            <v>PPA</v>
          </cell>
          <cell r="F1960" t="str">
            <v xml:space="preserve">   Receitas de Ex futuros</v>
          </cell>
        </row>
        <row r="1961">
          <cell r="A1961" t="str">
            <v>x</v>
          </cell>
          <cell r="B1961" t="str">
            <v>??</v>
          </cell>
          <cell r="C1961" t="str">
            <v>2.3.1.01.4025</v>
          </cell>
          <cell r="D1961" t="str">
            <v>U-252/3 - H.Stern Com. e Ind. S/A</v>
          </cell>
          <cell r="E1961" t="str">
            <v>PPA</v>
          </cell>
          <cell r="F1961" t="str">
            <v xml:space="preserve">   Receitas de Ex futuros</v>
          </cell>
        </row>
        <row r="1962">
          <cell r="A1962" t="str">
            <v>x</v>
          </cell>
          <cell r="B1962" t="str">
            <v>??</v>
          </cell>
          <cell r="C1962" t="str">
            <v>2.3.1.01.4026</v>
          </cell>
          <cell r="D1962" t="str">
            <v>U-120/1 - Gelateria Parmalat Ltda.</v>
          </cell>
          <cell r="E1962" t="str">
            <v>PPA</v>
          </cell>
          <cell r="F1962" t="str">
            <v xml:space="preserve">   Receitas de Ex futuros</v>
          </cell>
        </row>
        <row r="1963">
          <cell r="A1963" t="str">
            <v>x</v>
          </cell>
          <cell r="B1963" t="str">
            <v>??</v>
          </cell>
          <cell r="C1963" t="str">
            <v>2.3.1.01.4027</v>
          </cell>
          <cell r="D1963" t="str">
            <v>U-129 - Fotoplan Art. Fotográficos Ltda</v>
          </cell>
          <cell r="E1963" t="str">
            <v>PPA</v>
          </cell>
          <cell r="F1963" t="str">
            <v xml:space="preserve">   Receitas de Ex futuros</v>
          </cell>
        </row>
        <row r="1964">
          <cell r="A1964" t="str">
            <v>x</v>
          </cell>
          <cell r="B1964" t="str">
            <v>??</v>
          </cell>
          <cell r="C1964" t="str">
            <v>2.3.1.01.4028</v>
          </cell>
          <cell r="D1964" t="str">
            <v>U-179 - Casa da Aliança Ltda.</v>
          </cell>
          <cell r="E1964" t="str">
            <v>PPA</v>
          </cell>
          <cell r="F1964" t="str">
            <v xml:space="preserve">   Receitas de Ex futuros</v>
          </cell>
        </row>
        <row r="1965">
          <cell r="A1965" t="str">
            <v>x</v>
          </cell>
          <cell r="B1965" t="str">
            <v>??</v>
          </cell>
          <cell r="C1965" t="str">
            <v>2.3.1.01.4029</v>
          </cell>
          <cell r="D1965" t="str">
            <v>U-334 - Centro Lotérico A.C.C. Ltda.</v>
          </cell>
          <cell r="E1965" t="str">
            <v>PPA</v>
          </cell>
          <cell r="F1965" t="str">
            <v xml:space="preserve">   Receitas de Ex futuros</v>
          </cell>
        </row>
        <row r="1966">
          <cell r="A1966" t="str">
            <v>x</v>
          </cell>
          <cell r="B1966" t="str">
            <v>??</v>
          </cell>
          <cell r="C1966" t="str">
            <v>2.3.1.01.4030</v>
          </cell>
          <cell r="D1966" t="str">
            <v>U-225 - Mac Jason Modas Ltda.</v>
          </cell>
          <cell r="E1966" t="str">
            <v>PPA</v>
          </cell>
          <cell r="F1966" t="str">
            <v xml:space="preserve">   Receitas de Ex futuros</v>
          </cell>
        </row>
        <row r="1967">
          <cell r="A1967" t="str">
            <v>x</v>
          </cell>
          <cell r="B1967" t="str">
            <v>??</v>
          </cell>
          <cell r="C1967" t="str">
            <v>2.3.1.01.4031</v>
          </cell>
          <cell r="D1967" t="str">
            <v>U-411/2 - McDonald´s Com. Alimentos Ltda</v>
          </cell>
          <cell r="E1967" t="str">
            <v>PPA</v>
          </cell>
          <cell r="F1967" t="str">
            <v xml:space="preserve">   Receitas de Ex futuros</v>
          </cell>
        </row>
        <row r="1968">
          <cell r="A1968" t="str">
            <v>x</v>
          </cell>
          <cell r="B1968" t="str">
            <v>??</v>
          </cell>
          <cell r="C1968" t="str">
            <v>2.3.1.01.4032</v>
          </cell>
          <cell r="D1968" t="str">
            <v>U-417/8 - Spigadoro Com. Alimentos Ltda.</v>
          </cell>
          <cell r="E1968" t="str">
            <v>PPA</v>
          </cell>
          <cell r="F1968" t="str">
            <v xml:space="preserve">   Receitas de Ex futuros</v>
          </cell>
        </row>
        <row r="1969">
          <cell r="A1969" t="str">
            <v>x</v>
          </cell>
          <cell r="B1969" t="str">
            <v>??</v>
          </cell>
          <cell r="C1969" t="str">
            <v>2.3.1.01.4033</v>
          </cell>
          <cell r="D1969" t="str">
            <v>U-173 - João Vicente Zacchi Postagens</v>
          </cell>
          <cell r="E1969" t="str">
            <v>PPA</v>
          </cell>
          <cell r="F1969" t="str">
            <v xml:space="preserve">   Receitas de Ex futuros</v>
          </cell>
        </row>
        <row r="1970">
          <cell r="A1970" t="str">
            <v>x</v>
          </cell>
          <cell r="B1970" t="str">
            <v>??</v>
          </cell>
          <cell r="C1970" t="str">
            <v>2.3.1.01.4034</v>
          </cell>
          <cell r="D1970" t="str">
            <v>U-262/3 - Marlok Calçados e Confec.Ltda.</v>
          </cell>
          <cell r="E1970" t="str">
            <v>PPA</v>
          </cell>
          <cell r="F1970" t="str">
            <v xml:space="preserve">   Receitas de Ex futuros</v>
          </cell>
        </row>
        <row r="1971">
          <cell r="A1971" t="str">
            <v>x</v>
          </cell>
          <cell r="B1971" t="str">
            <v>??</v>
          </cell>
          <cell r="C1971" t="str">
            <v>2.3.1.01.4035</v>
          </cell>
          <cell r="D1971" t="str">
            <v>U-141 - Augusto Salvador Garcia Ernani</v>
          </cell>
          <cell r="E1971" t="str">
            <v>PPA</v>
          </cell>
          <cell r="F1971" t="str">
            <v xml:space="preserve">   Receitas de Ex futuros</v>
          </cell>
        </row>
        <row r="1972">
          <cell r="A1972" t="str">
            <v>x</v>
          </cell>
          <cell r="B1972" t="str">
            <v>??</v>
          </cell>
          <cell r="C1972" t="str">
            <v>2.3.1.01.4036</v>
          </cell>
          <cell r="D1972" t="str">
            <v>U-403 - Sprema Ind e Com Alimentos Ltda</v>
          </cell>
          <cell r="E1972" t="str">
            <v>PPA</v>
          </cell>
          <cell r="F1972" t="str">
            <v xml:space="preserve">   Receitas de Ex futuros</v>
          </cell>
        </row>
        <row r="1973">
          <cell r="A1973" t="str">
            <v>x</v>
          </cell>
          <cell r="B1973" t="str">
            <v>??</v>
          </cell>
          <cell r="C1973" t="str">
            <v>2.3.1.01.4037</v>
          </cell>
          <cell r="D1973" t="str">
            <v>U-404 - Leisure Link Com. e Emp. Ltda.</v>
          </cell>
          <cell r="E1973" t="str">
            <v>PPA</v>
          </cell>
          <cell r="F1973" t="str">
            <v xml:space="preserve">   Receitas de Ex futuros</v>
          </cell>
        </row>
        <row r="1974">
          <cell r="A1974" t="str">
            <v>x</v>
          </cell>
          <cell r="B1974" t="str">
            <v>??</v>
          </cell>
          <cell r="C1974" t="str">
            <v>2.3.1.01.4038</v>
          </cell>
          <cell r="D1974" t="str">
            <v>U-243 - Léa e Silva Ltda.</v>
          </cell>
          <cell r="E1974" t="str">
            <v>PPA</v>
          </cell>
          <cell r="F1974" t="str">
            <v xml:space="preserve">   Receitas de Ex futuros</v>
          </cell>
        </row>
        <row r="1975">
          <cell r="A1975" t="str">
            <v>x</v>
          </cell>
          <cell r="B1975" t="str">
            <v>??</v>
          </cell>
          <cell r="C1975" t="str">
            <v>2.3.1.01.4039</v>
          </cell>
          <cell r="D1975" t="str">
            <v>U-205 Jemoa Monde Conf. Com. Aces. Ltda.</v>
          </cell>
          <cell r="E1975" t="str">
            <v>PPA</v>
          </cell>
          <cell r="F1975" t="str">
            <v xml:space="preserve">   Receitas de Ex futuros</v>
          </cell>
        </row>
        <row r="1976">
          <cell r="A1976" t="str">
            <v>x</v>
          </cell>
          <cell r="B1976" t="str">
            <v>??</v>
          </cell>
          <cell r="C1976" t="str">
            <v>2.3.1.01.4040</v>
          </cell>
          <cell r="D1976" t="str">
            <v>U-210 - Vera Lúcia Sabbatini</v>
          </cell>
          <cell r="E1976" t="str">
            <v>PPA</v>
          </cell>
          <cell r="F1976" t="str">
            <v xml:space="preserve">   Receitas de Ex futuros</v>
          </cell>
        </row>
        <row r="1977">
          <cell r="A1977" t="str">
            <v>x</v>
          </cell>
          <cell r="B1977" t="str">
            <v>??</v>
          </cell>
          <cell r="C1977" t="str">
            <v>2.3.1.01.4041</v>
          </cell>
          <cell r="D1977" t="str">
            <v>U-267 - Gilvane M. de Caldas</v>
          </cell>
          <cell r="E1977" t="str">
            <v>PPA</v>
          </cell>
          <cell r="F1977" t="str">
            <v xml:space="preserve">   Receitas de Ex futuros</v>
          </cell>
        </row>
        <row r="1978">
          <cell r="A1978" t="str">
            <v>x</v>
          </cell>
          <cell r="B1978" t="str">
            <v>??</v>
          </cell>
          <cell r="C1978" t="str">
            <v>2.3.1.01.4042</v>
          </cell>
          <cell r="D1978" t="str">
            <v>U-330 - Geuzilaide Dal Lago</v>
          </cell>
          <cell r="E1978" t="str">
            <v>PPA</v>
          </cell>
          <cell r="F1978" t="str">
            <v xml:space="preserve">   Receitas de Ex futuros</v>
          </cell>
        </row>
        <row r="1979">
          <cell r="A1979" t="str">
            <v>x</v>
          </cell>
          <cell r="B1979" t="str">
            <v>??</v>
          </cell>
          <cell r="C1979" t="str">
            <v>2.3.1.01.4043</v>
          </cell>
          <cell r="D1979" t="str">
            <v>U-143 - Banco Itaú S/A</v>
          </cell>
          <cell r="E1979" t="str">
            <v>PPA</v>
          </cell>
          <cell r="F1979" t="str">
            <v xml:space="preserve">   Receitas de Ex futuros</v>
          </cell>
        </row>
        <row r="1980">
          <cell r="A1980" t="str">
            <v>x</v>
          </cell>
          <cell r="B1980" t="str">
            <v>??</v>
          </cell>
          <cell r="C1980" t="str">
            <v>2.3.1.01.4044</v>
          </cell>
          <cell r="D1980" t="str">
            <v>U-153 - Calfer Emp. Imobiliários Ltda.</v>
          </cell>
          <cell r="E1980" t="str">
            <v>PPA</v>
          </cell>
          <cell r="F1980" t="str">
            <v xml:space="preserve">   Receitas de Ex futuros</v>
          </cell>
        </row>
        <row r="1981">
          <cell r="A1981" t="str">
            <v>x</v>
          </cell>
          <cell r="B1981" t="str">
            <v>??</v>
          </cell>
          <cell r="C1981" t="str">
            <v>2.3.1.01.4045</v>
          </cell>
          <cell r="D1981" t="str">
            <v>U-277 - Lynx Sport Wear Com. Ltda</v>
          </cell>
          <cell r="E1981" t="str">
            <v>PPA</v>
          </cell>
          <cell r="F1981" t="str">
            <v xml:space="preserve">   Receitas de Ex futuros</v>
          </cell>
        </row>
        <row r="1982">
          <cell r="A1982" t="str">
            <v>x</v>
          </cell>
          <cell r="B1982" t="str">
            <v>??</v>
          </cell>
          <cell r="C1982" t="str">
            <v>2.3.1.01.4046</v>
          </cell>
          <cell r="D1982" t="str">
            <v>U-352 - Amauri Espósito - ME</v>
          </cell>
          <cell r="E1982" t="str">
            <v>PPA</v>
          </cell>
          <cell r="F1982" t="str">
            <v xml:space="preserve">   Receitas de Ex futuros</v>
          </cell>
        </row>
        <row r="1983">
          <cell r="A1983" t="str">
            <v>x</v>
          </cell>
          <cell r="B1983" t="str">
            <v>??</v>
          </cell>
          <cell r="C1983" t="str">
            <v>2.3.1.01.4047</v>
          </cell>
          <cell r="D1983" t="str">
            <v>U-275 - Anagov Com Perf Cosm Nac Imp Lda</v>
          </cell>
          <cell r="E1983" t="str">
            <v>PPA</v>
          </cell>
          <cell r="F1983" t="str">
            <v xml:space="preserve">   Receitas de Ex futuros</v>
          </cell>
        </row>
        <row r="1984">
          <cell r="A1984" t="str">
            <v>x</v>
          </cell>
          <cell r="B1984" t="str">
            <v>??</v>
          </cell>
          <cell r="C1984" t="str">
            <v>2.3.1.01.4048</v>
          </cell>
          <cell r="D1984" t="str">
            <v>U-362 - Forner Comercial Ltda.</v>
          </cell>
          <cell r="E1984" t="str">
            <v>PPA</v>
          </cell>
          <cell r="F1984" t="str">
            <v xml:space="preserve">   Receitas de Ex futuros</v>
          </cell>
        </row>
        <row r="1985">
          <cell r="A1985" t="str">
            <v>x</v>
          </cell>
          <cell r="B1985" t="str">
            <v>??</v>
          </cell>
          <cell r="C1985" t="str">
            <v>2.3.1.01.4049</v>
          </cell>
          <cell r="D1985" t="str">
            <v>U-333 - Casa Seul Art. Exp.  Imp. Ltda.</v>
          </cell>
          <cell r="E1985" t="str">
            <v>PPA</v>
          </cell>
          <cell r="F1985" t="str">
            <v xml:space="preserve">   Receitas de Ex futuros</v>
          </cell>
        </row>
        <row r="1986">
          <cell r="A1986" t="str">
            <v>x</v>
          </cell>
          <cell r="B1986" t="str">
            <v>??</v>
          </cell>
          <cell r="C1986" t="str">
            <v>2.3.1.01.4050</v>
          </cell>
          <cell r="D1986" t="str">
            <v>U-174 - PDA Ótica Ltda.</v>
          </cell>
          <cell r="E1986" t="str">
            <v>PPA</v>
          </cell>
          <cell r="F1986" t="str">
            <v xml:space="preserve">   Receitas de Ex futuros</v>
          </cell>
        </row>
        <row r="1987">
          <cell r="A1987" t="str">
            <v>x</v>
          </cell>
          <cell r="B1987" t="str">
            <v>??</v>
          </cell>
          <cell r="C1987" t="str">
            <v>2.3.1.01.4051</v>
          </cell>
          <cell r="D1987" t="str">
            <v>U-405 - Ricardo Parente</v>
          </cell>
          <cell r="E1987" t="str">
            <v>PPA</v>
          </cell>
          <cell r="F1987" t="str">
            <v xml:space="preserve">   Receitas de Ex futuros</v>
          </cell>
        </row>
        <row r="1988">
          <cell r="A1988" t="str">
            <v>x</v>
          </cell>
          <cell r="B1988" t="str">
            <v>??</v>
          </cell>
          <cell r="C1988" t="str">
            <v>2.3.1.01.4052</v>
          </cell>
          <cell r="D1988" t="str">
            <v>U-348 - Estevam Magro e Maria Lúcia</v>
          </cell>
          <cell r="E1988" t="str">
            <v>PPA</v>
          </cell>
          <cell r="F1988" t="str">
            <v xml:space="preserve">   Receitas de Ex futuros</v>
          </cell>
        </row>
        <row r="1989">
          <cell r="A1989" t="str">
            <v>x</v>
          </cell>
          <cell r="B1989" t="str">
            <v>??</v>
          </cell>
          <cell r="C1989" t="str">
            <v>2.3.1.01.4053</v>
          </cell>
          <cell r="D1989" t="str">
            <v>U-377 - Hulk Action Sports Ltda.</v>
          </cell>
          <cell r="E1989" t="str">
            <v>PPA</v>
          </cell>
          <cell r="F1989" t="str">
            <v xml:space="preserve">   Receitas de Ex futuros</v>
          </cell>
        </row>
        <row r="1990">
          <cell r="A1990" t="str">
            <v>x</v>
          </cell>
          <cell r="B1990" t="str">
            <v>??</v>
          </cell>
          <cell r="C1990" t="str">
            <v>2.3.1.01.4054</v>
          </cell>
          <cell r="D1990" t="str">
            <v>U-373 - Renata F M Colucci</v>
          </cell>
          <cell r="E1990" t="str">
            <v>PPA</v>
          </cell>
          <cell r="F1990" t="str">
            <v xml:space="preserve">   Receitas de Ex futuros</v>
          </cell>
        </row>
        <row r="1991">
          <cell r="A1991" t="str">
            <v>x</v>
          </cell>
          <cell r="B1991" t="str">
            <v>??</v>
          </cell>
          <cell r="C1991" t="str">
            <v>2.3.1.01.4055</v>
          </cell>
          <cell r="D1991" t="str">
            <v>U-345 - E-27 Comércio de Alimentos Ltda.</v>
          </cell>
          <cell r="E1991" t="str">
            <v>PPA</v>
          </cell>
          <cell r="F1991" t="str">
            <v xml:space="preserve">   Receitas de Ex futuros</v>
          </cell>
        </row>
        <row r="1992">
          <cell r="A1992" t="str">
            <v>x</v>
          </cell>
          <cell r="B1992" t="str">
            <v>??</v>
          </cell>
          <cell r="C1992" t="str">
            <v>2.3.1.01.4056</v>
          </cell>
          <cell r="D1992" t="str">
            <v>U-415 - Yeh Shiang Mow</v>
          </cell>
          <cell r="E1992" t="str">
            <v>PPA</v>
          </cell>
          <cell r="F1992" t="str">
            <v xml:space="preserve">   Receitas de Ex futuros</v>
          </cell>
        </row>
        <row r="1993">
          <cell r="A1993" t="str">
            <v>x</v>
          </cell>
          <cell r="B1993" t="str">
            <v>??</v>
          </cell>
          <cell r="C1993" t="str">
            <v>2.3.1.01.4057</v>
          </cell>
          <cell r="D1993" t="str">
            <v>U-374 - Sérgio Ricardo Mendes Ennes</v>
          </cell>
          <cell r="E1993" t="str">
            <v>PPA</v>
          </cell>
          <cell r="F1993" t="str">
            <v xml:space="preserve">   Receitas de Ex futuros</v>
          </cell>
        </row>
        <row r="1994">
          <cell r="A1994" t="str">
            <v>x</v>
          </cell>
          <cell r="B1994" t="str">
            <v>??</v>
          </cell>
          <cell r="C1994" t="str">
            <v>2.3.1.01.4058</v>
          </cell>
          <cell r="D1994" t="str">
            <v>U-128 - Antônio Sérgio Moreira</v>
          </cell>
          <cell r="E1994" t="str">
            <v>PPA</v>
          </cell>
          <cell r="F1994" t="str">
            <v xml:space="preserve">   Receitas de Ex futuros</v>
          </cell>
        </row>
        <row r="1995">
          <cell r="A1995" t="str">
            <v>x</v>
          </cell>
          <cell r="B1995" t="str">
            <v>??</v>
          </cell>
          <cell r="C1995" t="str">
            <v>2.3.1.01.4059</v>
          </cell>
          <cell r="D1995" t="str">
            <v>U-204 - R &amp; R Presentes e Bazar Ltda.</v>
          </cell>
          <cell r="E1995" t="str">
            <v>PPA</v>
          </cell>
          <cell r="F1995" t="str">
            <v xml:space="preserve">   Receitas de Ex futuros</v>
          </cell>
        </row>
        <row r="1996">
          <cell r="A1996" t="str">
            <v>x</v>
          </cell>
          <cell r="B1996" t="str">
            <v>??</v>
          </cell>
          <cell r="C1996" t="str">
            <v>2.3.1.01.4060</v>
          </cell>
          <cell r="D1996" t="str">
            <v>U-142 - Saphira Look Bijou Ltda.</v>
          </cell>
          <cell r="E1996" t="str">
            <v>PPA</v>
          </cell>
          <cell r="F1996" t="str">
            <v xml:space="preserve">   Receitas de Ex futuros</v>
          </cell>
        </row>
        <row r="1997">
          <cell r="A1997" t="str">
            <v>x</v>
          </cell>
          <cell r="B1997" t="str">
            <v>??</v>
          </cell>
          <cell r="C1997" t="str">
            <v>2.3.1.01.4061</v>
          </cell>
          <cell r="D1997" t="str">
            <v>U-340 - D´Juan Colchões Ind. e Com. Ltda</v>
          </cell>
          <cell r="E1997" t="str">
            <v>PPA</v>
          </cell>
          <cell r="F1997" t="str">
            <v xml:space="preserve">   Receitas de Ex futuros</v>
          </cell>
        </row>
        <row r="1998">
          <cell r="A1998" t="str">
            <v>x</v>
          </cell>
          <cell r="B1998" t="str">
            <v>??</v>
          </cell>
          <cell r="C1998" t="str">
            <v>2.3.1.01.4062</v>
          </cell>
          <cell r="D1998" t="str">
            <v>U-257 - S. Z. M. de Arruda - ME</v>
          </cell>
          <cell r="E1998" t="str">
            <v>PPA</v>
          </cell>
          <cell r="F1998" t="str">
            <v xml:space="preserve">   Receitas de Ex futuros</v>
          </cell>
        </row>
        <row r="1999">
          <cell r="A1999" t="str">
            <v>x</v>
          </cell>
          <cell r="B1999" t="str">
            <v>??</v>
          </cell>
          <cell r="C1999" t="str">
            <v>2.3.1.01.4063</v>
          </cell>
          <cell r="D1999" t="str">
            <v>U-226 - Henrique Tadeu Sonoda</v>
          </cell>
          <cell r="E1999" t="str">
            <v>PPA</v>
          </cell>
          <cell r="F1999" t="str">
            <v xml:space="preserve">   Receitas de Ex futuros</v>
          </cell>
        </row>
        <row r="2000">
          <cell r="A2000" t="str">
            <v>x</v>
          </cell>
          <cell r="B2000" t="str">
            <v>??</v>
          </cell>
          <cell r="C2000" t="str">
            <v>2.3.1.01.4064</v>
          </cell>
          <cell r="D2000" t="str">
            <v>U-268 - Vip´s Ótica Ltda.</v>
          </cell>
          <cell r="E2000" t="str">
            <v>PPA</v>
          </cell>
          <cell r="F2000" t="str">
            <v xml:space="preserve">   Receitas de Ex futuros</v>
          </cell>
        </row>
        <row r="2001">
          <cell r="A2001" t="str">
            <v>x</v>
          </cell>
          <cell r="B2001" t="str">
            <v>??</v>
          </cell>
          <cell r="C2001" t="str">
            <v>2.3.1.01.4065</v>
          </cell>
          <cell r="D2001" t="str">
            <v>U-223 - Gabriela Faller Vitale</v>
          </cell>
          <cell r="E2001" t="str">
            <v>PPA</v>
          </cell>
          <cell r="F2001" t="str">
            <v xml:space="preserve">   Receitas de Ex futuros</v>
          </cell>
        </row>
        <row r="2002">
          <cell r="A2002" t="str">
            <v>x</v>
          </cell>
          <cell r="B2002" t="str">
            <v>??</v>
          </cell>
          <cell r="C2002" t="str">
            <v>2.3.1.01.4066</v>
          </cell>
          <cell r="D2002" t="str">
            <v>U-247 - Modali Ind. e Com.Decoração Ltda</v>
          </cell>
          <cell r="E2002" t="str">
            <v>PPA</v>
          </cell>
          <cell r="F2002" t="str">
            <v xml:space="preserve">   Receitas de Ex futuros</v>
          </cell>
        </row>
        <row r="2003">
          <cell r="A2003" t="str">
            <v>x</v>
          </cell>
          <cell r="B2003" t="str">
            <v>??</v>
          </cell>
          <cell r="C2003" t="str">
            <v>2.3.1.01.4067</v>
          </cell>
          <cell r="D2003" t="str">
            <v>U-249 - Vera Lúcia P. Crivelli</v>
          </cell>
          <cell r="E2003" t="str">
            <v>PPA</v>
          </cell>
          <cell r="F2003" t="str">
            <v xml:space="preserve">   Receitas de Ex futuros</v>
          </cell>
        </row>
        <row r="2004">
          <cell r="A2004" t="str">
            <v>x</v>
          </cell>
          <cell r="B2004" t="str">
            <v>??</v>
          </cell>
          <cell r="C2004" t="str">
            <v>2.3.1.01.4068</v>
          </cell>
          <cell r="D2004" t="str">
            <v>U-127 - Sandra S. F. Grotkowski</v>
          </cell>
          <cell r="E2004" t="str">
            <v>PPA</v>
          </cell>
          <cell r="F2004" t="str">
            <v xml:space="preserve">   Receitas de Ex futuros</v>
          </cell>
        </row>
        <row r="2005">
          <cell r="A2005" t="str">
            <v>x</v>
          </cell>
          <cell r="B2005" t="str">
            <v>??</v>
          </cell>
          <cell r="C2005" t="str">
            <v>2.3.1.01.4069</v>
          </cell>
          <cell r="D2005" t="str">
            <v>U-229 - Sérgio Augusto Kiraly</v>
          </cell>
          <cell r="E2005" t="str">
            <v>PPA</v>
          </cell>
          <cell r="F2005" t="str">
            <v xml:space="preserve">   Receitas de Ex futuros</v>
          </cell>
        </row>
        <row r="2006">
          <cell r="A2006" t="str">
            <v>x</v>
          </cell>
          <cell r="B2006" t="str">
            <v>??</v>
          </cell>
          <cell r="C2006" t="str">
            <v>2.3.1.01.4070</v>
          </cell>
          <cell r="D2006" t="str">
            <v>U-338 - Rosemary C. Santini</v>
          </cell>
          <cell r="E2006" t="str">
            <v>PPA</v>
          </cell>
          <cell r="F2006" t="str">
            <v xml:space="preserve">   Receitas de Ex futuros</v>
          </cell>
        </row>
        <row r="2007">
          <cell r="A2007" t="str">
            <v>x</v>
          </cell>
          <cell r="B2007" t="str">
            <v>??</v>
          </cell>
          <cell r="C2007" t="str">
            <v>2.3.1.01.4071</v>
          </cell>
          <cell r="D2007" t="str">
            <v>U-140 - Cláudia Maria V M D Rocha</v>
          </cell>
          <cell r="E2007" t="str">
            <v>PPA</v>
          </cell>
          <cell r="F2007" t="str">
            <v xml:space="preserve">   Receitas de Ex futuros</v>
          </cell>
        </row>
        <row r="2008">
          <cell r="A2008" t="str">
            <v>x</v>
          </cell>
          <cell r="B2008" t="str">
            <v>??</v>
          </cell>
          <cell r="C2008" t="str">
            <v>2.3.1.01.4072</v>
          </cell>
          <cell r="D2008" t="str">
            <v>U-102 - Marina de Jesus M. Martines</v>
          </cell>
          <cell r="E2008" t="str">
            <v>PPA</v>
          </cell>
          <cell r="F2008" t="str">
            <v xml:space="preserve">   Receitas de Ex futuros</v>
          </cell>
        </row>
        <row r="2009">
          <cell r="A2009" t="str">
            <v>x</v>
          </cell>
          <cell r="B2009" t="str">
            <v>??</v>
          </cell>
          <cell r="C2009" t="str">
            <v>2.3.1.01.4073</v>
          </cell>
          <cell r="D2009" t="str">
            <v xml:space="preserve">U-228 - Chié Ichiba de Oliveira </v>
          </cell>
          <cell r="E2009" t="str">
            <v>PPA</v>
          </cell>
          <cell r="F2009" t="str">
            <v xml:space="preserve">   Receitas de Ex futuros</v>
          </cell>
        </row>
        <row r="2010">
          <cell r="A2010" t="str">
            <v>x</v>
          </cell>
          <cell r="B2010" t="str">
            <v>??</v>
          </cell>
          <cell r="C2010" t="str">
            <v>2.3.1.01.4074</v>
          </cell>
          <cell r="D2010" t="str">
            <v>U-266 - Anna Kids Comércio Ltda.</v>
          </cell>
          <cell r="E2010" t="str">
            <v>PPA</v>
          </cell>
          <cell r="F2010" t="str">
            <v xml:space="preserve">   Receitas de Ex futuros</v>
          </cell>
        </row>
        <row r="2011">
          <cell r="A2011" t="str">
            <v>x</v>
          </cell>
          <cell r="B2011" t="str">
            <v>??</v>
          </cell>
          <cell r="C2011" t="str">
            <v>2.3.1.01.4075</v>
          </cell>
          <cell r="D2011" t="str">
            <v>U-301 - Chocolate Araucária Ltda</v>
          </cell>
          <cell r="E2011" t="str">
            <v>PPA</v>
          </cell>
          <cell r="F2011" t="str">
            <v xml:space="preserve">   Receitas de Ex futuros</v>
          </cell>
        </row>
        <row r="2012">
          <cell r="A2012" t="str">
            <v>x</v>
          </cell>
          <cell r="B2012" t="str">
            <v>??</v>
          </cell>
          <cell r="C2012" t="str">
            <v>2.3.1.01.4076</v>
          </cell>
          <cell r="D2012" t="str">
            <v>U-370 - Maria de Lourdes A. Nagao</v>
          </cell>
          <cell r="E2012" t="str">
            <v>PPA</v>
          </cell>
          <cell r="F2012" t="str">
            <v xml:space="preserve">   Receitas de Ex futuros</v>
          </cell>
        </row>
        <row r="2013">
          <cell r="A2013" t="str">
            <v>x</v>
          </cell>
          <cell r="B2013" t="str">
            <v>??</v>
          </cell>
          <cell r="C2013" t="str">
            <v>2.3.1.01.4077</v>
          </cell>
          <cell r="D2013" t="str">
            <v>U-376 - Telma da Silva Pereira</v>
          </cell>
          <cell r="E2013" t="str">
            <v>PPA</v>
          </cell>
          <cell r="F2013" t="str">
            <v xml:space="preserve">   Receitas de Ex futuros</v>
          </cell>
        </row>
        <row r="2014">
          <cell r="A2014" t="str">
            <v>x</v>
          </cell>
          <cell r="B2014" t="str">
            <v>??</v>
          </cell>
          <cell r="C2014" t="str">
            <v>2.3.1.01.4078</v>
          </cell>
          <cell r="D2014" t="str">
            <v>U-408 - Cláudia Martins Santana</v>
          </cell>
          <cell r="E2014" t="str">
            <v>PPA</v>
          </cell>
          <cell r="F2014" t="str">
            <v xml:space="preserve">   Receitas de Ex futuros</v>
          </cell>
        </row>
        <row r="2015">
          <cell r="A2015" t="str">
            <v>x</v>
          </cell>
          <cell r="B2015" t="str">
            <v>??</v>
          </cell>
          <cell r="C2015" t="str">
            <v>2.3.1.01.4079</v>
          </cell>
          <cell r="D2015" t="str">
            <v>U-354 - Simone Quaglio Yanata</v>
          </cell>
          <cell r="E2015" t="str">
            <v>PPA</v>
          </cell>
          <cell r="F2015" t="str">
            <v xml:space="preserve">   Receitas de Ex futuros</v>
          </cell>
        </row>
        <row r="2016">
          <cell r="A2016" t="str">
            <v>x</v>
          </cell>
          <cell r="B2016" t="str">
            <v>??</v>
          </cell>
          <cell r="C2016" t="str">
            <v>2.3.1.01.4080</v>
          </cell>
          <cell r="D2016" t="str">
            <v>U-202 - Cintorone Ind. E Com. Ltda</v>
          </cell>
          <cell r="E2016" t="str">
            <v>PPA</v>
          </cell>
          <cell r="F2016" t="str">
            <v xml:space="preserve">   Receitas de Ex futuros</v>
          </cell>
        </row>
        <row r="2017">
          <cell r="A2017" t="str">
            <v>x</v>
          </cell>
          <cell r="B2017" t="str">
            <v>??</v>
          </cell>
          <cell r="C2017" t="str">
            <v>2.3.1.01.4081</v>
          </cell>
          <cell r="D2017" t="str">
            <v>U-162 -Luigi Calçados Artigos Couro Ltda</v>
          </cell>
          <cell r="E2017" t="str">
            <v>PPA</v>
          </cell>
          <cell r="F2017" t="str">
            <v xml:space="preserve">   Receitas de Ex futuros</v>
          </cell>
        </row>
        <row r="2018">
          <cell r="A2018" t="str">
            <v>x</v>
          </cell>
          <cell r="B2018" t="str">
            <v>??</v>
          </cell>
          <cell r="C2018" t="str">
            <v>2.3.1.01.4082</v>
          </cell>
          <cell r="D2018" t="str">
            <v>U-410 - Luiz Carlos Sacchi</v>
          </cell>
          <cell r="E2018" t="str">
            <v>PPA</v>
          </cell>
          <cell r="F2018" t="str">
            <v xml:space="preserve">   Receitas de Ex futuros</v>
          </cell>
        </row>
        <row r="2019">
          <cell r="A2019" t="str">
            <v>x</v>
          </cell>
          <cell r="B2019" t="str">
            <v>??</v>
          </cell>
          <cell r="C2019" t="str">
            <v>2.3.1.01.4083</v>
          </cell>
          <cell r="D2019" t="str">
            <v>U-371 - Empório da Imagem Ltda.</v>
          </cell>
          <cell r="E2019" t="str">
            <v>PPA</v>
          </cell>
          <cell r="F2019" t="str">
            <v xml:space="preserve">   Receitas de Ex futuros</v>
          </cell>
        </row>
        <row r="2020">
          <cell r="A2020" t="str">
            <v>x</v>
          </cell>
          <cell r="B2020" t="str">
            <v>??</v>
          </cell>
          <cell r="C2020" t="str">
            <v>2.3.1.01.4084</v>
          </cell>
          <cell r="D2020" t="str">
            <v>U-132A - Luciana Lupo</v>
          </cell>
          <cell r="E2020" t="str">
            <v>PPA</v>
          </cell>
          <cell r="F2020" t="str">
            <v xml:space="preserve">   Receitas de Ex futuros</v>
          </cell>
        </row>
        <row r="2021">
          <cell r="A2021" t="str">
            <v>x</v>
          </cell>
          <cell r="B2021" t="str">
            <v>??</v>
          </cell>
          <cell r="C2021" t="str">
            <v>2.3.1.01.4085</v>
          </cell>
          <cell r="D2021" t="str">
            <v>U-272 - Mônica F Martins Duarte</v>
          </cell>
          <cell r="E2021" t="str">
            <v>PPA</v>
          </cell>
          <cell r="F2021" t="str">
            <v xml:space="preserve">   Receitas de Ex futuros</v>
          </cell>
        </row>
        <row r="2022">
          <cell r="A2022" t="str">
            <v>x</v>
          </cell>
          <cell r="B2022" t="str">
            <v>??</v>
          </cell>
          <cell r="C2022" t="str">
            <v>2.3.1.01.4086</v>
          </cell>
          <cell r="D2022" t="str">
            <v>U-103/4 - HSBC Bank Brasil S/A</v>
          </cell>
          <cell r="E2022" t="str">
            <v>PPA</v>
          </cell>
          <cell r="F2022" t="str">
            <v xml:space="preserve">   Receitas de Ex futuros</v>
          </cell>
        </row>
        <row r="2023">
          <cell r="A2023" t="str">
            <v>x</v>
          </cell>
          <cell r="B2023" t="str">
            <v>??</v>
          </cell>
          <cell r="C2023" t="str">
            <v>2.3.1.01.4087</v>
          </cell>
          <cell r="D2023" t="str">
            <v>U-175 - Maurício da Silva</v>
          </cell>
          <cell r="E2023" t="str">
            <v>PPA</v>
          </cell>
          <cell r="F2023" t="str">
            <v xml:space="preserve">   Receitas de Ex futuros</v>
          </cell>
        </row>
        <row r="2024">
          <cell r="A2024" t="str">
            <v>x</v>
          </cell>
          <cell r="B2024" t="str">
            <v>??</v>
          </cell>
          <cell r="C2024" t="str">
            <v>2.3.1.01.4088</v>
          </cell>
          <cell r="D2024" t="str">
            <v>U-154 - Enfitel Brasil Ltda</v>
          </cell>
          <cell r="E2024" t="str">
            <v>PPA</v>
          </cell>
          <cell r="F2024" t="str">
            <v xml:space="preserve">   Receitas de Ex futuros</v>
          </cell>
        </row>
        <row r="2025">
          <cell r="A2025" t="str">
            <v>x</v>
          </cell>
          <cell r="B2025" t="str">
            <v>??</v>
          </cell>
          <cell r="C2025" t="str">
            <v>2.3.1.01.4089</v>
          </cell>
          <cell r="D2025" t="str">
            <v>U-356/7 -Multisport Ind. E Com. Rep Ltda</v>
          </cell>
          <cell r="E2025" t="str">
            <v>PPA</v>
          </cell>
          <cell r="F2025" t="str">
            <v xml:space="preserve">   Receitas de Ex futuros</v>
          </cell>
        </row>
        <row r="2026">
          <cell r="A2026" t="str">
            <v>x</v>
          </cell>
          <cell r="B2026" t="str">
            <v>??</v>
          </cell>
          <cell r="C2026" t="str">
            <v>2.3.1.01.4090</v>
          </cell>
          <cell r="D2026" t="str">
            <v>U-401 - Nostra Sorveteria Ltda.</v>
          </cell>
          <cell r="E2026" t="str">
            <v>PPA</v>
          </cell>
          <cell r="F2026" t="str">
            <v xml:space="preserve">   Receitas de Ex futuros</v>
          </cell>
        </row>
        <row r="2027">
          <cell r="A2027" t="str">
            <v>x</v>
          </cell>
          <cell r="B2027" t="str">
            <v>??</v>
          </cell>
          <cell r="C2027" t="str">
            <v>2.3.1.01.4091</v>
          </cell>
          <cell r="D2027" t="str">
            <v>U-170/1 -Ferreira Bentes Com Med Ltda</v>
          </cell>
          <cell r="E2027" t="str">
            <v>PPA</v>
          </cell>
          <cell r="F2027" t="str">
            <v xml:space="preserve">   Receitas de Ex futuros</v>
          </cell>
        </row>
        <row r="2028">
          <cell r="A2028" t="str">
            <v>x</v>
          </cell>
          <cell r="B2028" t="str">
            <v>??</v>
          </cell>
          <cell r="C2028" t="str">
            <v>2.3.1.01.4092</v>
          </cell>
          <cell r="D2028" t="str">
            <v>U-227 - Clarice A C Modas EPP</v>
          </cell>
          <cell r="E2028" t="str">
            <v>PPA</v>
          </cell>
          <cell r="F2028" t="str">
            <v xml:space="preserve">   Receitas de Ex futuros</v>
          </cell>
        </row>
        <row r="2029">
          <cell r="A2029" t="str">
            <v>x</v>
          </cell>
          <cell r="B2029" t="str">
            <v>??</v>
          </cell>
          <cell r="C2029" t="str">
            <v>2.3.1.01.4093</v>
          </cell>
          <cell r="D2029" t="str">
            <v>U-228 - Kálice Acessórios Moda Ltda.</v>
          </cell>
          <cell r="E2029" t="str">
            <v>PPA</v>
          </cell>
          <cell r="F2029" t="str">
            <v xml:space="preserve">   Receitas de Ex futuros</v>
          </cell>
        </row>
        <row r="2030">
          <cell r="A2030" t="str">
            <v>x</v>
          </cell>
          <cell r="B2030" t="str">
            <v>??</v>
          </cell>
          <cell r="C2030" t="str">
            <v>2.3.1.01.4094</v>
          </cell>
          <cell r="D2030" t="str">
            <v>U-126 - Cuore Com. Lingerie Ltda.</v>
          </cell>
          <cell r="E2030" t="str">
            <v>PPA</v>
          </cell>
          <cell r="F2030" t="str">
            <v xml:space="preserve">   Receitas de Ex futuros</v>
          </cell>
        </row>
        <row r="2031">
          <cell r="A2031" t="str">
            <v>x</v>
          </cell>
          <cell r="B2031" t="str">
            <v>??</v>
          </cell>
          <cell r="C2031" t="str">
            <v>2.3.1.01.4095</v>
          </cell>
          <cell r="D2031" t="str">
            <v>U-160 - Foto Òtica Henriques Ltda.</v>
          </cell>
          <cell r="E2031" t="str">
            <v>PPA</v>
          </cell>
          <cell r="F2031" t="str">
            <v xml:space="preserve">   Receitas de Ex futuros</v>
          </cell>
        </row>
        <row r="2032">
          <cell r="A2032" t="str">
            <v>x</v>
          </cell>
          <cell r="B2032" t="str">
            <v>??</v>
          </cell>
          <cell r="C2032" t="str">
            <v>2.3.1.01.4096</v>
          </cell>
          <cell r="D2032" t="str">
            <v>U-347 - School Office Com. Ltda</v>
          </cell>
          <cell r="E2032" t="str">
            <v>PPA</v>
          </cell>
          <cell r="F2032" t="str">
            <v xml:space="preserve">   Receitas de Ex futuros</v>
          </cell>
        </row>
        <row r="2033">
          <cell r="A2033" t="str">
            <v>x</v>
          </cell>
          <cell r="B2033" t="str">
            <v>??</v>
          </cell>
          <cell r="C2033" t="str">
            <v>2.3.1.01.4097</v>
          </cell>
          <cell r="D2033" t="str">
            <v>U-352 - Fascine Perf e Cosméticos Ltda.</v>
          </cell>
          <cell r="E2033" t="str">
            <v>PPA</v>
          </cell>
          <cell r="F2033" t="str">
            <v xml:space="preserve">   Receitas de Ex futuros</v>
          </cell>
        </row>
        <row r="2034">
          <cell r="A2034" t="str">
            <v>x</v>
          </cell>
          <cell r="B2034" t="str">
            <v>??</v>
          </cell>
          <cell r="C2034" t="str">
            <v>2.3.1.01.4098</v>
          </cell>
          <cell r="D2034" t="str">
            <v>U-372 - Amilton Alonso D. Guerra</v>
          </cell>
          <cell r="E2034" t="str">
            <v>PPA</v>
          </cell>
          <cell r="F2034" t="str">
            <v xml:space="preserve">   Receitas de Ex futuros</v>
          </cell>
        </row>
        <row r="2035">
          <cell r="A2035" t="str">
            <v>x</v>
          </cell>
          <cell r="B2035" t="str">
            <v>??</v>
          </cell>
          <cell r="C2035" t="str">
            <v>2.3.1.01.4099</v>
          </cell>
          <cell r="D2035" t="str">
            <v>U-271 - Imaginarium Franschising Ltda.</v>
          </cell>
          <cell r="E2035" t="str">
            <v>PPA</v>
          </cell>
          <cell r="F2035" t="str">
            <v xml:space="preserve">   Receitas de Ex futuros</v>
          </cell>
        </row>
        <row r="2036">
          <cell r="A2036" t="str">
            <v>x</v>
          </cell>
          <cell r="B2036" t="str">
            <v>??</v>
          </cell>
          <cell r="C2036" t="str">
            <v>2.3.1.01.4100</v>
          </cell>
          <cell r="D2036" t="str">
            <v>U-406 - Rosemary C. Santini</v>
          </cell>
          <cell r="E2036" t="str">
            <v>PPA</v>
          </cell>
          <cell r="F2036" t="str">
            <v xml:space="preserve">   Receitas de Ex futuros</v>
          </cell>
        </row>
        <row r="2037">
          <cell r="A2037" t="str">
            <v>x</v>
          </cell>
          <cell r="B2037" t="str">
            <v>??</v>
          </cell>
          <cell r="C2037" t="str">
            <v>2.3.1.01.4101</v>
          </cell>
          <cell r="D2037" t="str">
            <v>U-152 - Alberto Alonso D. Guerra</v>
          </cell>
          <cell r="E2037" t="str">
            <v>PPA</v>
          </cell>
          <cell r="F2037" t="str">
            <v xml:space="preserve">   Receitas de Ex futuros</v>
          </cell>
        </row>
        <row r="2038">
          <cell r="A2038" t="str">
            <v>x</v>
          </cell>
          <cell r="B2038" t="str">
            <v>??</v>
          </cell>
          <cell r="C2038" t="str">
            <v>2.3.1.01.4102</v>
          </cell>
          <cell r="D2038" t="str">
            <v>U-109 - Villa Lobos Com. Animais Ltda.</v>
          </cell>
          <cell r="E2038" t="str">
            <v>PPA</v>
          </cell>
          <cell r="F2038" t="str">
            <v xml:space="preserve">   Receitas de Ex futuros</v>
          </cell>
        </row>
        <row r="2039">
          <cell r="A2039" t="str">
            <v>x</v>
          </cell>
          <cell r="B2039" t="str">
            <v>??</v>
          </cell>
          <cell r="C2039" t="str">
            <v>2.3.1.01.4103</v>
          </cell>
          <cell r="D2039" t="str">
            <v>U-416 - Fancy Restaurante Ltda.</v>
          </cell>
          <cell r="E2039" t="str">
            <v>PPA</v>
          </cell>
          <cell r="F2039" t="str">
            <v xml:space="preserve">   Receitas de Ex futuros</v>
          </cell>
        </row>
        <row r="2040">
          <cell r="A2040" t="str">
            <v>x</v>
          </cell>
          <cell r="B2040" t="str">
            <v>??</v>
          </cell>
          <cell r="C2040" t="str">
            <v>2.3.1.01.4104</v>
          </cell>
          <cell r="D2040" t="str">
            <v>U-112 - Banco Bradesco S/A</v>
          </cell>
          <cell r="E2040" t="str">
            <v>PPA</v>
          </cell>
          <cell r="F2040" t="str">
            <v xml:space="preserve">   Receitas de Ex futuros</v>
          </cell>
        </row>
        <row r="2041">
          <cell r="A2041" t="str">
            <v>x</v>
          </cell>
          <cell r="B2041" t="str">
            <v>??</v>
          </cell>
          <cell r="C2041" t="str">
            <v>2.3.1.01.4105</v>
          </cell>
          <cell r="D2041" t="str">
            <v>U-146 - Luiz Augusto da Cunha</v>
          </cell>
          <cell r="E2041" t="str">
            <v>PPA</v>
          </cell>
          <cell r="F2041" t="str">
            <v xml:space="preserve">   Receitas de Ex futuros</v>
          </cell>
        </row>
        <row r="2042">
          <cell r="A2042" t="str">
            <v>x</v>
          </cell>
          <cell r="B2042" t="str">
            <v>??</v>
          </cell>
          <cell r="C2042" t="str">
            <v>2.3.1.01.4106</v>
          </cell>
          <cell r="D2042" t="str">
            <v>U-264 - Elida Maria M. Garcia</v>
          </cell>
          <cell r="E2042" t="str">
            <v>PPA</v>
          </cell>
          <cell r="F2042" t="str">
            <v xml:space="preserve">   Receitas de Ex futuros</v>
          </cell>
        </row>
        <row r="2043">
          <cell r="A2043" t="str">
            <v>x</v>
          </cell>
          <cell r="B2043" t="str">
            <v>??</v>
          </cell>
          <cell r="C2043" t="str">
            <v>2.3.1.01.4107</v>
          </cell>
          <cell r="D2043" t="str">
            <v>U-322 - Suaid, Grasso &amp; Sipioni Ltda</v>
          </cell>
          <cell r="E2043" t="str">
            <v>PPA</v>
          </cell>
          <cell r="F2043" t="str">
            <v xml:space="preserve">   Receitas de Ex futuros</v>
          </cell>
        </row>
        <row r="2044">
          <cell r="A2044" t="str">
            <v>x</v>
          </cell>
          <cell r="B2044" t="str">
            <v>??</v>
          </cell>
          <cell r="C2044" t="str">
            <v>2.3.1.01.4108</v>
          </cell>
          <cell r="D2044" t="str">
            <v>U-407 - All Parmegiana Alim. Ltda</v>
          </cell>
          <cell r="E2044" t="str">
            <v>PPA</v>
          </cell>
          <cell r="F2044" t="str">
            <v xml:space="preserve">   Receitas de Ex futuros</v>
          </cell>
        </row>
        <row r="2045">
          <cell r="A2045" t="str">
            <v>x</v>
          </cell>
          <cell r="B2045" t="str">
            <v>??</v>
          </cell>
          <cell r="C2045" t="str">
            <v>2.3.1.01.4109</v>
          </cell>
          <cell r="D2045" t="str">
            <v>U-413 - Beef c/Toque de Botequim Ltda.</v>
          </cell>
          <cell r="E2045" t="str">
            <v>PPA</v>
          </cell>
          <cell r="F2045" t="str">
            <v xml:space="preserve">   Receitas de Ex futuros</v>
          </cell>
        </row>
        <row r="2046">
          <cell r="A2046" t="str">
            <v>x</v>
          </cell>
          <cell r="B2046" t="str">
            <v>??</v>
          </cell>
          <cell r="C2046" t="str">
            <v>2.3.1.01.4110</v>
          </cell>
          <cell r="D2046" t="str">
            <v>U-366 - Adriana Roldão</v>
          </cell>
          <cell r="E2046" t="str">
            <v>PPA</v>
          </cell>
          <cell r="F2046" t="str">
            <v xml:space="preserve">   Receitas de Ex futuros</v>
          </cell>
        </row>
        <row r="2047">
          <cell r="A2047" t="str">
            <v>x</v>
          </cell>
          <cell r="B2047" t="str">
            <v>??</v>
          </cell>
          <cell r="C2047" t="str">
            <v>2.3.1.01.4111</v>
          </cell>
          <cell r="D2047" t="str">
            <v>U-325 -André L. Gonzaga Souza</v>
          </cell>
          <cell r="E2047" t="str">
            <v>PPA</v>
          </cell>
          <cell r="F2047" t="str">
            <v xml:space="preserve">   Receitas de Ex futuros</v>
          </cell>
        </row>
        <row r="2048">
          <cell r="A2048" t="str">
            <v>x</v>
          </cell>
          <cell r="B2048" t="str">
            <v>??</v>
          </cell>
          <cell r="C2048" t="str">
            <v>2.3.1.01.4112</v>
          </cell>
          <cell r="D2048" t="str">
            <v>U-149/1 - Universe Cosméticos Ltda.</v>
          </cell>
          <cell r="E2048" t="str">
            <v>PPA</v>
          </cell>
          <cell r="F2048" t="str">
            <v xml:space="preserve">   Receitas de Ex futuros</v>
          </cell>
        </row>
        <row r="2049">
          <cell r="A2049" t="str">
            <v>x</v>
          </cell>
          <cell r="B2049" t="str">
            <v>??</v>
          </cell>
          <cell r="C2049" t="str">
            <v>2.3.1.01.4113</v>
          </cell>
          <cell r="D2049" t="str">
            <v>U-369 - Maria Wilma B. Ribeiro</v>
          </cell>
          <cell r="E2049" t="str">
            <v>PPA</v>
          </cell>
          <cell r="F2049" t="str">
            <v xml:space="preserve">   Receitas de Ex futuros</v>
          </cell>
        </row>
        <row r="2050">
          <cell r="A2050" t="str">
            <v>x</v>
          </cell>
          <cell r="B2050" t="str">
            <v>??</v>
          </cell>
          <cell r="C2050" t="str">
            <v>2.3.1.01.4114</v>
          </cell>
          <cell r="D2050" t="str">
            <v>U-335/6 - Cafeteria Mondego Ltda</v>
          </cell>
          <cell r="E2050" t="str">
            <v>PPA</v>
          </cell>
          <cell r="F2050" t="str">
            <v xml:space="preserve">   Receitas de Ex futuros</v>
          </cell>
        </row>
        <row r="2051">
          <cell r="A2051" t="str">
            <v>x</v>
          </cell>
          <cell r="B2051" t="str">
            <v>??</v>
          </cell>
          <cell r="C2051" t="str">
            <v>2.3.1.01.4115</v>
          </cell>
          <cell r="D2051" t="str">
            <v>U-279 -Country Kids Com.Confecções Ltda</v>
          </cell>
          <cell r="E2051" t="str">
            <v>PPA</v>
          </cell>
          <cell r="F2051" t="str">
            <v xml:space="preserve">   Receitas de Ex futuros</v>
          </cell>
        </row>
        <row r="2052">
          <cell r="A2052" t="str">
            <v>x</v>
          </cell>
          <cell r="B2052" t="str">
            <v>??</v>
          </cell>
          <cell r="C2052" t="str">
            <v>2.3.1.01.4116</v>
          </cell>
          <cell r="D2052" t="str">
            <v>U-264 - Centro Modas Caeli Ltda.</v>
          </cell>
          <cell r="E2052" t="str">
            <v>PPA</v>
          </cell>
          <cell r="F2052" t="str">
            <v xml:space="preserve">   Receitas de Ex futuros</v>
          </cell>
        </row>
        <row r="2053">
          <cell r="A2053" t="str">
            <v>x</v>
          </cell>
          <cell r="B2053" t="str">
            <v>??</v>
          </cell>
          <cell r="C2053" t="str">
            <v>2.3.1.01.4117</v>
          </cell>
          <cell r="D2053" t="str">
            <v>U-219 - Sacramento Design Ltda.</v>
          </cell>
          <cell r="E2053" t="str">
            <v>PPA</v>
          </cell>
          <cell r="F2053" t="str">
            <v xml:space="preserve">   Receitas de Ex futuros</v>
          </cell>
        </row>
        <row r="2054">
          <cell r="A2054" t="str">
            <v>x</v>
          </cell>
          <cell r="B2054" t="str">
            <v>??</v>
          </cell>
          <cell r="C2054" t="str">
            <v>2.3.1.01.4118</v>
          </cell>
          <cell r="D2054" t="str">
            <v>U-243 - Léa e Silva Ltda.</v>
          </cell>
          <cell r="E2054" t="str">
            <v>PPA</v>
          </cell>
          <cell r="F2054" t="str">
            <v xml:space="preserve">   Receitas de Ex futuros</v>
          </cell>
        </row>
        <row r="2055">
          <cell r="A2055" t="str">
            <v>x</v>
          </cell>
          <cell r="B2055" t="str">
            <v>??</v>
          </cell>
          <cell r="C2055" t="str">
            <v>2.3.1.01.4119</v>
          </cell>
          <cell r="D2055" t="str">
            <v>U-275 - Anagov Com. Perfumes Ltda.</v>
          </cell>
          <cell r="E2055" t="str">
            <v>PPA</v>
          </cell>
          <cell r="F2055" t="str">
            <v xml:space="preserve">   Receitas de Ex futuros</v>
          </cell>
        </row>
        <row r="2056">
          <cell r="A2056" t="str">
            <v>x</v>
          </cell>
          <cell r="B2056" t="str">
            <v>??</v>
          </cell>
          <cell r="C2056" t="str">
            <v>2.3.1.01.4120</v>
          </cell>
          <cell r="D2056" t="str">
            <v>U-111 - Polli Scarpi Ltda - ME</v>
          </cell>
          <cell r="E2056" t="str">
            <v>PPA</v>
          </cell>
          <cell r="F2056" t="str">
            <v xml:space="preserve">   Receitas de Ex futuros</v>
          </cell>
        </row>
        <row r="2057">
          <cell r="A2057" t="str">
            <v>x</v>
          </cell>
          <cell r="B2057" t="str">
            <v>??</v>
          </cell>
          <cell r="C2057" t="str">
            <v>2.3.1.01.4121</v>
          </cell>
          <cell r="D2057" t="str">
            <v>U-214-Villa-Lobos Presentes e Perf.Ltda</v>
          </cell>
          <cell r="E2057" t="str">
            <v>PPA</v>
          </cell>
          <cell r="F2057" t="str">
            <v xml:space="preserve">   Receitas de Ex futuros</v>
          </cell>
        </row>
        <row r="2058">
          <cell r="A2058" t="str">
            <v>x</v>
          </cell>
          <cell r="B2058" t="str">
            <v>??</v>
          </cell>
          <cell r="C2058" t="str">
            <v>2.3.1.01.4122</v>
          </cell>
          <cell r="D2058" t="str">
            <v>U-344 - Almanara Rest.e Lanchonetes Ltda</v>
          </cell>
          <cell r="E2058" t="str">
            <v>PPA</v>
          </cell>
          <cell r="F2058" t="str">
            <v xml:space="preserve">   Receitas de Ex futuros</v>
          </cell>
        </row>
        <row r="2059">
          <cell r="A2059" t="str">
            <v>x</v>
          </cell>
          <cell r="B2059" t="str">
            <v>??</v>
          </cell>
          <cell r="C2059" t="str">
            <v>2.3.1.01.4123</v>
          </cell>
          <cell r="D2059" t="str">
            <v>U-409 - Alexandre Martins</v>
          </cell>
          <cell r="E2059" t="str">
            <v>PPA</v>
          </cell>
          <cell r="F2059" t="str">
            <v xml:space="preserve">   Receitas de Ex futuros</v>
          </cell>
        </row>
        <row r="2060">
          <cell r="A2060" t="str">
            <v>x</v>
          </cell>
          <cell r="B2060" t="str">
            <v>??</v>
          </cell>
          <cell r="C2060" t="str">
            <v>2.3.1.01.4124</v>
          </cell>
          <cell r="D2060" t="str">
            <v>U-339 - Lotus Cabelereiros Ltda</v>
          </cell>
          <cell r="E2060" t="str">
            <v>PPA</v>
          </cell>
          <cell r="F2060" t="str">
            <v xml:space="preserve">   Receitas de Ex futuros</v>
          </cell>
        </row>
        <row r="2061">
          <cell r="A2061" t="str">
            <v>x</v>
          </cell>
          <cell r="B2061" t="str">
            <v>??</v>
          </cell>
          <cell r="C2061" t="str">
            <v>2.3.1.01.4125</v>
          </cell>
          <cell r="D2061" t="str">
            <v>U-164 - Ar &amp; Co Modas Ltda.</v>
          </cell>
          <cell r="E2061" t="str">
            <v>PPA</v>
          </cell>
          <cell r="F2061" t="str">
            <v xml:space="preserve">   Receitas de Ex futuros</v>
          </cell>
        </row>
        <row r="2062">
          <cell r="A2062" t="str">
            <v>x</v>
          </cell>
          <cell r="B2062" t="str">
            <v>??</v>
          </cell>
          <cell r="C2062" t="str">
            <v>2.3.1.01.4126</v>
          </cell>
          <cell r="D2062" t="str">
            <v>U-276 - MLCC Calçados Ltda.</v>
          </cell>
          <cell r="E2062" t="str">
            <v>PPA</v>
          </cell>
          <cell r="F2062" t="str">
            <v xml:space="preserve">   Receitas de Ex futuros</v>
          </cell>
        </row>
        <row r="2063">
          <cell r="A2063" t="str">
            <v>x</v>
          </cell>
          <cell r="B2063" t="str">
            <v>??</v>
          </cell>
          <cell r="C2063" t="str">
            <v>2.3.1.01.4127</v>
          </cell>
          <cell r="D2063" t="str">
            <v>U-123/4 - Fotóptica Ltda</v>
          </cell>
          <cell r="E2063" t="str">
            <v>PPA</v>
          </cell>
          <cell r="F2063" t="str">
            <v xml:space="preserve">   Receitas de Ex futuros</v>
          </cell>
        </row>
        <row r="2064">
          <cell r="A2064" t="str">
            <v>x</v>
          </cell>
          <cell r="B2064" t="str">
            <v>??</v>
          </cell>
          <cell r="C2064" t="str">
            <v>2.3.1.01.4128</v>
          </cell>
          <cell r="D2064" t="str">
            <v>U-219 - Victória Vida Futura M Jovem Lda</v>
          </cell>
          <cell r="E2064" t="str">
            <v>PPA</v>
          </cell>
          <cell r="F2064" t="str">
            <v xml:space="preserve">   Receitas de Ex futuros</v>
          </cell>
        </row>
        <row r="2065">
          <cell r="A2065" t="str">
            <v>x</v>
          </cell>
          <cell r="B2065" t="str">
            <v>??</v>
          </cell>
          <cell r="C2065" t="str">
            <v>2.3.1.01.4129</v>
          </cell>
          <cell r="D2065" t="str">
            <v>U-274 - Comercial J. Chulan Ltda.</v>
          </cell>
          <cell r="E2065" t="str">
            <v>PPA</v>
          </cell>
          <cell r="F2065" t="str">
            <v xml:space="preserve">   Receitas de Ex futuros</v>
          </cell>
        </row>
        <row r="2066">
          <cell r="A2066" t="str">
            <v>x</v>
          </cell>
          <cell r="B2066" t="str">
            <v>??</v>
          </cell>
          <cell r="C2066" t="str">
            <v>2.3.1.01.4130</v>
          </cell>
          <cell r="D2066" t="str">
            <v>U-222 - A Mulher do Padre Ltda.</v>
          </cell>
          <cell r="E2066" t="str">
            <v>PPA</v>
          </cell>
          <cell r="F2066" t="str">
            <v xml:space="preserve">   Receitas de Ex futuros</v>
          </cell>
        </row>
        <row r="2067">
          <cell r="A2067" t="str">
            <v>x</v>
          </cell>
          <cell r="B2067" t="str">
            <v>??</v>
          </cell>
          <cell r="C2067" t="str">
            <v>2.3.1.01.4131</v>
          </cell>
          <cell r="D2067" t="str">
            <v>U-308 - Alex Kyai - ME</v>
          </cell>
          <cell r="E2067" t="str">
            <v>PPA</v>
          </cell>
          <cell r="F2067" t="str">
            <v xml:space="preserve">   Receitas de Ex futuros</v>
          </cell>
        </row>
        <row r="2068">
          <cell r="A2068" t="str">
            <v>x</v>
          </cell>
          <cell r="B2068" t="str">
            <v>??</v>
          </cell>
          <cell r="C2068" t="str">
            <v>2.3.1.01.4132</v>
          </cell>
          <cell r="D2068" t="str">
            <v>U-217/8 -Dunes Villa-Lobos Calçados Ltda</v>
          </cell>
          <cell r="E2068" t="str">
            <v>PPA</v>
          </cell>
          <cell r="F2068" t="str">
            <v xml:space="preserve">   Receitas de Ex futuros</v>
          </cell>
        </row>
        <row r="2069">
          <cell r="A2069" t="str">
            <v>x</v>
          </cell>
          <cell r="B2069" t="str">
            <v>??</v>
          </cell>
          <cell r="C2069" t="str">
            <v>2.3.1.01.4133</v>
          </cell>
          <cell r="D2069" t="str">
            <v>U-346 -Ivan Bittencourt  A e Silva Filho</v>
          </cell>
          <cell r="E2069" t="str">
            <v>PPA</v>
          </cell>
          <cell r="F2069" t="str">
            <v xml:space="preserve">   Receitas de Ex futuros</v>
          </cell>
        </row>
        <row r="2070">
          <cell r="A2070" t="str">
            <v>x</v>
          </cell>
          <cell r="B2070" t="str">
            <v>??</v>
          </cell>
          <cell r="C2070" t="str">
            <v>2.3.1.01.4134</v>
          </cell>
          <cell r="D2070" t="str">
            <v>U-364/5 -J.J. O Com. de Informática Ltda</v>
          </cell>
          <cell r="E2070" t="str">
            <v>PPA</v>
          </cell>
          <cell r="F2070" t="str">
            <v xml:space="preserve">   Receitas de Ex futuros</v>
          </cell>
        </row>
        <row r="2071">
          <cell r="A2071" t="str">
            <v>x</v>
          </cell>
          <cell r="B2071" t="str">
            <v>??</v>
          </cell>
          <cell r="C2071" t="str">
            <v>2.3.1.01.4135</v>
          </cell>
          <cell r="D2071" t="str">
            <v>U-342/3 - Adm Com. de Alimentos Ltda.</v>
          </cell>
          <cell r="E2071" t="str">
            <v>PPA</v>
          </cell>
          <cell r="F2071" t="str">
            <v xml:space="preserve">   Receitas de Ex futuros</v>
          </cell>
        </row>
        <row r="2072">
          <cell r="A2072" t="str">
            <v>x</v>
          </cell>
          <cell r="B2072" t="str">
            <v>??</v>
          </cell>
          <cell r="C2072" t="str">
            <v>2.3.1.01.4136</v>
          </cell>
          <cell r="D2072" t="str">
            <v>U-415 - SP1-São Paulo Ltda.</v>
          </cell>
          <cell r="E2072" t="str">
            <v>PPA</v>
          </cell>
          <cell r="F2072" t="str">
            <v xml:space="preserve">   Receitas de Ex futuros</v>
          </cell>
        </row>
        <row r="2073">
          <cell r="A2073" t="str">
            <v>x</v>
          </cell>
          <cell r="B2073" t="str">
            <v>??</v>
          </cell>
          <cell r="C2073" t="str">
            <v>2.3.1.01.4137</v>
          </cell>
          <cell r="D2073" t="str">
            <v>U-239/40 - André Britto Novis</v>
          </cell>
          <cell r="E2073" t="str">
            <v>PPA</v>
          </cell>
          <cell r="F2073" t="str">
            <v xml:space="preserve">   Receitas de Ex futuros</v>
          </cell>
        </row>
        <row r="2074">
          <cell r="A2074" t="str">
            <v>x</v>
          </cell>
          <cell r="B2074" t="str">
            <v>??</v>
          </cell>
          <cell r="C2074" t="str">
            <v>2.3.1.01.4138</v>
          </cell>
          <cell r="D2074" t="str">
            <v>U-414 - Fábio Moro</v>
          </cell>
          <cell r="E2074" t="str">
            <v>PPA</v>
          </cell>
          <cell r="F2074" t="str">
            <v xml:space="preserve">   Receitas de Ex futuros</v>
          </cell>
        </row>
        <row r="2075">
          <cell r="A2075" t="str">
            <v>x</v>
          </cell>
          <cell r="B2075" t="str">
            <v>??</v>
          </cell>
          <cell r="C2075" t="str">
            <v>2.3.1.01.4139</v>
          </cell>
          <cell r="D2075" t="str">
            <v>U-164 - Ar &amp; Co Modas Ltda</v>
          </cell>
          <cell r="E2075" t="str">
            <v>PPA</v>
          </cell>
          <cell r="F2075" t="str">
            <v xml:space="preserve">   Receitas de Ex futuros</v>
          </cell>
        </row>
        <row r="2076">
          <cell r="A2076" t="str">
            <v>x</v>
          </cell>
          <cell r="B2076" t="str">
            <v>??</v>
          </cell>
          <cell r="C2076" t="str">
            <v>2.3.1.01.4140</v>
          </cell>
          <cell r="D2076" t="str">
            <v>U-165 - Jef Viagens Turismo Ltda.</v>
          </cell>
          <cell r="E2076" t="str">
            <v>PPA</v>
          </cell>
          <cell r="F2076" t="str">
            <v xml:space="preserve">   Receitas de Ex futuros</v>
          </cell>
        </row>
        <row r="2077">
          <cell r="A2077" t="str">
            <v>x</v>
          </cell>
          <cell r="B2077" t="str">
            <v>??</v>
          </cell>
          <cell r="C2077" t="str">
            <v>2.3.1.01.4141</v>
          </cell>
          <cell r="D2077" t="str">
            <v>U-175 - Alda C. Karabolad</v>
          </cell>
          <cell r="E2077" t="str">
            <v>PPA</v>
          </cell>
          <cell r="F2077" t="str">
            <v xml:space="preserve">   Receitas de Ex futuros</v>
          </cell>
        </row>
        <row r="2078">
          <cell r="A2078" t="str">
            <v>x</v>
          </cell>
          <cell r="B2078" t="str">
            <v>??</v>
          </cell>
          <cell r="C2078" t="str">
            <v>2.3.1.01.4142</v>
          </cell>
          <cell r="D2078" t="str">
            <v>U-172 - Fuad Teffeha Karabolad</v>
          </cell>
          <cell r="E2078" t="str">
            <v>PPA</v>
          </cell>
          <cell r="F2078" t="str">
            <v xml:space="preserve">   Receitas de Ex futuros</v>
          </cell>
        </row>
        <row r="2079">
          <cell r="A2079" t="str">
            <v>x</v>
          </cell>
          <cell r="B2079" t="str">
            <v>??</v>
          </cell>
          <cell r="C2079" t="str">
            <v>2.3.1.01.4143</v>
          </cell>
          <cell r="D2079" t="str">
            <v>U-174 - C Treze Com de Produtos Ltda.</v>
          </cell>
          <cell r="E2079" t="str">
            <v>PPA</v>
          </cell>
          <cell r="F2079" t="str">
            <v xml:space="preserve">   Receitas de Ex futuros</v>
          </cell>
        </row>
        <row r="2080">
          <cell r="A2080" t="str">
            <v>x</v>
          </cell>
          <cell r="B2080" t="str">
            <v>??</v>
          </cell>
          <cell r="C2080" t="str">
            <v>2.3.1.01.4144</v>
          </cell>
          <cell r="D2080" t="str">
            <v>U-251 - Ronny Dayan e Uri Dayan</v>
          </cell>
          <cell r="E2080" t="str">
            <v>PPA</v>
          </cell>
          <cell r="F2080" t="str">
            <v xml:space="preserve">   Receitas de Ex futuros</v>
          </cell>
        </row>
        <row r="2081">
          <cell r="A2081" t="str">
            <v>x</v>
          </cell>
          <cell r="B2081" t="str">
            <v>??</v>
          </cell>
          <cell r="C2081" t="str">
            <v>2.3.1.01.4145</v>
          </cell>
          <cell r="D2081" t="str">
            <v>U-137 - Paulo Klinkert Maluhy</v>
          </cell>
          <cell r="E2081" t="str">
            <v>PPA</v>
          </cell>
          <cell r="F2081" t="str">
            <v xml:space="preserve">   Receitas de Ex futuros</v>
          </cell>
        </row>
        <row r="2082">
          <cell r="A2082" t="str">
            <v>x</v>
          </cell>
          <cell r="B2082" t="str">
            <v>??</v>
          </cell>
          <cell r="C2082" t="str">
            <v>2.3.1.01.4146</v>
          </cell>
          <cell r="D2082" t="str">
            <v>U-136 - Rita de Cássia T Haroutiounian</v>
          </cell>
          <cell r="E2082" t="str">
            <v>PPA</v>
          </cell>
          <cell r="F2082" t="str">
            <v xml:space="preserve">   Receitas de Ex futuros</v>
          </cell>
        </row>
        <row r="2083">
          <cell r="A2083" t="str">
            <v>x</v>
          </cell>
          <cell r="B2083" t="str">
            <v>??</v>
          </cell>
          <cell r="C2083" t="str">
            <v>2.3.1.01.4147</v>
          </cell>
          <cell r="D2083" t="str">
            <v>U-012 - Wagner Roberto Teixeira</v>
          </cell>
          <cell r="E2083" t="str">
            <v>PPA</v>
          </cell>
          <cell r="F2083" t="str">
            <v xml:space="preserve">   Receitas de Ex futuros</v>
          </cell>
        </row>
        <row r="2084">
          <cell r="A2084" t="str">
            <v>x</v>
          </cell>
          <cell r="B2084" t="str">
            <v>??</v>
          </cell>
          <cell r="C2084" t="str">
            <v>2.3.1.01.4148</v>
          </cell>
          <cell r="D2084" t="str">
            <v>U-013 - Telma Gracia Gulla Piro</v>
          </cell>
          <cell r="E2084" t="str">
            <v>PPA</v>
          </cell>
          <cell r="F2084" t="str">
            <v xml:space="preserve">   Receitas de Ex futuros</v>
          </cell>
        </row>
        <row r="2085">
          <cell r="A2085" t="str">
            <v>x</v>
          </cell>
          <cell r="B2085" t="str">
            <v>??</v>
          </cell>
          <cell r="C2085" t="str">
            <v>2.3.1.01.4149</v>
          </cell>
          <cell r="D2085" t="str">
            <v>U-122 - ZK Comércio Ltda.</v>
          </cell>
          <cell r="E2085" t="str">
            <v>PPA</v>
          </cell>
          <cell r="F2085" t="str">
            <v xml:space="preserve">   Receitas de Ex futuros</v>
          </cell>
        </row>
        <row r="2086">
          <cell r="A2086" t="str">
            <v>x</v>
          </cell>
          <cell r="B2086" t="str">
            <v>??</v>
          </cell>
          <cell r="C2086" t="str">
            <v>2.3.1.01.4150</v>
          </cell>
          <cell r="D2086" t="str">
            <v>U-339A - Ana Beatriz Sartori C. Campos</v>
          </cell>
          <cell r="E2086" t="str">
            <v>PPA</v>
          </cell>
          <cell r="F2086" t="str">
            <v xml:space="preserve">   Receitas de Ex futuros</v>
          </cell>
        </row>
        <row r="2087">
          <cell r="A2087" t="str">
            <v>x</v>
          </cell>
          <cell r="B2087" t="str">
            <v>??</v>
          </cell>
          <cell r="C2087" t="str">
            <v>2.3.1.01.4151</v>
          </cell>
          <cell r="D2087" t="str">
            <v>U-346 - Fábio Asdurian</v>
          </cell>
          <cell r="E2087" t="str">
            <v>PPA</v>
          </cell>
          <cell r="F2087" t="str">
            <v xml:space="preserve">   Receitas de Ex futuros</v>
          </cell>
        </row>
        <row r="2088">
          <cell r="A2088" t="str">
            <v>x</v>
          </cell>
          <cell r="B2088" t="str">
            <v>??</v>
          </cell>
          <cell r="C2088" t="str">
            <v>2.3.1.01.4152</v>
          </cell>
          <cell r="D2088" t="str">
            <v>U-105 - IMB Textil Ltda.</v>
          </cell>
          <cell r="E2088" t="str">
            <v>PPA</v>
          </cell>
          <cell r="F2088" t="str">
            <v xml:space="preserve">   Receitas de Ex futuros</v>
          </cell>
        </row>
        <row r="2089">
          <cell r="A2089" t="str">
            <v>x</v>
          </cell>
          <cell r="B2089" t="str">
            <v>??</v>
          </cell>
          <cell r="C2089" t="str">
            <v>2.3.1.01.4153</v>
          </cell>
          <cell r="D2089" t="str">
            <v>U-230 - Fillity Modas e Confecções Ltda.</v>
          </cell>
          <cell r="E2089" t="str">
            <v>PPA</v>
          </cell>
          <cell r="F2089" t="str">
            <v xml:space="preserve">   Receitas de Ex futuros</v>
          </cell>
        </row>
        <row r="2090">
          <cell r="A2090" t="str">
            <v>x</v>
          </cell>
          <cell r="B2090" t="str">
            <v>??</v>
          </cell>
          <cell r="C2090" t="str">
            <v>2.3.1.01.4154</v>
          </cell>
          <cell r="D2090" t="str">
            <v>U-242 - Chicco do Brasil Ltda.</v>
          </cell>
          <cell r="E2090" t="str">
            <v>PPA</v>
          </cell>
          <cell r="F2090" t="str">
            <v xml:space="preserve">   Receitas de Ex futuros</v>
          </cell>
        </row>
        <row r="2091">
          <cell r="A2091" t="str">
            <v>x</v>
          </cell>
          <cell r="B2091" t="str">
            <v>??</v>
          </cell>
          <cell r="C2091" t="str">
            <v>2.3.1.01.4155</v>
          </cell>
          <cell r="D2091" t="str">
            <v>U-260 - Roney Salles Barbosa</v>
          </cell>
          <cell r="E2091" t="str">
            <v>PPA</v>
          </cell>
          <cell r="F2091" t="str">
            <v xml:space="preserve">   Receitas de Ex futuros</v>
          </cell>
        </row>
        <row r="2092">
          <cell r="A2092" t="str">
            <v>x</v>
          </cell>
          <cell r="B2092" t="str">
            <v>??</v>
          </cell>
          <cell r="C2092" t="str">
            <v>2.3.1.01.4156</v>
          </cell>
          <cell r="D2092" t="str">
            <v>U-326 - Panamericana Com Art Esp Ltda.</v>
          </cell>
          <cell r="E2092" t="str">
            <v>PPA</v>
          </cell>
          <cell r="F2092" t="str">
            <v xml:space="preserve">   Receitas de Ex futuros</v>
          </cell>
        </row>
        <row r="2093">
          <cell r="A2093" t="str">
            <v>x</v>
          </cell>
          <cell r="B2093" t="str">
            <v>??</v>
          </cell>
          <cell r="C2093" t="str">
            <v>2.3.1.01.4157</v>
          </cell>
          <cell r="D2093" t="str">
            <v>U-340 - CL Comércio de Alimentos Ltda.</v>
          </cell>
          <cell r="E2093" t="str">
            <v>PPA</v>
          </cell>
          <cell r="F2093" t="str">
            <v xml:space="preserve">   Receitas de Ex futuros</v>
          </cell>
        </row>
        <row r="2094">
          <cell r="A2094" t="str">
            <v>x</v>
          </cell>
          <cell r="B2094" t="str">
            <v>??</v>
          </cell>
          <cell r="C2094" t="str">
            <v>2.3.1.01.4158</v>
          </cell>
          <cell r="D2094" t="str">
            <v>U-367 - MH2 Com. e Participações Ltda.</v>
          </cell>
          <cell r="E2094" t="str">
            <v>PPA</v>
          </cell>
          <cell r="F2094" t="str">
            <v xml:space="preserve">   Receitas de Ex futuros</v>
          </cell>
        </row>
        <row r="2095">
          <cell r="A2095" t="str">
            <v>x</v>
          </cell>
          <cell r="B2095" t="str">
            <v>??</v>
          </cell>
          <cell r="C2095" t="str">
            <v>2.3.1.01.4159</v>
          </cell>
          <cell r="D2095" t="str">
            <v>U-007 - Banca de Camisetas Ltda.</v>
          </cell>
          <cell r="E2095" t="str">
            <v>PPA</v>
          </cell>
          <cell r="F2095" t="str">
            <v xml:space="preserve">   Receitas de Ex futuros</v>
          </cell>
        </row>
        <row r="2096">
          <cell r="A2096" t="str">
            <v>x</v>
          </cell>
          <cell r="B2096" t="str">
            <v>??</v>
          </cell>
          <cell r="C2096" t="str">
            <v>2.3.1.01.4160</v>
          </cell>
          <cell r="D2096" t="str">
            <v>U-008 - GE &amp; GE Serv Cabelereiros Ltda.</v>
          </cell>
          <cell r="E2096" t="str">
            <v>PPA</v>
          </cell>
          <cell r="F2096" t="str">
            <v xml:space="preserve">   Receitas de Ex futuros</v>
          </cell>
        </row>
        <row r="2097">
          <cell r="A2097" t="str">
            <v>x</v>
          </cell>
          <cell r="B2097" t="str">
            <v>??</v>
          </cell>
          <cell r="C2097" t="str">
            <v>2.3.1.01.4161</v>
          </cell>
          <cell r="D2097" t="str">
            <v>U-020 - Aromas Segredos da Amazônia Ltda</v>
          </cell>
          <cell r="E2097" t="str">
            <v>PPA</v>
          </cell>
          <cell r="F2097" t="str">
            <v xml:space="preserve">   Receitas de Ex futuros</v>
          </cell>
        </row>
        <row r="2098">
          <cell r="A2098" t="str">
            <v>x</v>
          </cell>
          <cell r="B2098" t="str">
            <v>??</v>
          </cell>
          <cell r="C2098" t="str">
            <v>2.3.1.01.4162</v>
          </cell>
          <cell r="D2098" t="str">
            <v>U-130 Meião Meias Comercial Ltda. - ME</v>
          </cell>
          <cell r="E2098" t="str">
            <v>PPA</v>
          </cell>
          <cell r="F2098" t="str">
            <v xml:space="preserve">   Receitas de Ex futuros</v>
          </cell>
        </row>
        <row r="2099">
          <cell r="A2099" t="str">
            <v>x</v>
          </cell>
          <cell r="B2099" t="str">
            <v>??</v>
          </cell>
          <cell r="C2099" t="str">
            <v>2.3.1.01.4163</v>
          </cell>
          <cell r="D2099" t="str">
            <v>U-163 - Daniella Pinto de Menezes Viegas</v>
          </cell>
          <cell r="E2099" t="str">
            <v>PPA</v>
          </cell>
          <cell r="F2099" t="str">
            <v xml:space="preserve">   Receitas de Ex futuros</v>
          </cell>
        </row>
        <row r="2100">
          <cell r="A2100" t="str">
            <v>x</v>
          </cell>
          <cell r="B2100" t="str">
            <v>??</v>
          </cell>
          <cell r="C2100" t="str">
            <v>2.3.1.01.4164</v>
          </cell>
          <cell r="D2100" t="str">
            <v>U-166 - Jóias Vivara Ltda.</v>
          </cell>
          <cell r="E2100" t="str">
            <v>PPA</v>
          </cell>
          <cell r="F2100" t="str">
            <v xml:space="preserve">   Receitas de Ex futuros</v>
          </cell>
        </row>
        <row r="2101">
          <cell r="A2101" t="str">
            <v>x</v>
          </cell>
          <cell r="B2101" t="str">
            <v>??</v>
          </cell>
          <cell r="C2101" t="str">
            <v>2.3.1.01.4165</v>
          </cell>
          <cell r="D2101" t="str">
            <v>U-354 Arthur Padilha Furlai</v>
          </cell>
          <cell r="E2101" t="str">
            <v>PPA</v>
          </cell>
          <cell r="F2101" t="str">
            <v xml:space="preserve">   Receitas de Ex futuros</v>
          </cell>
        </row>
        <row r="2102">
          <cell r="A2102" t="str">
            <v>x</v>
          </cell>
          <cell r="B2102" t="str">
            <v>??</v>
          </cell>
          <cell r="C2102" t="str">
            <v>2.3.1.01.4166</v>
          </cell>
          <cell r="D2102" t="str">
            <v>U-377 - Ropefer Comercial Ltda. - ME</v>
          </cell>
          <cell r="E2102" t="str">
            <v>PPA</v>
          </cell>
          <cell r="F2102" t="str">
            <v xml:space="preserve">   Receitas de Ex futuros</v>
          </cell>
        </row>
        <row r="2103">
          <cell r="A2103" t="str">
            <v>x</v>
          </cell>
          <cell r="B2103" t="str">
            <v>??</v>
          </cell>
          <cell r="C2103" t="str">
            <v>2.3.1.01.4167</v>
          </cell>
          <cell r="D2103" t="str">
            <v>U-405 - Ricardo Parente</v>
          </cell>
          <cell r="E2103" t="str">
            <v>PPA</v>
          </cell>
          <cell r="F2103" t="str">
            <v xml:space="preserve">   Receitas de Ex futuros</v>
          </cell>
        </row>
        <row r="2104">
          <cell r="A2104" t="str">
            <v>x</v>
          </cell>
          <cell r="B2104" t="str">
            <v>??</v>
          </cell>
          <cell r="C2104" t="str">
            <v>2.3.1.01.4168</v>
          </cell>
          <cell r="D2104" t="str">
            <v>U-001 - RKC Comercial Ltda.</v>
          </cell>
          <cell r="E2104" t="str">
            <v>PPA</v>
          </cell>
          <cell r="F2104" t="str">
            <v xml:space="preserve">   Receitas de Ex futuros</v>
          </cell>
        </row>
        <row r="2105">
          <cell r="A2105" t="str">
            <v>x</v>
          </cell>
          <cell r="B2105" t="str">
            <v>??</v>
          </cell>
          <cell r="C2105" t="str">
            <v>2.3.1.01.4169</v>
          </cell>
          <cell r="D2105" t="str">
            <v>U-004 - Maria Tereza A Possato</v>
          </cell>
          <cell r="E2105" t="str">
            <v>PPA</v>
          </cell>
          <cell r="F2105" t="str">
            <v xml:space="preserve">   Receitas de Ex futuros</v>
          </cell>
        </row>
        <row r="2106">
          <cell r="A2106" t="str">
            <v>x</v>
          </cell>
          <cell r="B2106" t="str">
            <v>??</v>
          </cell>
          <cell r="C2106" t="str">
            <v>2.3.1.01.4170</v>
          </cell>
          <cell r="D2106" t="str">
            <v>U-005 - Valéria Silva F. Leite</v>
          </cell>
          <cell r="E2106" t="str">
            <v>PPA</v>
          </cell>
          <cell r="F2106" t="str">
            <v xml:space="preserve">   Receitas de Ex futuros</v>
          </cell>
        </row>
        <row r="2107">
          <cell r="A2107" t="str">
            <v>x</v>
          </cell>
          <cell r="B2107" t="str">
            <v>??</v>
          </cell>
          <cell r="C2107" t="str">
            <v>2.3.1.01.4171</v>
          </cell>
          <cell r="D2107" t="str">
            <v>U-011 - Decorartes Dec. Art. Ltda.</v>
          </cell>
          <cell r="E2107" t="str">
            <v>PPA</v>
          </cell>
          <cell r="F2107" t="str">
            <v xml:space="preserve">   Receitas de Ex futuros</v>
          </cell>
        </row>
        <row r="2108">
          <cell r="A2108" t="str">
            <v>x</v>
          </cell>
          <cell r="B2108" t="str">
            <v>??</v>
          </cell>
          <cell r="C2108" t="str">
            <v>2.3.1.01.4172</v>
          </cell>
          <cell r="D2108" t="str">
            <v>U-015 - Adriano G. Chiappetta</v>
          </cell>
          <cell r="E2108" t="str">
            <v>PPA</v>
          </cell>
          <cell r="F2108" t="str">
            <v xml:space="preserve">   Receitas de Ex futuros</v>
          </cell>
        </row>
        <row r="2109">
          <cell r="A2109" t="str">
            <v>x</v>
          </cell>
          <cell r="B2109" t="str">
            <v>??</v>
          </cell>
          <cell r="C2109" t="str">
            <v>2.3.1.01.4173</v>
          </cell>
          <cell r="D2109" t="str">
            <v>U-019 - DF Artigos de Conveniência Ltda.</v>
          </cell>
          <cell r="E2109" t="str">
            <v>PPA</v>
          </cell>
          <cell r="F2109" t="str">
            <v xml:space="preserve">   Receitas de Ex futuros</v>
          </cell>
        </row>
        <row r="2110">
          <cell r="A2110" t="str">
            <v>x</v>
          </cell>
          <cell r="B2110" t="str">
            <v>??</v>
          </cell>
          <cell r="C2110" t="str">
            <v>2.3.1.01.4174</v>
          </cell>
          <cell r="D2110" t="str">
            <v xml:space="preserve">U-021- Sportive Com Art Esportivos Ltda </v>
          </cell>
          <cell r="E2110" t="str">
            <v>PPA</v>
          </cell>
          <cell r="F2110" t="str">
            <v xml:space="preserve">   Receitas de Ex futuros</v>
          </cell>
        </row>
        <row r="2111">
          <cell r="A2111" t="str">
            <v>x</v>
          </cell>
          <cell r="B2111" t="str">
            <v>??</v>
          </cell>
          <cell r="C2111" t="str">
            <v>2.3.1.01.4175</v>
          </cell>
          <cell r="D2111" t="str">
            <v>U-022 - Como Antigamente Ltda.</v>
          </cell>
          <cell r="E2111" t="str">
            <v>PPA</v>
          </cell>
          <cell r="F2111" t="str">
            <v xml:space="preserve">   Receitas de Ex futuros</v>
          </cell>
        </row>
        <row r="2112">
          <cell r="A2112" t="str">
            <v>x</v>
          </cell>
          <cell r="B2112" t="str">
            <v>??</v>
          </cell>
          <cell r="C2112" t="str">
            <v>2.3.1.01.4176</v>
          </cell>
          <cell r="D2112" t="str">
            <v>U-023 - O M Shanti Comércio Ltda</v>
          </cell>
          <cell r="E2112" t="str">
            <v>PPA</v>
          </cell>
          <cell r="F2112" t="str">
            <v xml:space="preserve">   Receitas de Ex futuros</v>
          </cell>
        </row>
        <row r="2113">
          <cell r="A2113" t="str">
            <v>x</v>
          </cell>
          <cell r="B2113" t="str">
            <v>??</v>
          </cell>
          <cell r="C2113" t="str">
            <v>2.3.1.01.4177</v>
          </cell>
          <cell r="D2113" t="str">
            <v>U-024 - Barn Imp. Exp. e Comércio Ltda.</v>
          </cell>
          <cell r="E2113" t="str">
            <v>PPA</v>
          </cell>
          <cell r="F2113" t="str">
            <v xml:space="preserve">   Receitas de Ex futuros</v>
          </cell>
        </row>
        <row r="2114">
          <cell r="A2114" t="str">
            <v>x</v>
          </cell>
          <cell r="B2114" t="str">
            <v>??</v>
          </cell>
          <cell r="C2114" t="str">
            <v>2.3.1.01.4178</v>
          </cell>
          <cell r="D2114" t="str">
            <v>U-216 - Sammy Marcovici</v>
          </cell>
          <cell r="E2114" t="str">
            <v>PPA</v>
          </cell>
          <cell r="F2114" t="str">
            <v xml:space="preserve">   Receitas de Ex futuros</v>
          </cell>
        </row>
        <row r="2115">
          <cell r="A2115" t="str">
            <v>x</v>
          </cell>
          <cell r="B2115" t="str">
            <v>??</v>
          </cell>
          <cell r="C2115" t="str">
            <v>2.3.1.01.4179</v>
          </cell>
          <cell r="D2115" t="str">
            <v>U-350 - Canroo Com. Art. de Couro Ltda.</v>
          </cell>
          <cell r="E2115" t="str">
            <v>PPA</v>
          </cell>
          <cell r="F2115" t="str">
            <v xml:space="preserve">   Receitas de Ex futuros</v>
          </cell>
        </row>
        <row r="2116">
          <cell r="A2116" t="str">
            <v>x</v>
          </cell>
          <cell r="B2116" t="str">
            <v>??</v>
          </cell>
          <cell r="C2116" t="str">
            <v>2.3.1.01.4180</v>
          </cell>
          <cell r="D2116" t="str">
            <v>U-358 - Travel Roupas Ltda.</v>
          </cell>
          <cell r="E2116" t="str">
            <v>PPA</v>
          </cell>
          <cell r="F2116" t="str">
            <v xml:space="preserve">   Receitas de Ex futuros</v>
          </cell>
        </row>
        <row r="2117">
          <cell r="A2117" t="str">
            <v>x</v>
          </cell>
          <cell r="B2117" t="str">
            <v>??</v>
          </cell>
          <cell r="C2117" t="str">
            <v>2.3.1.01.4181</v>
          </cell>
          <cell r="D2117" t="str">
            <v>U-158 - Andréa Cristina Thomas</v>
          </cell>
          <cell r="E2117" t="str">
            <v>PPA</v>
          </cell>
          <cell r="F2117" t="str">
            <v xml:space="preserve">   Receitas de Ex futuros</v>
          </cell>
        </row>
        <row r="2118">
          <cell r="A2118" t="str">
            <v>x</v>
          </cell>
          <cell r="B2118" t="str">
            <v>??</v>
          </cell>
          <cell r="C2118" t="str">
            <v>2.3.1.01.4182</v>
          </cell>
          <cell r="D2118" t="str">
            <v>U-278 - Ana Maria de Souza Queiroz</v>
          </cell>
          <cell r="E2118" t="str">
            <v>PPA</v>
          </cell>
          <cell r="F2118" t="str">
            <v xml:space="preserve">   Receitas de Ex futuros</v>
          </cell>
        </row>
        <row r="2119">
          <cell r="A2119" t="str">
            <v>x</v>
          </cell>
          <cell r="B2119" t="str">
            <v>??</v>
          </cell>
          <cell r="C2119" t="str">
            <v>2.3.1.01.4183</v>
          </cell>
          <cell r="D2119" t="str">
            <v>U-147 - Fina Estampa Ob e Presentes Ltda</v>
          </cell>
          <cell r="E2119" t="str">
            <v>PPA</v>
          </cell>
          <cell r="F2119" t="str">
            <v xml:space="preserve">   Receitas de Ex futuros</v>
          </cell>
        </row>
        <row r="2120">
          <cell r="A2120" t="str">
            <v>x</v>
          </cell>
          <cell r="B2120" t="str">
            <v>??</v>
          </cell>
          <cell r="C2120" t="str">
            <v>2.3.1.01.4184</v>
          </cell>
          <cell r="D2120" t="str">
            <v>U-155 - Sunwatch Com e Importação Ltda.</v>
          </cell>
          <cell r="E2120" t="str">
            <v>PPA</v>
          </cell>
          <cell r="F2120" t="str">
            <v xml:space="preserve">   Receitas de Ex futuros</v>
          </cell>
        </row>
        <row r="2121">
          <cell r="A2121" t="str">
            <v>x</v>
          </cell>
          <cell r="B2121" t="str">
            <v>??</v>
          </cell>
          <cell r="C2121" t="str">
            <v>2.3.1.01.4185</v>
          </cell>
          <cell r="D2121" t="str">
            <v>U-267/8 Laura Maria Barone de Luca</v>
          </cell>
          <cell r="E2121" t="str">
            <v>PPA</v>
          </cell>
          <cell r="F2121" t="str">
            <v xml:space="preserve">   Receitas de Ex futuros</v>
          </cell>
        </row>
        <row r="2122">
          <cell r="A2122" t="str">
            <v>x</v>
          </cell>
          <cell r="B2122" t="str">
            <v>??</v>
          </cell>
          <cell r="C2122" t="str">
            <v>2.3.1.01.4186</v>
          </cell>
          <cell r="D2122" t="str">
            <v>U-227 Luis Gustavo L. M. de Oliveira</v>
          </cell>
          <cell r="E2122" t="str">
            <v>PPA</v>
          </cell>
          <cell r="F2122" t="str">
            <v xml:space="preserve">   Receitas de Ex futuros</v>
          </cell>
        </row>
        <row r="2123">
          <cell r="A2123" t="str">
            <v>x</v>
          </cell>
          <cell r="B2123" t="str">
            <v>??</v>
          </cell>
          <cell r="C2123" t="str">
            <v>2.3.1.01.4187</v>
          </cell>
          <cell r="D2123" t="str">
            <v>U-277 Kalimba Com. Roupas Infantis Ltda.</v>
          </cell>
          <cell r="E2123" t="str">
            <v>PPA</v>
          </cell>
          <cell r="F2123" t="str">
            <v xml:space="preserve">   Receitas de Ex futuros</v>
          </cell>
        </row>
        <row r="2124">
          <cell r="A2124" t="str">
            <v>x</v>
          </cell>
          <cell r="B2124" t="str">
            <v>??</v>
          </cell>
          <cell r="C2124" t="str">
            <v>2.3.1.01.4188</v>
          </cell>
          <cell r="D2124" t="str">
            <v>U-0264 Luiz Antônio Meira de Medeiros</v>
          </cell>
          <cell r="E2124" t="str">
            <v>PPA</v>
          </cell>
          <cell r="F2124" t="str">
            <v xml:space="preserve">   Receitas de Ex futuros</v>
          </cell>
        </row>
        <row r="2125">
          <cell r="A2125" t="str">
            <v>x</v>
          </cell>
          <cell r="B2125" t="str">
            <v>??</v>
          </cell>
          <cell r="C2125" t="str">
            <v>2.3.1.01.4189</v>
          </cell>
          <cell r="D2125" t="str">
            <v>U-346 Natália Nunes de Carvalho</v>
          </cell>
          <cell r="E2125" t="str">
            <v>PPA</v>
          </cell>
          <cell r="F2125" t="str">
            <v xml:space="preserve">   Receitas de Ex futuros</v>
          </cell>
        </row>
        <row r="2126">
          <cell r="A2126" t="str">
            <v>x</v>
          </cell>
          <cell r="B2126" t="str">
            <v>??</v>
          </cell>
          <cell r="C2126" t="str">
            <v>2.3.1.01.4190</v>
          </cell>
          <cell r="D2126" t="str">
            <v>U-358/9 Maria Carolina Perone Carbone</v>
          </cell>
          <cell r="E2126" t="str">
            <v>PPA</v>
          </cell>
          <cell r="F2126" t="str">
            <v xml:space="preserve">   Receitas de Ex futuros</v>
          </cell>
        </row>
        <row r="2127">
          <cell r="A2127" t="str">
            <v>x</v>
          </cell>
          <cell r="B2127" t="str">
            <v>??</v>
          </cell>
          <cell r="C2127" t="str">
            <v>2.3.1.01.4191</v>
          </cell>
          <cell r="D2127" t="str">
            <v>U-0140 Uncle Dois Com Distribuidora Ltda</v>
          </cell>
          <cell r="E2127" t="str">
            <v>PPA</v>
          </cell>
          <cell r="F2127" t="str">
            <v xml:space="preserve">   Receitas de Ex futuros</v>
          </cell>
        </row>
        <row r="2128">
          <cell r="A2128" t="str">
            <v>x</v>
          </cell>
          <cell r="B2128" t="str">
            <v>??</v>
          </cell>
          <cell r="C2128" t="str">
            <v>2.3.1.01.4192</v>
          </cell>
          <cell r="D2128" t="str">
            <v>U-0203 K.2 Comércio de Confecções Ltda.</v>
          </cell>
          <cell r="E2128" t="str">
            <v>PPA</v>
          </cell>
          <cell r="F2128" t="str">
            <v xml:space="preserve">   Receitas de Ex futuros</v>
          </cell>
        </row>
        <row r="2129">
          <cell r="A2129" t="str">
            <v>x</v>
          </cell>
          <cell r="B2129" t="str">
            <v>??</v>
          </cell>
          <cell r="C2129" t="str">
            <v>2.3.1.01.4193</v>
          </cell>
          <cell r="D2129" t="str">
            <v>U-0259 Abelina Moitinho de Almeida</v>
          </cell>
          <cell r="E2129" t="str">
            <v>PPA</v>
          </cell>
          <cell r="F2129" t="str">
            <v xml:space="preserve">   Receitas de Ex futuros</v>
          </cell>
        </row>
        <row r="2130">
          <cell r="A2130" t="str">
            <v>x</v>
          </cell>
          <cell r="B2130" t="str">
            <v>??</v>
          </cell>
          <cell r="C2130" t="str">
            <v>2.3.1.01.4194</v>
          </cell>
          <cell r="D2130" t="str">
            <v>U-0263 Mickael Athayde Reckman</v>
          </cell>
          <cell r="E2130" t="str">
            <v>PPA</v>
          </cell>
          <cell r="F2130" t="str">
            <v xml:space="preserve">   Receitas de Ex futuros</v>
          </cell>
        </row>
        <row r="2131">
          <cell r="A2131" t="str">
            <v>x</v>
          </cell>
          <cell r="B2131" t="str">
            <v>??</v>
          </cell>
          <cell r="C2131" t="str">
            <v>2.3.1.01.4195</v>
          </cell>
          <cell r="D2131" t="str">
            <v>U-323/4 Sports-Author Com Art Esp Ltda.</v>
          </cell>
          <cell r="E2131" t="str">
            <v>PPA</v>
          </cell>
          <cell r="F2131" t="str">
            <v xml:space="preserve">   Receitas de Ex futuros</v>
          </cell>
        </row>
        <row r="2132">
          <cell r="A2132" t="str">
            <v>x</v>
          </cell>
          <cell r="B2132" t="str">
            <v>??</v>
          </cell>
          <cell r="C2132" t="str">
            <v>2.3.1.01.4196</v>
          </cell>
          <cell r="D2132" t="str">
            <v>U-0373 Felipe Saueressig</v>
          </cell>
          <cell r="E2132" t="str">
            <v>PPA</v>
          </cell>
          <cell r="F2132" t="str">
            <v xml:space="preserve">   Receitas de Ex futuros</v>
          </cell>
        </row>
        <row r="2133">
          <cell r="A2133" t="str">
            <v>x</v>
          </cell>
          <cell r="B2133" t="str">
            <v>??</v>
          </cell>
          <cell r="C2133" t="str">
            <v>2.3.1.01.4197</v>
          </cell>
          <cell r="D2133" t="str">
            <v>U-0378 Spechio Confecções Ltda.</v>
          </cell>
          <cell r="E2133" t="str">
            <v>PPA</v>
          </cell>
          <cell r="F2133" t="str">
            <v xml:space="preserve">   Receitas de Ex futuros</v>
          </cell>
        </row>
        <row r="2134">
          <cell r="A2134" t="str">
            <v>x</v>
          </cell>
          <cell r="B2134" t="str">
            <v>??</v>
          </cell>
          <cell r="C2134" t="str">
            <v>2.3.1.01.4198</v>
          </cell>
          <cell r="D2134" t="str">
            <v>U-0125 Maria Fernanda Penteado Siqueira</v>
          </cell>
          <cell r="E2134" t="str">
            <v>PPA</v>
          </cell>
          <cell r="F2134" t="str">
            <v xml:space="preserve">   Receitas de Ex futuros</v>
          </cell>
        </row>
        <row r="2135">
          <cell r="A2135" t="str">
            <v>x</v>
          </cell>
          <cell r="B2135" t="str">
            <v>??</v>
          </cell>
          <cell r="C2135" t="str">
            <v>2.3.1.01.4199</v>
          </cell>
          <cell r="D2135" t="str">
            <v>U-0322 Jung Ki Lee e Kyung Sook Kim Lee</v>
          </cell>
          <cell r="E2135" t="str">
            <v>PPA</v>
          </cell>
          <cell r="F2135" t="str">
            <v xml:space="preserve">   Receitas de Ex futuros</v>
          </cell>
        </row>
        <row r="2136">
          <cell r="A2136" t="str">
            <v>x</v>
          </cell>
          <cell r="B2136" t="str">
            <v>??</v>
          </cell>
          <cell r="C2136" t="str">
            <v>2.3.1.01.4200</v>
          </cell>
          <cell r="D2136" t="str">
            <v>U-0355 Vanessa Cristina A. Maccaferri</v>
          </cell>
          <cell r="E2136" t="str">
            <v>PPA</v>
          </cell>
          <cell r="F2136" t="str">
            <v xml:space="preserve">   Receitas de Ex futuros</v>
          </cell>
        </row>
        <row r="2137">
          <cell r="A2137" t="str">
            <v>x</v>
          </cell>
          <cell r="B2137" t="str">
            <v>??</v>
          </cell>
          <cell r="C2137" t="str">
            <v>2.3.1.01.4201</v>
          </cell>
          <cell r="D2137" t="str">
            <v>U-0271 José Victor Kulaif Issa</v>
          </cell>
          <cell r="E2137" t="str">
            <v>PPA</v>
          </cell>
          <cell r="F2137" t="str">
            <v xml:space="preserve">   Receitas de Ex futuros</v>
          </cell>
        </row>
        <row r="2138">
          <cell r="A2138" t="str">
            <v>x</v>
          </cell>
          <cell r="B2138" t="str">
            <v>??</v>
          </cell>
          <cell r="C2138" t="str">
            <v>2.3.1.01.4202</v>
          </cell>
          <cell r="D2138" t="str">
            <v>U-0353 Ronaldo B. Ferreira - EPP</v>
          </cell>
          <cell r="E2138" t="str">
            <v>PPA</v>
          </cell>
          <cell r="F2138" t="str">
            <v xml:space="preserve">   Receitas de Ex futuros</v>
          </cell>
        </row>
        <row r="2139">
          <cell r="A2139" t="str">
            <v>x</v>
          </cell>
          <cell r="B2139" t="str">
            <v>??</v>
          </cell>
          <cell r="C2139" t="str">
            <v>2.3.1.01.4203</v>
          </cell>
          <cell r="D2139" t="str">
            <v>U-0121 Alessandro Redorat Ferreira ME</v>
          </cell>
          <cell r="E2139" t="str">
            <v>PPA</v>
          </cell>
          <cell r="F2139" t="str">
            <v xml:space="preserve">   Receitas de Ex futuros</v>
          </cell>
        </row>
        <row r="2140">
          <cell r="A2140" t="str">
            <v>x</v>
          </cell>
          <cell r="B2140" t="str">
            <v>??</v>
          </cell>
          <cell r="C2140" t="str">
            <v>2.3.1.01.4204</v>
          </cell>
          <cell r="D2140" t="str">
            <v>U-0274 SR Com. Artigos de Couro Ltda.</v>
          </cell>
          <cell r="E2140" t="str">
            <v>PPA</v>
          </cell>
          <cell r="F2140" t="str">
            <v xml:space="preserve">   Receitas de Ex futuros</v>
          </cell>
        </row>
        <row r="2141">
          <cell r="A2141" t="str">
            <v>x</v>
          </cell>
          <cell r="B2141" t="str">
            <v>??</v>
          </cell>
          <cell r="C2141" t="str">
            <v>2.3.1.01.4205</v>
          </cell>
          <cell r="D2141" t="str">
            <v>U-156/7 Carla Asdurian</v>
          </cell>
          <cell r="E2141" t="str">
            <v>PPA</v>
          </cell>
          <cell r="F2141" t="str">
            <v xml:space="preserve">   Receitas de Ex futuros</v>
          </cell>
        </row>
        <row r="2142">
          <cell r="A2142" t="str">
            <v>x</v>
          </cell>
          <cell r="B2142" t="str">
            <v>??</v>
          </cell>
          <cell r="C2142" t="str">
            <v>2.3.1.01.4206</v>
          </cell>
          <cell r="D2142" t="str">
            <v>U-0101/2 Comercial Petit Bebê Ltda.</v>
          </cell>
          <cell r="E2142" t="str">
            <v>PPA</v>
          </cell>
          <cell r="F2142" t="str">
            <v xml:space="preserve">   Receitas de Ex futuros</v>
          </cell>
        </row>
        <row r="2143">
          <cell r="A2143" t="str">
            <v>x</v>
          </cell>
          <cell r="B2143" t="str">
            <v>??</v>
          </cell>
          <cell r="C2143" t="str">
            <v>2.3.1.01.4207</v>
          </cell>
          <cell r="D2143" t="str">
            <v>U-0148 CMN Com. Móveis Nacionais Ltda.</v>
          </cell>
          <cell r="E2143" t="str">
            <v>PPA</v>
          </cell>
          <cell r="F2143" t="str">
            <v xml:space="preserve">   Receitas de Ex futuros</v>
          </cell>
        </row>
        <row r="2144">
          <cell r="A2144" t="str">
            <v>x</v>
          </cell>
          <cell r="B2144" t="str">
            <v>??</v>
          </cell>
          <cell r="C2144" t="str">
            <v>2.3.1.01.4208</v>
          </cell>
          <cell r="D2144" t="str">
            <v>U-0219 São Paulo Alpargatas S/A</v>
          </cell>
          <cell r="E2144" t="str">
            <v>PPA</v>
          </cell>
          <cell r="F2144" t="str">
            <v xml:space="preserve">   Receitas de Ex futuros</v>
          </cell>
        </row>
        <row r="2145">
          <cell r="A2145" t="str">
            <v>x</v>
          </cell>
          <cell r="B2145" t="str">
            <v>??</v>
          </cell>
          <cell r="C2145" t="str">
            <v>2.3.1.01.4209</v>
          </cell>
          <cell r="D2145" t="str">
            <v>U-0235 Wellington Azevedo da Conceição</v>
          </cell>
          <cell r="E2145" t="str">
            <v>PPA</v>
          </cell>
          <cell r="F2145" t="str">
            <v xml:space="preserve">   Receitas de Ex futuros</v>
          </cell>
        </row>
        <row r="2146">
          <cell r="A2146" t="str">
            <v>x</v>
          </cell>
          <cell r="B2146" t="str">
            <v>??</v>
          </cell>
          <cell r="C2146" t="str">
            <v>2.3.1.01.4210</v>
          </cell>
          <cell r="D2146" t="str">
            <v>U-0266 Andréa Murga Almeida Magalhães</v>
          </cell>
          <cell r="E2146" t="str">
            <v>PPA</v>
          </cell>
          <cell r="F2146" t="str">
            <v xml:space="preserve">   Receitas de Ex futuros</v>
          </cell>
        </row>
        <row r="2147">
          <cell r="A2147" t="str">
            <v>x</v>
          </cell>
          <cell r="B2147" t="str">
            <v>??</v>
          </cell>
          <cell r="C2147" t="str">
            <v>2.3.1.01.4211</v>
          </cell>
          <cell r="D2147" t="str">
            <v>U-0309 Nilza Maria Priolli Salvoni</v>
          </cell>
          <cell r="E2147" t="str">
            <v>PPA</v>
          </cell>
          <cell r="F2147" t="str">
            <v xml:space="preserve">   Receitas de Ex futuros</v>
          </cell>
        </row>
        <row r="2148">
          <cell r="A2148" t="str">
            <v>x</v>
          </cell>
          <cell r="B2148" t="str">
            <v>??</v>
          </cell>
          <cell r="C2148" t="str">
            <v>2.3.1.01.4212</v>
          </cell>
          <cell r="D2148" t="str">
            <v>U-0362 Shirley Gennari Martins</v>
          </cell>
          <cell r="E2148" t="str">
            <v>PPA</v>
          </cell>
          <cell r="F2148" t="str">
            <v xml:space="preserve">   Receitas de Ex futuros</v>
          </cell>
        </row>
        <row r="2149">
          <cell r="A2149" t="str">
            <v>x</v>
          </cell>
          <cell r="B2149" t="str">
            <v>??</v>
          </cell>
          <cell r="C2149" t="str">
            <v>2.3.1.01.4213</v>
          </cell>
          <cell r="D2149" t="str">
            <v>U-0404 BGK do Brasil S/A.</v>
          </cell>
          <cell r="E2149" t="str">
            <v>PPA</v>
          </cell>
          <cell r="F2149" t="str">
            <v xml:space="preserve">   Receitas de Ex futuros</v>
          </cell>
        </row>
        <row r="2150">
          <cell r="A2150" t="str">
            <v>x</v>
          </cell>
          <cell r="B2150" t="str">
            <v>??</v>
          </cell>
          <cell r="C2150" t="str">
            <v>2.3.1.01.4214</v>
          </cell>
          <cell r="D2150" t="str">
            <v>U-0004 Laiz Rodrigues Gonçalves</v>
          </cell>
          <cell r="E2150" t="str">
            <v>PPA</v>
          </cell>
          <cell r="F2150" t="str">
            <v xml:space="preserve">   Receitas de Ex futuros</v>
          </cell>
        </row>
        <row r="2151">
          <cell r="A2151" t="str">
            <v>x</v>
          </cell>
          <cell r="B2151" t="str">
            <v>??</v>
          </cell>
          <cell r="C2151" t="str">
            <v>2.3.1.01.4215</v>
          </cell>
          <cell r="D2151" t="str">
            <v>U-276 Andréa Soares e Edson Soares Filho</v>
          </cell>
          <cell r="E2151" t="str">
            <v>PPA</v>
          </cell>
          <cell r="F2151" t="str">
            <v xml:space="preserve">   Receitas de Ex futuros</v>
          </cell>
        </row>
        <row r="2152">
          <cell r="A2152" t="str">
            <v>x</v>
          </cell>
          <cell r="B2152" t="str">
            <v>??</v>
          </cell>
          <cell r="C2152" t="str">
            <v>2.3.1.01.4216</v>
          </cell>
          <cell r="D2152" t="str">
            <v>U-0204 Laércio Vichesi</v>
          </cell>
          <cell r="E2152" t="str">
            <v>PPA</v>
          </cell>
          <cell r="F2152" t="str">
            <v xml:space="preserve">   Receitas de Ex futuros</v>
          </cell>
        </row>
        <row r="2153">
          <cell r="A2153" t="str">
            <v>x</v>
          </cell>
          <cell r="B2153" t="str">
            <v>??</v>
          </cell>
          <cell r="C2153" t="str">
            <v>2.3.1.01.4217</v>
          </cell>
          <cell r="D2153" t="str">
            <v>U-0363 Bela Com Celulares Telefones Ltda</v>
          </cell>
          <cell r="E2153" t="str">
            <v>PPA</v>
          </cell>
          <cell r="F2153" t="str">
            <v xml:space="preserve">   Receitas de Ex futuros</v>
          </cell>
        </row>
        <row r="2154">
          <cell r="A2154" t="str">
            <v>x</v>
          </cell>
          <cell r="B2154" t="str">
            <v>??</v>
          </cell>
          <cell r="C2154" t="str">
            <v>2.3.1.01.4218</v>
          </cell>
          <cell r="D2154" t="str">
            <v>U-0370 Natália Nunes de Carvalho - ME</v>
          </cell>
          <cell r="E2154" t="str">
            <v>PPA</v>
          </cell>
          <cell r="F2154" t="str">
            <v xml:space="preserve">   Receitas de Ex futuros</v>
          </cell>
        </row>
        <row r="2155">
          <cell r="A2155" t="str">
            <v>x</v>
          </cell>
          <cell r="B2155" t="str">
            <v>??</v>
          </cell>
          <cell r="C2155" t="str">
            <v>2.3.1.01.4219</v>
          </cell>
          <cell r="D2155" t="str">
            <v>U-0370 Natália Nunes de Carvalho - ME</v>
          </cell>
          <cell r="E2155" t="str">
            <v>PPA</v>
          </cell>
          <cell r="F2155" t="str">
            <v xml:space="preserve">   Receitas de Ex futuros</v>
          </cell>
        </row>
        <row r="2156">
          <cell r="A2156" t="str">
            <v>x</v>
          </cell>
          <cell r="B2156" t="str">
            <v>??</v>
          </cell>
          <cell r="C2156" t="str">
            <v>2.3.1.01.4220</v>
          </cell>
          <cell r="D2156" t="str">
            <v>U-0148 Ema Telecom Com de Celulares Ltda</v>
          </cell>
          <cell r="E2156" t="str">
            <v>PPA</v>
          </cell>
          <cell r="F2156" t="str">
            <v xml:space="preserve">   Receitas de Ex futuros</v>
          </cell>
        </row>
        <row r="2157">
          <cell r="A2157" t="str">
            <v>x</v>
          </cell>
          <cell r="B2157" t="str">
            <v>??</v>
          </cell>
          <cell r="C2157" t="str">
            <v>2.3.1.01.4221</v>
          </cell>
          <cell r="D2157" t="str">
            <v>U-0275 Denise Ormrod e Eliana F. Mattos</v>
          </cell>
          <cell r="E2157" t="str">
            <v>PPA</v>
          </cell>
          <cell r="F2157" t="str">
            <v xml:space="preserve">   Receitas de Ex futuros</v>
          </cell>
        </row>
        <row r="2158">
          <cell r="A2158" t="str">
            <v>x</v>
          </cell>
          <cell r="B2158" t="str">
            <v>??</v>
          </cell>
          <cell r="C2158" t="str">
            <v>2.3.1.01.4222</v>
          </cell>
          <cell r="D2158" t="str">
            <v>U-0329 Carlos Sadaki Kaidei</v>
          </cell>
          <cell r="E2158" t="str">
            <v>PPA</v>
          </cell>
          <cell r="F2158" t="str">
            <v xml:space="preserve">   Receitas de Ex futuros</v>
          </cell>
        </row>
        <row r="2159">
          <cell r="A2159" t="str">
            <v>x</v>
          </cell>
          <cell r="B2159" t="str">
            <v>??</v>
          </cell>
          <cell r="C2159" t="str">
            <v>2.3.1.01.4223</v>
          </cell>
          <cell r="D2159" t="str">
            <v>U-0361 V1 Ind. e Com. de Vestuário Ltda.</v>
          </cell>
          <cell r="E2159" t="str">
            <v>PPA</v>
          </cell>
          <cell r="F2159" t="str">
            <v xml:space="preserve">   Receitas de Ex futuros</v>
          </cell>
        </row>
        <row r="2160">
          <cell r="A2160" t="str">
            <v>x</v>
          </cell>
          <cell r="B2160" t="str">
            <v>??</v>
          </cell>
          <cell r="C2160" t="str">
            <v>2.3.1.01.4224</v>
          </cell>
          <cell r="D2160" t="str">
            <v>U-0179 Silverkan Comércio Sorvetes Ltda.</v>
          </cell>
          <cell r="E2160" t="str">
            <v>PPA</v>
          </cell>
          <cell r="F2160" t="str">
            <v xml:space="preserve">   Receitas de Ex futuros</v>
          </cell>
        </row>
        <row r="2161">
          <cell r="A2161" t="str">
            <v>x</v>
          </cell>
          <cell r="B2161" t="str">
            <v>??</v>
          </cell>
          <cell r="C2161" t="str">
            <v>2.3.1.01.4225</v>
          </cell>
          <cell r="D2161" t="str">
            <v>U-0325 Foot Confort Center P C Pés Ltda.</v>
          </cell>
          <cell r="E2161" t="str">
            <v>PPA</v>
          </cell>
          <cell r="F2161" t="str">
            <v xml:space="preserve">   Receitas de Ex futuros</v>
          </cell>
        </row>
        <row r="2162">
          <cell r="A2162" t="str">
            <v>x</v>
          </cell>
          <cell r="B2162" t="str">
            <v>??</v>
          </cell>
          <cell r="C2162" t="str">
            <v>2.3.1.01.4226</v>
          </cell>
          <cell r="D2162" t="str">
            <v>U-0257/8 Terras Aventura I Art Esp Ltda</v>
          </cell>
          <cell r="E2162" t="str">
            <v>PPA</v>
          </cell>
          <cell r="F2162" t="str">
            <v xml:space="preserve">   Receitas de Ex futuros</v>
          </cell>
        </row>
        <row r="2163">
          <cell r="A2163" t="str">
            <v>x</v>
          </cell>
          <cell r="B2163" t="str">
            <v>??</v>
          </cell>
          <cell r="C2163" t="str">
            <v>2.3.1.01.4227</v>
          </cell>
          <cell r="D2163" t="str">
            <v>U-0259 Vires Ltda.</v>
          </cell>
          <cell r="E2163" t="str">
            <v>PPA</v>
          </cell>
          <cell r="F2163" t="str">
            <v xml:space="preserve">   Receitas de Ex futuros</v>
          </cell>
        </row>
        <row r="2164">
          <cell r="A2164" t="str">
            <v>x</v>
          </cell>
          <cell r="B2164" t="str">
            <v>??</v>
          </cell>
          <cell r="C2164" t="str">
            <v>2.3.1.01.4228</v>
          </cell>
          <cell r="D2164" t="str">
            <v>U-0262 Humberto Barsalini - ME</v>
          </cell>
          <cell r="E2164" t="str">
            <v>PPA</v>
          </cell>
          <cell r="F2164" t="str">
            <v xml:space="preserve">   Receitas de Ex futuros</v>
          </cell>
        </row>
        <row r="2165">
          <cell r="A2165" t="str">
            <v>x</v>
          </cell>
          <cell r="B2165" t="str">
            <v>??</v>
          </cell>
          <cell r="C2165" t="str">
            <v>2.3.1.01.4229</v>
          </cell>
          <cell r="D2165" t="str">
            <v>U-0346 LF Bar e Lanchonete Ltda.</v>
          </cell>
          <cell r="E2165" t="str">
            <v>PPA</v>
          </cell>
          <cell r="F2165" t="str">
            <v xml:space="preserve">   Receitas de Ex futuros</v>
          </cell>
        </row>
        <row r="2166">
          <cell r="A2166" t="str">
            <v>x</v>
          </cell>
          <cell r="B2166" t="str">
            <v>??</v>
          </cell>
          <cell r="C2166" t="str">
            <v>2.3.1.01.4230</v>
          </cell>
          <cell r="D2166" t="str">
            <v>U-0006 Relage Comercial Ltda. - ME</v>
          </cell>
          <cell r="E2166" t="str">
            <v>PPA</v>
          </cell>
          <cell r="F2166" t="str">
            <v xml:space="preserve">   Receitas de Ex futuros</v>
          </cell>
        </row>
        <row r="2167">
          <cell r="A2167" t="str">
            <v>x</v>
          </cell>
          <cell r="B2167" t="str">
            <v>??</v>
          </cell>
          <cell r="C2167" t="str">
            <v>2.3.1.01.4231</v>
          </cell>
          <cell r="D2167" t="str">
            <v>U-0017/18 Elizabeth Pereira Vassiliou ME</v>
          </cell>
          <cell r="E2167" t="str">
            <v>PPA</v>
          </cell>
          <cell r="F2167" t="str">
            <v xml:space="preserve">   Receitas de Ex futuros</v>
          </cell>
        </row>
        <row r="2168">
          <cell r="A2168" t="str">
            <v>x</v>
          </cell>
          <cell r="B2168" t="str">
            <v>??</v>
          </cell>
          <cell r="C2168" t="str">
            <v>2.3.1.01.4232</v>
          </cell>
          <cell r="D2168" t="str">
            <v>U-0333 Stilarredo Int. Decorações Ltda.</v>
          </cell>
          <cell r="E2168" t="str">
            <v>PPA</v>
          </cell>
          <cell r="F2168" t="str">
            <v xml:space="preserve">   Receitas de Ex futuros</v>
          </cell>
        </row>
        <row r="2169">
          <cell r="A2169" t="str">
            <v>x</v>
          </cell>
          <cell r="B2169" t="str">
            <v>??</v>
          </cell>
          <cell r="C2169" t="str">
            <v>2.3.1.01.4233</v>
          </cell>
          <cell r="D2169" t="str">
            <v>U-0375 Marcia Cristina Serrano Marcilio</v>
          </cell>
          <cell r="E2169" t="str">
            <v>PPA</v>
          </cell>
          <cell r="F2169" t="str">
            <v xml:space="preserve">   Receitas de Ex futuros</v>
          </cell>
        </row>
        <row r="2170">
          <cell r="A2170" t="str">
            <v>x</v>
          </cell>
          <cell r="B2170" t="str">
            <v>??</v>
          </cell>
          <cell r="C2170" t="str">
            <v>2.3.1.01.5001</v>
          </cell>
          <cell r="D2170" t="str">
            <v>U-3905 - Garbo S/A</v>
          </cell>
          <cell r="E2170" t="str">
            <v>PPA</v>
          </cell>
          <cell r="F2170" t="str">
            <v xml:space="preserve">   Receitas de Ex futuros</v>
          </cell>
        </row>
        <row r="2171">
          <cell r="A2171" t="str">
            <v>x</v>
          </cell>
          <cell r="B2171" t="str">
            <v>??</v>
          </cell>
          <cell r="C2171" t="str">
            <v>2.3.1.01.5002</v>
          </cell>
          <cell r="D2171" t="str">
            <v>U-517 - Nancy C. Loureiro</v>
          </cell>
          <cell r="E2171" t="str">
            <v>PPA</v>
          </cell>
          <cell r="F2171" t="str">
            <v xml:space="preserve">   Receitas de Ex futuros</v>
          </cell>
        </row>
        <row r="2172">
          <cell r="A2172" t="str">
            <v>x</v>
          </cell>
          <cell r="B2172" t="str">
            <v>??</v>
          </cell>
          <cell r="C2172" t="str">
            <v>2.3.1.01.5003</v>
          </cell>
          <cell r="D2172" t="str">
            <v>U-4007 - Tereza Cristina Campos</v>
          </cell>
          <cell r="E2172" t="str">
            <v>PPA</v>
          </cell>
          <cell r="F2172" t="str">
            <v xml:space="preserve">   Receitas de Ex futuros</v>
          </cell>
        </row>
        <row r="2173">
          <cell r="A2173" t="str">
            <v>x</v>
          </cell>
          <cell r="B2173" t="str">
            <v>??</v>
          </cell>
          <cell r="C2173" t="str">
            <v>2.3.1.01.5004</v>
          </cell>
          <cell r="D2173" t="str">
            <v>U-3004 - Cléia Marins P. Silva</v>
          </cell>
          <cell r="E2173" t="str">
            <v>PPA</v>
          </cell>
          <cell r="F2173" t="str">
            <v xml:space="preserve">   Receitas de Ex futuros</v>
          </cell>
        </row>
        <row r="2174">
          <cell r="A2174" t="str">
            <v>x</v>
          </cell>
          <cell r="B2174" t="str">
            <v>??</v>
          </cell>
          <cell r="C2174" t="str">
            <v>2.3.1.01.5005</v>
          </cell>
          <cell r="D2174" t="str">
            <v>U-3702 - Luiz Carlos Faria Júlio</v>
          </cell>
          <cell r="E2174" t="str">
            <v>PPA</v>
          </cell>
          <cell r="F2174" t="str">
            <v xml:space="preserve">   Receitas de Ex futuros</v>
          </cell>
        </row>
        <row r="2175">
          <cell r="A2175" t="str">
            <v>x</v>
          </cell>
          <cell r="B2175" t="str">
            <v>??</v>
          </cell>
          <cell r="C2175" t="str">
            <v>2.3.1.01.5006</v>
          </cell>
          <cell r="D2175" t="str">
            <v>U-1502 - Paulette K Benisti</v>
          </cell>
          <cell r="E2175" t="str">
            <v>PPA</v>
          </cell>
          <cell r="F2175" t="str">
            <v xml:space="preserve">   Receitas de Ex futuros</v>
          </cell>
        </row>
        <row r="2176">
          <cell r="A2176" t="str">
            <v>x</v>
          </cell>
          <cell r="B2176" t="str">
            <v>??</v>
          </cell>
          <cell r="C2176" t="str">
            <v>2.3.1.01.5007</v>
          </cell>
          <cell r="D2176" t="str">
            <v>U-2807 - Textil Rossini Brasil</v>
          </cell>
          <cell r="E2176" t="str">
            <v>PPA</v>
          </cell>
          <cell r="F2176" t="str">
            <v xml:space="preserve">   Receitas de Ex futuros</v>
          </cell>
        </row>
        <row r="2177">
          <cell r="A2177" t="str">
            <v>x</v>
          </cell>
          <cell r="B2177" t="str">
            <v>??</v>
          </cell>
          <cell r="C2177" t="str">
            <v>2.3.1.01.5008</v>
          </cell>
          <cell r="D2177" t="str">
            <v>U-1115 - Ponto de Referência Ltda.</v>
          </cell>
          <cell r="E2177" t="str">
            <v>PPA</v>
          </cell>
          <cell r="F2177" t="str">
            <v xml:space="preserve">   Receitas de Ex futuros</v>
          </cell>
        </row>
        <row r="2178">
          <cell r="A2178" t="str">
            <v>x</v>
          </cell>
          <cell r="B2178" t="str">
            <v>??</v>
          </cell>
          <cell r="C2178" t="str">
            <v>2.3.1.01.5009</v>
          </cell>
          <cell r="D2178" t="str">
            <v>U-317 - Toys Rio Brinquedos Ltda.</v>
          </cell>
          <cell r="E2178" t="str">
            <v>PPA</v>
          </cell>
          <cell r="F2178" t="str">
            <v xml:space="preserve">   Receitas de Ex futuros</v>
          </cell>
        </row>
        <row r="2179">
          <cell r="A2179" t="str">
            <v>x</v>
          </cell>
          <cell r="B2179" t="str">
            <v>??</v>
          </cell>
          <cell r="C2179" t="str">
            <v>2.3.1.01.5010</v>
          </cell>
          <cell r="D2179" t="str">
            <v>U-3308/9 - Siciliano S/A</v>
          </cell>
          <cell r="E2179" t="str">
            <v>PPA</v>
          </cell>
          <cell r="F2179" t="str">
            <v xml:space="preserve">   Receitas de Ex futuros</v>
          </cell>
        </row>
        <row r="2180">
          <cell r="A2180" t="str">
            <v>x</v>
          </cell>
          <cell r="B2180" t="str">
            <v>??</v>
          </cell>
          <cell r="C2180" t="str">
            <v>2.3.1.01.5011</v>
          </cell>
          <cell r="D2180" t="str">
            <v>U-816 - Regina Maria R. Moreira</v>
          </cell>
          <cell r="E2180" t="str">
            <v>PPA</v>
          </cell>
          <cell r="F2180" t="str">
            <v xml:space="preserve">   Receitas de Ex futuros</v>
          </cell>
        </row>
        <row r="2181">
          <cell r="A2181" t="str">
            <v>x</v>
          </cell>
          <cell r="B2181" t="str">
            <v>??</v>
          </cell>
          <cell r="C2181" t="str">
            <v>2.3.1.01.5012</v>
          </cell>
          <cell r="D2181" t="str">
            <v>U-1001 - TNG Comércio de Roupas Ltda</v>
          </cell>
          <cell r="E2181" t="str">
            <v>PPA</v>
          </cell>
          <cell r="F2181" t="str">
            <v xml:space="preserve">   Receitas de Ex futuros</v>
          </cell>
        </row>
        <row r="2182">
          <cell r="A2182" t="str">
            <v>x</v>
          </cell>
          <cell r="B2182" t="str">
            <v>??</v>
          </cell>
          <cell r="C2182" t="str">
            <v>2.3.1.01.5013</v>
          </cell>
          <cell r="D2182" t="str">
            <v>U-3803 - André Alm. A Ferreira</v>
          </cell>
          <cell r="E2182" t="str">
            <v>PPA</v>
          </cell>
          <cell r="F2182" t="str">
            <v xml:space="preserve">   Receitas de Ex futuros</v>
          </cell>
        </row>
        <row r="2183">
          <cell r="A2183" t="str">
            <v>x</v>
          </cell>
          <cell r="B2183" t="str">
            <v>??</v>
          </cell>
          <cell r="C2183" t="str">
            <v>2.3.1.01.5014</v>
          </cell>
          <cell r="D2183" t="str">
            <v>U-1401 - Tuque Ind. Com. Alimentos Ltda.</v>
          </cell>
          <cell r="E2183" t="str">
            <v>PPA</v>
          </cell>
          <cell r="F2183" t="str">
            <v xml:space="preserve">   Receitas de Ex futuros</v>
          </cell>
        </row>
        <row r="2184">
          <cell r="A2184" t="str">
            <v>x</v>
          </cell>
          <cell r="B2184" t="str">
            <v>??</v>
          </cell>
          <cell r="C2184" t="str">
            <v>2.3.1.01.5015</v>
          </cell>
          <cell r="D2184" t="str">
            <v>U-606 - Marco Aurélio Cremona</v>
          </cell>
          <cell r="E2184" t="str">
            <v>PPA</v>
          </cell>
          <cell r="F2184" t="str">
            <v xml:space="preserve">   Receitas de Ex futuros</v>
          </cell>
        </row>
        <row r="2185">
          <cell r="A2185" t="str">
            <v>x</v>
          </cell>
          <cell r="B2185" t="str">
            <v>??</v>
          </cell>
          <cell r="C2185" t="str">
            <v>2.3.1.01.5016</v>
          </cell>
          <cell r="D2185" t="str">
            <v>U-4009 - Jorge Chang Chin Fu</v>
          </cell>
          <cell r="E2185" t="str">
            <v>PPA</v>
          </cell>
          <cell r="F2185" t="str">
            <v xml:space="preserve">   Receitas de Ex futuros</v>
          </cell>
        </row>
        <row r="2186">
          <cell r="A2186" t="str">
            <v>x</v>
          </cell>
          <cell r="B2186" t="str">
            <v>??</v>
          </cell>
          <cell r="C2186" t="str">
            <v>2.3.1.01.5017</v>
          </cell>
          <cell r="D2186" t="str">
            <v>U-3608 - Rio Verty Modas Ltda.</v>
          </cell>
          <cell r="E2186" t="str">
            <v>PPA</v>
          </cell>
          <cell r="F2186" t="str">
            <v xml:space="preserve">   Receitas de Ex futuros</v>
          </cell>
        </row>
        <row r="2187">
          <cell r="A2187" t="str">
            <v>x</v>
          </cell>
          <cell r="B2187" t="str">
            <v>??</v>
          </cell>
          <cell r="C2187" t="str">
            <v>2.3.1.01.5018</v>
          </cell>
          <cell r="D2187" t="str">
            <v>U-813 - Lizeta M. C. Chappinel</v>
          </cell>
          <cell r="E2187" t="str">
            <v>PPA</v>
          </cell>
          <cell r="F2187" t="str">
            <v xml:space="preserve">   Receitas de Ex futuros</v>
          </cell>
        </row>
        <row r="2188">
          <cell r="A2188" t="str">
            <v>x</v>
          </cell>
          <cell r="B2188" t="str">
            <v>??</v>
          </cell>
          <cell r="C2188" t="str">
            <v>2.3.1.01.5019</v>
          </cell>
          <cell r="D2188" t="str">
            <v>U-706 - Sabrina Quintiliano</v>
          </cell>
          <cell r="E2188" t="str">
            <v>PPA</v>
          </cell>
          <cell r="F2188" t="str">
            <v xml:space="preserve">   Receitas de Ex futuros</v>
          </cell>
        </row>
        <row r="2189">
          <cell r="A2189" t="str">
            <v>x</v>
          </cell>
          <cell r="B2189" t="str">
            <v>??</v>
          </cell>
          <cell r="C2189" t="str">
            <v>2.3.1.01.5020</v>
          </cell>
          <cell r="D2189" t="str">
            <v>U-4002A - Vinícius Bastos Pires</v>
          </cell>
          <cell r="E2189" t="str">
            <v>PPA</v>
          </cell>
          <cell r="F2189" t="str">
            <v xml:space="preserve">   Receitas de Ex futuros</v>
          </cell>
        </row>
        <row r="2190">
          <cell r="A2190" t="str">
            <v>x</v>
          </cell>
          <cell r="B2190" t="str">
            <v>??</v>
          </cell>
          <cell r="C2190" t="str">
            <v>2.3.1.01.5021</v>
          </cell>
          <cell r="D2190" t="str">
            <v>U-3405/6 - Napoleão Fonyat Filho</v>
          </cell>
          <cell r="E2190" t="str">
            <v>PPA</v>
          </cell>
          <cell r="F2190" t="str">
            <v xml:space="preserve">   Receitas de Ex futuros</v>
          </cell>
        </row>
        <row r="2191">
          <cell r="A2191" t="str">
            <v>x</v>
          </cell>
          <cell r="B2191" t="str">
            <v>??</v>
          </cell>
          <cell r="C2191" t="str">
            <v>2.3.1.01.5022</v>
          </cell>
          <cell r="D2191" t="str">
            <v>U-703/4 - Domingos F. da Silva</v>
          </cell>
          <cell r="E2191" t="str">
            <v>PPA</v>
          </cell>
          <cell r="F2191" t="str">
            <v xml:space="preserve">   Receitas de Ex futuros</v>
          </cell>
        </row>
        <row r="2192">
          <cell r="A2192" t="str">
            <v>x</v>
          </cell>
          <cell r="B2192" t="str">
            <v>??</v>
          </cell>
          <cell r="C2192" t="str">
            <v>2.3.1.01.5023</v>
          </cell>
          <cell r="D2192" t="str">
            <v>U-3603/4/3801 AJM Franquia Ltda.</v>
          </cell>
          <cell r="E2192" t="str">
            <v>PPA</v>
          </cell>
          <cell r="F2192" t="str">
            <v xml:space="preserve">   Receitas de Ex futuros</v>
          </cell>
        </row>
        <row r="2193">
          <cell r="A2193" t="str">
            <v>x</v>
          </cell>
          <cell r="B2193" t="str">
            <v>??</v>
          </cell>
          <cell r="C2193" t="str">
            <v>2.3.1.01.5024</v>
          </cell>
          <cell r="D2193" t="str">
            <v>U-3707 - Casa Bahia Comercial Ltda.</v>
          </cell>
          <cell r="E2193" t="str">
            <v>PPA</v>
          </cell>
          <cell r="F2193" t="str">
            <v xml:space="preserve">   Receitas de Ex futuros</v>
          </cell>
        </row>
        <row r="2194">
          <cell r="A2194" t="str">
            <v>x</v>
          </cell>
          <cell r="B2194" t="str">
            <v>??</v>
          </cell>
          <cell r="C2194" t="str">
            <v>2.3.1.01.5025</v>
          </cell>
          <cell r="D2194" t="str">
            <v>U-3905 - BWU Com. e Entretenimento Ltda.</v>
          </cell>
          <cell r="E2194" t="str">
            <v>PPA</v>
          </cell>
          <cell r="F2194" t="str">
            <v xml:space="preserve">   Receitas de Ex futuros</v>
          </cell>
        </row>
        <row r="2195">
          <cell r="A2195" t="str">
            <v>x</v>
          </cell>
          <cell r="B2195" t="str">
            <v>??</v>
          </cell>
          <cell r="C2195" t="str">
            <v>2.3.1.01.5026</v>
          </cell>
          <cell r="D2195" t="str">
            <v>U-3905A Bruna Azevedo Lang</v>
          </cell>
          <cell r="E2195" t="str">
            <v>PPA</v>
          </cell>
          <cell r="F2195" t="str">
            <v xml:space="preserve">   Receitas de Ex futuros</v>
          </cell>
        </row>
        <row r="2196">
          <cell r="A2196" t="str">
            <v>x</v>
          </cell>
          <cell r="B2196" t="str">
            <v>??</v>
          </cell>
          <cell r="C2196" t="str">
            <v>2.3.1.01.5027</v>
          </cell>
          <cell r="D2196" t="str">
            <v>U-3703/4 NCX Tecnologia e Comércio Ltda.</v>
          </cell>
          <cell r="E2196" t="str">
            <v>PPA</v>
          </cell>
          <cell r="F2196" t="str">
            <v xml:space="preserve">   Receitas de Ex futuros</v>
          </cell>
        </row>
        <row r="2197">
          <cell r="A2197" t="str">
            <v>x</v>
          </cell>
          <cell r="B2197" t="str">
            <v>??</v>
          </cell>
          <cell r="C2197" t="str">
            <v>2.3.1.01.5028</v>
          </cell>
          <cell r="D2197" t="str">
            <v>U-4009 Mark Nelson Dohlen</v>
          </cell>
          <cell r="E2197" t="str">
            <v>PPA</v>
          </cell>
          <cell r="F2197" t="str">
            <v xml:space="preserve">   Receitas de Ex futuros</v>
          </cell>
        </row>
        <row r="2198">
          <cell r="A2198" t="str">
            <v>x</v>
          </cell>
          <cell r="B2198" t="str">
            <v>??</v>
          </cell>
          <cell r="C2198" t="str">
            <v>2.3.1.01.5029</v>
          </cell>
          <cell r="D2198" t="str">
            <v>U-3607 Dario Sarmento</v>
          </cell>
          <cell r="E2198" t="str">
            <v>PPA</v>
          </cell>
          <cell r="F2198" t="str">
            <v xml:space="preserve">   Receitas de Ex futuros</v>
          </cell>
        </row>
        <row r="2199">
          <cell r="A2199" t="str">
            <v>x</v>
          </cell>
          <cell r="B2199" t="str">
            <v>??</v>
          </cell>
          <cell r="C2199" t="str">
            <v>2.3.1.01.5030</v>
          </cell>
          <cell r="D2199" t="str">
            <v>U-0514A PX 23 Com. de Roupas Ltda. ME</v>
          </cell>
          <cell r="E2199" t="str">
            <v>PPA</v>
          </cell>
          <cell r="F2199" t="str">
            <v xml:space="preserve">   Receitas de Ex futuros</v>
          </cell>
        </row>
        <row r="2200">
          <cell r="A2200" t="str">
            <v>x</v>
          </cell>
          <cell r="B2200" t="str">
            <v>??</v>
          </cell>
          <cell r="C2200" t="str">
            <v>2.3.1.01.5031</v>
          </cell>
          <cell r="D2200" t="str">
            <v>U-2801 Ponto Ref. Aluguel de Roupas Ltda</v>
          </cell>
          <cell r="E2200" t="str">
            <v>PPA</v>
          </cell>
          <cell r="F2200" t="str">
            <v xml:space="preserve">   Receitas de Ex futuros</v>
          </cell>
        </row>
        <row r="2201">
          <cell r="A2201" t="str">
            <v>x</v>
          </cell>
          <cell r="B2201" t="str">
            <v>??</v>
          </cell>
          <cell r="C2201" t="str">
            <v>2.3.1.01.5032</v>
          </cell>
          <cell r="D2201" t="str">
            <v>U-4018 - Jorge Luiz Viana de Araujo</v>
          </cell>
          <cell r="E2201" t="str">
            <v>PPA</v>
          </cell>
          <cell r="F2201" t="str">
            <v xml:space="preserve">   Receitas de Ex futuros</v>
          </cell>
        </row>
        <row r="2202">
          <cell r="A2202" t="str">
            <v>x</v>
          </cell>
          <cell r="B2202" t="str">
            <v>??</v>
          </cell>
          <cell r="C2202" t="str">
            <v>2.3.1.01.5033</v>
          </cell>
          <cell r="D2202" t="str">
            <v>U-3502 - Fernando Fernandes Varanda</v>
          </cell>
          <cell r="E2202" t="str">
            <v>PPA</v>
          </cell>
          <cell r="F2202" t="str">
            <v xml:space="preserve">   Receitas de Ex futuros</v>
          </cell>
        </row>
        <row r="2203">
          <cell r="A2203" t="str">
            <v>x</v>
          </cell>
          <cell r="B2203" t="str">
            <v>??</v>
          </cell>
          <cell r="C2203" t="str">
            <v>2.3.1.01.5034</v>
          </cell>
          <cell r="D2203" t="str">
            <v>U-3903 - Inove Store Magazim Ltda.</v>
          </cell>
          <cell r="E2203" t="str">
            <v>PPA</v>
          </cell>
          <cell r="F2203" t="str">
            <v xml:space="preserve">   Receitas de Ex futuros</v>
          </cell>
        </row>
        <row r="2204">
          <cell r="A2204" t="str">
            <v>x</v>
          </cell>
          <cell r="B2204" t="str">
            <v>??</v>
          </cell>
          <cell r="C2204" t="str">
            <v>2.3.1.01.5035</v>
          </cell>
          <cell r="D2204" t="str">
            <v>U-2802 - Ambient Air Ar Condicionado Lda</v>
          </cell>
          <cell r="E2204" t="str">
            <v>PPA</v>
          </cell>
          <cell r="F2204" t="str">
            <v xml:space="preserve">   Receitas de Ex futuros</v>
          </cell>
        </row>
        <row r="2205">
          <cell r="A2205" t="str">
            <v>x</v>
          </cell>
          <cell r="B2205" t="str">
            <v>??</v>
          </cell>
          <cell r="C2205" t="str">
            <v>2.3.1.01.5036</v>
          </cell>
          <cell r="D2205" t="str">
            <v>U-2803/4 - Domo Com. da Moda Ltda.</v>
          </cell>
          <cell r="E2205" t="str">
            <v>PPA</v>
          </cell>
          <cell r="F2205" t="str">
            <v xml:space="preserve">   Receitas de Ex futuros</v>
          </cell>
        </row>
        <row r="2206">
          <cell r="A2206" t="str">
            <v>x</v>
          </cell>
          <cell r="B2206" t="str">
            <v>??</v>
          </cell>
          <cell r="C2206" t="str">
            <v>2.3.1.01.5037</v>
          </cell>
          <cell r="D2206" t="str">
            <v>U-4007 - Cintia A. Fernandes de Oliveira</v>
          </cell>
          <cell r="E2206" t="str">
            <v>PPA</v>
          </cell>
          <cell r="F2206" t="str">
            <v xml:space="preserve">   Receitas de Ex futuros</v>
          </cell>
        </row>
        <row r="2207">
          <cell r="A2207" t="str">
            <v>x</v>
          </cell>
          <cell r="B2207" t="str">
            <v>??</v>
          </cell>
          <cell r="C2207" t="str">
            <v>2.3.1.01.5038</v>
          </cell>
          <cell r="D2207" t="str">
            <v>U-1112/3 - Caroline da Costa Barroso</v>
          </cell>
          <cell r="E2207" t="str">
            <v>PPA</v>
          </cell>
          <cell r="F2207" t="str">
            <v xml:space="preserve">   Receitas de Ex futuros</v>
          </cell>
        </row>
        <row r="2208">
          <cell r="A2208" t="str">
            <v>x</v>
          </cell>
          <cell r="B2208" t="str">
            <v>??</v>
          </cell>
          <cell r="C2208" t="str">
            <v>2.3.1.01.5039</v>
          </cell>
          <cell r="D2208" t="str">
            <v>U-4002B - Catia de Castro Corrêa</v>
          </cell>
          <cell r="E2208" t="str">
            <v>PPA</v>
          </cell>
          <cell r="F2208" t="str">
            <v xml:space="preserve">   Receitas de Ex futuros</v>
          </cell>
        </row>
        <row r="2209">
          <cell r="A2209" t="str">
            <v>x</v>
          </cell>
          <cell r="B2209" t="str">
            <v>??</v>
          </cell>
          <cell r="C2209" t="str">
            <v>2.3.1.01.5040</v>
          </cell>
          <cell r="D2209" t="str">
            <v>U-3609 - Domingos Ferreira da Silva</v>
          </cell>
          <cell r="E2209" t="str">
            <v>PPA</v>
          </cell>
          <cell r="F2209" t="str">
            <v xml:space="preserve">   Receitas de Ex futuros</v>
          </cell>
        </row>
        <row r="2210">
          <cell r="A2210" t="str">
            <v>x</v>
          </cell>
          <cell r="B2210" t="str">
            <v>??</v>
          </cell>
          <cell r="C2210" t="str">
            <v>2.3.1.01.5041</v>
          </cell>
          <cell r="D2210" t="str">
            <v>U-3701 - Armando Osório Pinto</v>
          </cell>
          <cell r="E2210" t="str">
            <v>PPA</v>
          </cell>
          <cell r="F2210" t="str">
            <v xml:space="preserve">   Receitas de Ex futuros</v>
          </cell>
        </row>
        <row r="2211">
          <cell r="A2211" t="str">
            <v>x</v>
          </cell>
          <cell r="B2211" t="str">
            <v>??</v>
          </cell>
          <cell r="C2211" t="str">
            <v>2.3.1.01.5042</v>
          </cell>
          <cell r="D2211" t="str">
            <v>U-0514 Ynot Fashion Com. de Roupas Ltda.</v>
          </cell>
          <cell r="E2211" t="str">
            <v>PPA</v>
          </cell>
          <cell r="F2211" t="str">
            <v xml:space="preserve">   Receitas de Ex futuros</v>
          </cell>
        </row>
        <row r="2212">
          <cell r="A2212" t="str">
            <v>x</v>
          </cell>
          <cell r="B2212" t="str">
            <v>??</v>
          </cell>
          <cell r="C2212" t="str">
            <v>2.3.1.01.5043</v>
          </cell>
          <cell r="D2212" t="str">
            <v>U-4002A Mores Conf. e Delicatessen Ltda.</v>
          </cell>
          <cell r="E2212" t="str">
            <v>PPA</v>
          </cell>
          <cell r="F2212" t="str">
            <v xml:space="preserve">   Receitas de Ex futuros</v>
          </cell>
        </row>
        <row r="2213">
          <cell r="A2213" t="str">
            <v>x</v>
          </cell>
          <cell r="B2213" t="str">
            <v>??</v>
          </cell>
          <cell r="C2213" t="str">
            <v>2.3.1.01.5044</v>
          </cell>
          <cell r="D2213" t="str">
            <v>U-2102 CRG Rio Viagens e Turismo Ltda.</v>
          </cell>
          <cell r="E2213" t="str">
            <v>PPA</v>
          </cell>
          <cell r="F2213" t="str">
            <v xml:space="preserve">   Receitas de Ex futuros</v>
          </cell>
        </row>
        <row r="2214">
          <cell r="A2214" t="str">
            <v>x</v>
          </cell>
          <cell r="B2214" t="str">
            <v>??</v>
          </cell>
          <cell r="C2214" t="str">
            <v>2.3.1.01.5045</v>
          </cell>
          <cell r="D2214" t="str">
            <v>U-0718 Marília Rafaela Fulco de Araujo</v>
          </cell>
          <cell r="E2214" t="str">
            <v>PPA</v>
          </cell>
          <cell r="F2214" t="str">
            <v xml:space="preserve">   Receitas de Ex futuros</v>
          </cell>
        </row>
        <row r="2215">
          <cell r="A2215" t="str">
            <v>x</v>
          </cell>
          <cell r="B2215" t="str">
            <v>??</v>
          </cell>
          <cell r="C2215" t="str">
            <v>2.3.1.01.5046</v>
          </cell>
          <cell r="D2215" t="str">
            <v>U-2904 Joaquim Luiz Batista Costa</v>
          </cell>
          <cell r="E2215" t="str">
            <v>PPA</v>
          </cell>
          <cell r="F2215" t="str">
            <v xml:space="preserve">   Receitas de Ex futuros</v>
          </cell>
        </row>
        <row r="2216">
          <cell r="A2216" t="str">
            <v>x</v>
          </cell>
          <cell r="B2216" t="str">
            <v>??</v>
          </cell>
          <cell r="C2216" t="str">
            <v>2.3.1.01.5047</v>
          </cell>
          <cell r="D2216" t="str">
            <v>U-4007 Grace Restaurante Ltda.</v>
          </cell>
          <cell r="E2216" t="str">
            <v>PPA</v>
          </cell>
          <cell r="F2216" t="str">
            <v xml:space="preserve">   Receitas de Ex futuros</v>
          </cell>
        </row>
        <row r="2217">
          <cell r="A2217" t="str">
            <v>x</v>
          </cell>
          <cell r="B2217" t="str">
            <v>??</v>
          </cell>
          <cell r="C2217" t="str">
            <v>2.3.1.01.5048</v>
          </cell>
          <cell r="D2217" t="str">
            <v>U-2103 Banco Itaú S/A</v>
          </cell>
          <cell r="E2217" t="str">
            <v>PPA</v>
          </cell>
          <cell r="F2217" t="str">
            <v xml:space="preserve">   Receitas de Ex futuros</v>
          </cell>
        </row>
        <row r="2218">
          <cell r="A2218" t="str">
            <v>x</v>
          </cell>
          <cell r="B2218" t="str">
            <v>??</v>
          </cell>
          <cell r="C2218" t="str">
            <v>2.3.1.01.5049</v>
          </cell>
          <cell r="D2218" t="str">
            <v>U-4002B Júlio Kezem de Mesquita</v>
          </cell>
          <cell r="E2218" t="str">
            <v>PPA</v>
          </cell>
          <cell r="F2218" t="str">
            <v xml:space="preserve">   Receitas de Ex futuros</v>
          </cell>
        </row>
        <row r="2219">
          <cell r="A2219" t="str">
            <v>x</v>
          </cell>
          <cell r="B2219" t="str">
            <v>??</v>
          </cell>
          <cell r="C2219" t="str">
            <v>2.3.1.01.5050</v>
          </cell>
          <cell r="D2219" t="str">
            <v>U-1115/6 Adilce Marques Pinheiro</v>
          </cell>
          <cell r="E2219" t="str">
            <v>PPA</v>
          </cell>
          <cell r="F2219" t="str">
            <v xml:space="preserve">   Receitas de Ex futuros</v>
          </cell>
        </row>
        <row r="2220">
          <cell r="A2220" t="str">
            <v>x</v>
          </cell>
          <cell r="B2220" t="str">
            <v>??</v>
          </cell>
          <cell r="C2220" t="str">
            <v>2.3.1.01.5051</v>
          </cell>
          <cell r="D2220" t="str">
            <v>U-2902 - Rodolfo Drummond Poyares</v>
          </cell>
          <cell r="E2220" t="str">
            <v>PPA</v>
          </cell>
          <cell r="F2220" t="str">
            <v xml:space="preserve">   Receitas de Ex futuros</v>
          </cell>
        </row>
        <row r="2221">
          <cell r="A2221" t="str">
            <v>x</v>
          </cell>
          <cell r="B2221" t="str">
            <v>??</v>
          </cell>
          <cell r="C2221" t="str">
            <v>2.3.1.01.5052</v>
          </cell>
          <cell r="D2221" t="str">
            <v>U-2601/2 Alex Ferreira Chaves</v>
          </cell>
          <cell r="E2221" t="str">
            <v>PPA</v>
          </cell>
          <cell r="F2221" t="str">
            <v xml:space="preserve">   Receitas de Ex futuros</v>
          </cell>
        </row>
        <row r="2222">
          <cell r="A2222" t="str">
            <v>x</v>
          </cell>
          <cell r="B2222" t="str">
            <v>??</v>
          </cell>
          <cell r="C2222" t="str">
            <v>2.3.1.01.5053</v>
          </cell>
          <cell r="D2222" t="str">
            <v>U-3508/9/3707A Marisa L. Varejistas Ltda</v>
          </cell>
          <cell r="E2222" t="str">
            <v>PPA</v>
          </cell>
          <cell r="F2222" t="str">
            <v xml:space="preserve">   Receitas de Ex futuros</v>
          </cell>
        </row>
        <row r="2223">
          <cell r="A2223" t="str">
            <v>x</v>
          </cell>
          <cell r="B2223" t="str">
            <v>??</v>
          </cell>
          <cell r="C2223" t="str">
            <v>2.3.1.01.5054</v>
          </cell>
          <cell r="D2223" t="str">
            <v>U-4002B Paulo Roberto Duarte Pinheiro Jr</v>
          </cell>
          <cell r="E2223" t="str">
            <v>PPA</v>
          </cell>
          <cell r="F2223" t="str">
            <v xml:space="preserve">   Receitas de Ex futuros</v>
          </cell>
        </row>
        <row r="2224">
          <cell r="A2224" t="str">
            <v>x</v>
          </cell>
          <cell r="B2224" t="str">
            <v>??</v>
          </cell>
          <cell r="C2224" t="str">
            <v>2.3.1.01.5055</v>
          </cell>
          <cell r="D2224" t="str">
            <v>U-3401 Monney 10 Com. Vestuário Ltda.</v>
          </cell>
          <cell r="E2224" t="str">
            <v>PPA</v>
          </cell>
          <cell r="F2224" t="str">
            <v xml:space="preserve">   Receitas de Ex futuros</v>
          </cell>
        </row>
        <row r="2225">
          <cell r="A2225" t="str">
            <v>x</v>
          </cell>
          <cell r="B2225" t="str">
            <v>??</v>
          </cell>
          <cell r="C2225" t="str">
            <v>2.3.1.01.5501</v>
          </cell>
          <cell r="D2225" t="str">
            <v>U-4507/9 Santos Areias B. Chopperia Ltda</v>
          </cell>
          <cell r="E2225" t="str">
            <v>PPA</v>
          </cell>
          <cell r="F2225" t="str">
            <v xml:space="preserve">   Receitas de Ex futuros</v>
          </cell>
        </row>
        <row r="2226">
          <cell r="A2226" t="str">
            <v>x</v>
          </cell>
          <cell r="B2226" t="str">
            <v>??</v>
          </cell>
          <cell r="C2226" t="str">
            <v>2.3.1.01.5502</v>
          </cell>
          <cell r="D2226" t="str">
            <v>U-4505 Alexandre Cavalcanti Veleda</v>
          </cell>
          <cell r="E2226" t="str">
            <v>PPA</v>
          </cell>
          <cell r="F2226" t="str">
            <v xml:space="preserve">   Receitas de Ex futuros</v>
          </cell>
        </row>
        <row r="2227">
          <cell r="A2227" t="str">
            <v>x</v>
          </cell>
          <cell r="B2227" t="str">
            <v>??</v>
          </cell>
          <cell r="C2227" t="str">
            <v>2.3.1.01.5503</v>
          </cell>
          <cell r="D2227" t="str">
            <v>U-3005 Fernando Cantanhede Vianna</v>
          </cell>
          <cell r="E2227" t="str">
            <v>PPA</v>
          </cell>
          <cell r="F2227" t="str">
            <v xml:space="preserve">   Receitas de Ex futuros</v>
          </cell>
        </row>
        <row r="2228">
          <cell r="A2228" t="str">
            <v>x</v>
          </cell>
          <cell r="B2228" t="str">
            <v>??</v>
          </cell>
          <cell r="C2228" t="str">
            <v>2.3.1.01.5504</v>
          </cell>
          <cell r="D2228" t="str">
            <v>U-4701 CRJ - Dist Prod Alimentícios Ltda</v>
          </cell>
          <cell r="E2228" t="str">
            <v>PPA</v>
          </cell>
          <cell r="F2228" t="str">
            <v xml:space="preserve">   Receitas de Ex futuros</v>
          </cell>
        </row>
        <row r="2229">
          <cell r="A2229" t="str">
            <v>x</v>
          </cell>
          <cell r="B2229" t="str">
            <v>??</v>
          </cell>
          <cell r="C2229" t="str">
            <v>2.3.1.01.5505</v>
          </cell>
          <cell r="D2229" t="str">
            <v>U-4405/6 V.D.M. Telecomunicações Ltda.</v>
          </cell>
          <cell r="E2229" t="str">
            <v>PPA</v>
          </cell>
          <cell r="F2229" t="str">
            <v xml:space="preserve">   Receitas de Ex futuros</v>
          </cell>
        </row>
        <row r="2230">
          <cell r="A2230" t="str">
            <v>x</v>
          </cell>
          <cell r="B2230" t="str">
            <v>??</v>
          </cell>
          <cell r="C2230" t="str">
            <v>2.3.1.01.5506</v>
          </cell>
          <cell r="D2230" t="str">
            <v>U-4201/2 Manu Chao Com de Presentes Ltda</v>
          </cell>
          <cell r="E2230" t="str">
            <v>PPA</v>
          </cell>
          <cell r="F2230" t="str">
            <v xml:space="preserve">   Receitas de Ex futuros</v>
          </cell>
        </row>
        <row r="2231">
          <cell r="A2231" t="str">
            <v>x</v>
          </cell>
          <cell r="B2231" t="str">
            <v>??</v>
          </cell>
          <cell r="C2231" t="str">
            <v>2.3.1.01.5507</v>
          </cell>
          <cell r="D2231" t="str">
            <v>U-4403 Tânia Mara de Souza Costa</v>
          </cell>
          <cell r="E2231" t="str">
            <v>PPA</v>
          </cell>
          <cell r="F2231" t="str">
            <v xml:space="preserve">   Receitas de Ex futuros</v>
          </cell>
        </row>
        <row r="2232">
          <cell r="A2232" t="str">
            <v>x</v>
          </cell>
          <cell r="B2232" t="str">
            <v>??</v>
          </cell>
          <cell r="C2232" t="str">
            <v>2.3.1.01.5508</v>
          </cell>
          <cell r="D2232" t="str">
            <v>U-4404 Gonçalves Icaraí Com. Ótico Ltda.</v>
          </cell>
          <cell r="E2232" t="str">
            <v>PPA</v>
          </cell>
          <cell r="F2232" t="str">
            <v xml:space="preserve">   Receitas de Ex futuros</v>
          </cell>
        </row>
        <row r="2233">
          <cell r="A2233" t="str">
            <v>x</v>
          </cell>
          <cell r="B2233" t="str">
            <v>??</v>
          </cell>
          <cell r="C2233" t="str">
            <v>2.3.1.01.5509</v>
          </cell>
          <cell r="D2233" t="str">
            <v>U-4301 Banco Santander Brasil S/A</v>
          </cell>
          <cell r="E2233" t="str">
            <v>PPA</v>
          </cell>
          <cell r="F2233" t="str">
            <v xml:space="preserve">   Receitas de Ex futuros</v>
          </cell>
        </row>
        <row r="2234">
          <cell r="A2234" t="str">
            <v>x</v>
          </cell>
          <cell r="B2234" t="str">
            <v>??</v>
          </cell>
          <cell r="C2234" t="str">
            <v>2.3.1.01.5510</v>
          </cell>
          <cell r="D2234" t="str">
            <v>U-4602 Magic Games Emp. Comerciais Ltda.</v>
          </cell>
          <cell r="E2234" t="str">
            <v>PPA</v>
          </cell>
          <cell r="F2234" t="str">
            <v xml:space="preserve">   Receitas de Ex futuros</v>
          </cell>
        </row>
        <row r="2235">
          <cell r="A2235" t="str">
            <v>x</v>
          </cell>
          <cell r="B2235" t="str">
            <v>??</v>
          </cell>
          <cell r="C2235" t="str">
            <v>2.3.1.01.5511</v>
          </cell>
          <cell r="D2235" t="str">
            <v>U-4705 Alberto Ribeiro Bandeira</v>
          </cell>
          <cell r="E2235" t="str">
            <v>PPA</v>
          </cell>
          <cell r="F2235" t="str">
            <v xml:space="preserve">   Receitas de Ex futuros</v>
          </cell>
        </row>
        <row r="2236">
          <cell r="A2236" t="str">
            <v>x</v>
          </cell>
          <cell r="B2236" t="str">
            <v>??</v>
          </cell>
          <cell r="C2236" t="str">
            <v>2.3.1.01.5512</v>
          </cell>
          <cell r="D2236" t="str">
            <v>U-4402 Pilar Santos Neves</v>
          </cell>
          <cell r="E2236" t="str">
            <v>PPA</v>
          </cell>
          <cell r="F2236" t="str">
            <v xml:space="preserve">   Receitas de Ex futuros</v>
          </cell>
        </row>
        <row r="2237">
          <cell r="A2237" t="str">
            <v>x</v>
          </cell>
          <cell r="B2237" t="str">
            <v>??</v>
          </cell>
          <cell r="C2237" t="str">
            <v>2.3.1.01.5513</v>
          </cell>
          <cell r="D2237" t="str">
            <v>U-4501 Daniele Maio de Andrade</v>
          </cell>
          <cell r="E2237" t="str">
            <v>PPA</v>
          </cell>
          <cell r="F2237" t="str">
            <v xml:space="preserve">   Receitas de Ex futuros</v>
          </cell>
        </row>
        <row r="2238">
          <cell r="A2238" t="str">
            <v>x</v>
          </cell>
          <cell r="B2238" t="str">
            <v>??</v>
          </cell>
          <cell r="C2238" t="str">
            <v>2.3.1.01.5514</v>
          </cell>
          <cell r="D2238" t="str">
            <v>U-4407 Orlando Rebelo Melo</v>
          </cell>
          <cell r="E2238" t="str">
            <v>PPA</v>
          </cell>
          <cell r="F2238" t="str">
            <v xml:space="preserve">   Receitas de Ex futuros</v>
          </cell>
        </row>
        <row r="2239">
          <cell r="A2239" t="str">
            <v>x</v>
          </cell>
          <cell r="B2239" t="str">
            <v>??</v>
          </cell>
          <cell r="C2239" t="str">
            <v>2.3.1.01.5515</v>
          </cell>
          <cell r="D2239" t="str">
            <v>U-4504 Miguel Pereira dos Santos Neto</v>
          </cell>
          <cell r="E2239" t="str">
            <v>PPA</v>
          </cell>
          <cell r="F2239" t="str">
            <v xml:space="preserve">   Receitas de Ex futuros</v>
          </cell>
        </row>
        <row r="2240">
          <cell r="A2240" t="str">
            <v>x</v>
          </cell>
          <cell r="B2240" t="str">
            <v>??</v>
          </cell>
          <cell r="C2240" t="str">
            <v>2.3.1.01.5516</v>
          </cell>
          <cell r="D2240" t="str">
            <v>U-4203 Francisco G Prom Ad Ev Com Móveis</v>
          </cell>
          <cell r="E2240" t="str">
            <v>PPA</v>
          </cell>
          <cell r="F2240" t="str">
            <v xml:space="preserve">   Receitas de Ex futuros</v>
          </cell>
        </row>
        <row r="2241">
          <cell r="A2241" t="str">
            <v>x</v>
          </cell>
          <cell r="B2241" t="str">
            <v>??</v>
          </cell>
          <cell r="C2241" t="str">
            <v>2.3.1.01.5517</v>
          </cell>
          <cell r="D2241" t="str">
            <v>U-4506 David Ghivelder e outros</v>
          </cell>
          <cell r="E2241" t="str">
            <v>PPA</v>
          </cell>
          <cell r="F2241" t="str">
            <v xml:space="preserve">   Receitas de Ex futuros</v>
          </cell>
        </row>
        <row r="2242">
          <cell r="A2242" t="str">
            <v>x</v>
          </cell>
          <cell r="B2242" t="str">
            <v>??</v>
          </cell>
          <cell r="C2242" t="str">
            <v>2.3.1.01.5518</v>
          </cell>
          <cell r="D2242" t="str">
            <v>U-4302/3 Samuel Vinícius Oliveira Rosa</v>
          </cell>
          <cell r="E2242" t="str">
            <v>PPA</v>
          </cell>
          <cell r="F2242" t="str">
            <v xml:space="preserve">   Receitas de Ex futuros</v>
          </cell>
        </row>
        <row r="2243">
          <cell r="A2243" t="str">
            <v>x</v>
          </cell>
          <cell r="B2243" t="str">
            <v>??</v>
          </cell>
          <cell r="C2243" t="str">
            <v>2.3.1.01.5519</v>
          </cell>
          <cell r="D2243" t="str">
            <v>U-4502 Star Night Com Roupas Acess Ltda</v>
          </cell>
          <cell r="E2243" t="str">
            <v>PPA</v>
          </cell>
          <cell r="F2243" t="str">
            <v xml:space="preserve">   Receitas de Ex futuros</v>
          </cell>
        </row>
        <row r="2244">
          <cell r="A2244" t="str">
            <v>x</v>
          </cell>
          <cell r="B2244" t="str">
            <v>??</v>
          </cell>
          <cell r="C2244" t="str">
            <v>2.3.1.01.5520</v>
          </cell>
          <cell r="D2244" t="str">
            <v>U-4702 Mariano Antão de Souza Ferreira</v>
          </cell>
          <cell r="E2244" t="str">
            <v>PPA</v>
          </cell>
          <cell r="F2244" t="str">
            <v xml:space="preserve">   Receitas de Ex futuros</v>
          </cell>
        </row>
        <row r="2245">
          <cell r="A2245" t="str">
            <v>x</v>
          </cell>
          <cell r="B2245" t="str">
            <v>??</v>
          </cell>
          <cell r="C2245" t="str">
            <v>2.3.1.01.5521</v>
          </cell>
          <cell r="D2245" t="str">
            <v>U-4306A Felipe de Aratanha Cunha</v>
          </cell>
          <cell r="E2245" t="str">
            <v>PPA</v>
          </cell>
          <cell r="F2245" t="str">
            <v xml:space="preserve">   Receitas de Ex futuros</v>
          </cell>
        </row>
        <row r="2246">
          <cell r="A2246" t="str">
            <v>x</v>
          </cell>
          <cell r="B2246" t="str">
            <v>??</v>
          </cell>
          <cell r="C2246" t="str">
            <v>2.3.1.01.5522</v>
          </cell>
          <cell r="D2246" t="str">
            <v>U-4205A Anis Razuk Ind. e Comércio Ltda.</v>
          </cell>
          <cell r="E2246" t="str">
            <v>PPA</v>
          </cell>
          <cell r="F2246" t="str">
            <v xml:space="preserve">   Receitas de Ex futuros</v>
          </cell>
        </row>
        <row r="2247">
          <cell r="A2247" t="str">
            <v>x</v>
          </cell>
          <cell r="B2247" t="str">
            <v>??</v>
          </cell>
          <cell r="C2247" t="str">
            <v>2.3.1.01.5523</v>
          </cell>
          <cell r="D2247" t="str">
            <v>U-4306 Valmir Jardim Guimarães</v>
          </cell>
          <cell r="E2247" t="str">
            <v>PPA</v>
          </cell>
          <cell r="F2247" t="str">
            <v xml:space="preserve">   Receitas de Ex futuros</v>
          </cell>
        </row>
        <row r="2248">
          <cell r="A2248" t="str">
            <v>x</v>
          </cell>
          <cell r="B2248" t="str">
            <v>??</v>
          </cell>
          <cell r="C2248" t="str">
            <v>2.3.1.01.5524</v>
          </cell>
          <cell r="D2248" t="str">
            <v>U-4503 Livraria e Papelaria Saraiva S/A</v>
          </cell>
          <cell r="E2248" t="str">
            <v>PPA</v>
          </cell>
          <cell r="F2248" t="str">
            <v xml:space="preserve">   Receitas de Ex futuros</v>
          </cell>
        </row>
        <row r="2249">
          <cell r="A2249" t="str">
            <v>x</v>
          </cell>
          <cell r="B2249" t="str">
            <v>??</v>
          </cell>
          <cell r="C2249" t="str">
            <v>2.3.1.02</v>
          </cell>
          <cell r="D2249" t="str">
            <v>Aluguéis Antecipados</v>
          </cell>
          <cell r="E2249" t="str">
            <v>PPA</v>
          </cell>
          <cell r="F2249" t="str">
            <v xml:space="preserve">   Receitas de Ex futuros</v>
          </cell>
        </row>
        <row r="2250">
          <cell r="A2250" t="str">
            <v>x</v>
          </cell>
          <cell r="B2250" t="str">
            <v>??</v>
          </cell>
          <cell r="C2250" t="str">
            <v>2.3.2</v>
          </cell>
          <cell r="D2250" t="str">
            <v>Despesas de Exercícios Futuros</v>
          </cell>
          <cell r="E2250" t="str">
            <v>PPB</v>
          </cell>
          <cell r="F2250" t="str">
            <v xml:space="preserve">   (-) Custos com Receitas ex futuros</v>
          </cell>
        </row>
        <row r="2251">
          <cell r="A2251" t="str">
            <v>x</v>
          </cell>
          <cell r="B2251" t="str">
            <v>??</v>
          </cell>
          <cell r="C2251" t="str">
            <v>2.3.2.01</v>
          </cell>
          <cell r="D2251" t="str">
            <v>Despesas de Comercialização</v>
          </cell>
          <cell r="E2251" t="str">
            <v>PPB</v>
          </cell>
          <cell r="F2251" t="str">
            <v xml:space="preserve">   (-) Custos com Receitas ex futuros</v>
          </cell>
        </row>
        <row r="2252">
          <cell r="A2252" t="str">
            <v>x</v>
          </cell>
          <cell r="B2252" t="str">
            <v>??</v>
          </cell>
          <cell r="C2252" t="str">
            <v>2.3.2.01.0001</v>
          </cell>
          <cell r="D2252" t="str">
            <v>Comercialização de Shopping Centers</v>
          </cell>
          <cell r="E2252" t="str">
            <v>PPB</v>
          </cell>
          <cell r="F2252" t="str">
            <v xml:space="preserve">   (-) Custos com Receitas ex futuros</v>
          </cell>
        </row>
        <row r="2253">
          <cell r="A2253" t="str">
            <v>x</v>
          </cell>
          <cell r="B2253" t="str">
            <v>??</v>
          </cell>
          <cell r="C2253" t="str">
            <v>2.3.3</v>
          </cell>
          <cell r="D2253" t="str">
            <v>Variações Cambiais</v>
          </cell>
          <cell r="E2253" t="str">
            <v>PPC</v>
          </cell>
          <cell r="F2253" t="str">
            <v xml:space="preserve">   Receita de Variações Cambiais Diferidas</v>
          </cell>
        </row>
        <row r="2254">
          <cell r="A2254" t="str">
            <v>x</v>
          </cell>
          <cell r="B2254" t="str">
            <v>??</v>
          </cell>
          <cell r="C2254" t="str">
            <v>2.3.3.01</v>
          </cell>
          <cell r="D2254" t="str">
            <v>Variações Cambiais Diferidas</v>
          </cell>
          <cell r="E2254" t="str">
            <v>PPC</v>
          </cell>
          <cell r="F2254" t="str">
            <v xml:space="preserve">   Receita de Variações Cambiais Diferidas</v>
          </cell>
        </row>
        <row r="2255">
          <cell r="A2255" t="str">
            <v>x</v>
          </cell>
          <cell r="B2255" t="str">
            <v>??</v>
          </cell>
          <cell r="C2255" t="str">
            <v>2.3.3.01.0001</v>
          </cell>
          <cell r="D2255" t="str">
            <v>Variações Cambiais Diferidas</v>
          </cell>
          <cell r="E2255" t="str">
            <v>PPC</v>
          </cell>
          <cell r="F2255" t="str">
            <v xml:space="preserve">   Receita de Variações Cambiais Diferidas</v>
          </cell>
        </row>
        <row r="2256">
          <cell r="A2256" t="str">
            <v>x</v>
          </cell>
          <cell r="B2256" t="str">
            <v>??</v>
          </cell>
          <cell r="C2256" t="str">
            <v>2.4</v>
          </cell>
          <cell r="D2256" t="str">
            <v>Patrimônio Líquido</v>
          </cell>
        </row>
        <row r="2257">
          <cell r="A2257" t="str">
            <v>x</v>
          </cell>
          <cell r="B2257" t="str">
            <v>??</v>
          </cell>
          <cell r="C2257" t="str">
            <v>2.4.1</v>
          </cell>
          <cell r="D2257" t="str">
            <v>Capital Social</v>
          </cell>
          <cell r="E2257" t="str">
            <v>PPD</v>
          </cell>
          <cell r="F2257" t="str">
            <v xml:space="preserve">   Capital Realizado Atualizado</v>
          </cell>
        </row>
        <row r="2258">
          <cell r="A2258" t="str">
            <v>x</v>
          </cell>
          <cell r="B2258" t="str">
            <v>??</v>
          </cell>
          <cell r="C2258" t="str">
            <v>2.4.1.01</v>
          </cell>
          <cell r="D2258" t="str">
            <v>Capital Social Realizado</v>
          </cell>
          <cell r="E2258" t="str">
            <v>PPD</v>
          </cell>
          <cell r="F2258" t="str">
            <v xml:space="preserve">   Capital Realizado Atualizado</v>
          </cell>
        </row>
        <row r="2259">
          <cell r="A2259">
            <v>241010001</v>
          </cell>
          <cell r="B2259" t="str">
            <v>Capital Subscrito - Empresas BRMALLS</v>
          </cell>
          <cell r="C2259" t="str">
            <v>2.4.1.01.0001</v>
          </cell>
          <cell r="D2259" t="str">
            <v>Capital Subscrito</v>
          </cell>
          <cell r="E2259" t="str">
            <v>PPD</v>
          </cell>
          <cell r="F2259" t="str">
            <v xml:space="preserve">   Capital Realizado Atualizado</v>
          </cell>
        </row>
        <row r="2260">
          <cell r="A2260">
            <v>241020001</v>
          </cell>
          <cell r="B2260" t="str">
            <v>Capital a Integralizar</v>
          </cell>
          <cell r="C2260" t="str">
            <v>2.4.1.01.0002</v>
          </cell>
          <cell r="D2260" t="str">
            <v>Capital a Integralizar</v>
          </cell>
          <cell r="E2260" t="str">
            <v>PPD</v>
          </cell>
          <cell r="F2260" t="str">
            <v xml:space="preserve">   Capital Realizado Atualizado</v>
          </cell>
        </row>
        <row r="2261">
          <cell r="A2261" t="str">
            <v>x</v>
          </cell>
          <cell r="B2261" t="str">
            <v>??</v>
          </cell>
          <cell r="C2261" t="str">
            <v>2.4.2</v>
          </cell>
          <cell r="D2261" t="str">
            <v>Reservas de Capital</v>
          </cell>
          <cell r="E2261" t="str">
            <v>PPE</v>
          </cell>
          <cell r="F2261" t="str">
            <v xml:space="preserve">   Reservas de Capital</v>
          </cell>
        </row>
        <row r="2262">
          <cell r="A2262" t="str">
            <v>x</v>
          </cell>
          <cell r="B2262" t="str">
            <v>??</v>
          </cell>
          <cell r="C2262" t="str">
            <v>2.4.2.01</v>
          </cell>
          <cell r="D2262" t="str">
            <v>Correção Monetária do Capital</v>
          </cell>
          <cell r="E2262" t="str">
            <v>PPE</v>
          </cell>
          <cell r="F2262" t="str">
            <v xml:space="preserve">   Reservas de Capital</v>
          </cell>
        </row>
        <row r="2263">
          <cell r="A2263">
            <v>242010001</v>
          </cell>
          <cell r="B2263" t="str">
            <v>Correção Monetária do Capital</v>
          </cell>
          <cell r="C2263" t="str">
            <v>2.4.2.01.0001</v>
          </cell>
          <cell r="D2263" t="str">
            <v>Correção Monetária do Capital</v>
          </cell>
          <cell r="E2263" t="str">
            <v>PPE</v>
          </cell>
          <cell r="F2263" t="str">
            <v xml:space="preserve">   Reservas de Capital</v>
          </cell>
        </row>
        <row r="2264">
          <cell r="A2264" t="str">
            <v>x</v>
          </cell>
          <cell r="B2264" t="str">
            <v>??</v>
          </cell>
          <cell r="C2264" t="str">
            <v>2.4.2.02</v>
          </cell>
          <cell r="D2264" t="str">
            <v>Reserva de Incentivos Fiscais</v>
          </cell>
          <cell r="E2264" t="str">
            <v>PPE</v>
          </cell>
          <cell r="F2264" t="str">
            <v xml:space="preserve">   Reservas de Capital</v>
          </cell>
        </row>
        <row r="2265">
          <cell r="A2265">
            <v>242020001</v>
          </cell>
          <cell r="B2265" t="str">
            <v>Reserva de Incentivos Fiscais</v>
          </cell>
          <cell r="C2265" t="str">
            <v>2.4.2.02.0001</v>
          </cell>
          <cell r="D2265" t="str">
            <v>Reserva de Incentivos Fiscais</v>
          </cell>
          <cell r="E2265" t="str">
            <v>PPE</v>
          </cell>
          <cell r="F2265" t="str">
            <v xml:space="preserve">   Reservas de Capital</v>
          </cell>
        </row>
        <row r="2266">
          <cell r="A2266" t="str">
            <v>x</v>
          </cell>
          <cell r="B2266" t="str">
            <v>??</v>
          </cell>
          <cell r="C2266" t="str">
            <v>2.4.2.03</v>
          </cell>
          <cell r="D2266" t="str">
            <v>Reservas de Ágio</v>
          </cell>
          <cell r="E2266" t="str">
            <v>PPE</v>
          </cell>
          <cell r="F2266" t="str">
            <v xml:space="preserve">   Reservas de Capital</v>
          </cell>
        </row>
        <row r="2267">
          <cell r="A2267">
            <v>242030001</v>
          </cell>
          <cell r="B2267" t="str">
            <v>Ágio na Venda de Ações</v>
          </cell>
          <cell r="C2267" t="str">
            <v>2.4.2.03.0001</v>
          </cell>
          <cell r="D2267" t="str">
            <v>Ágio na Venda de Ações</v>
          </cell>
          <cell r="E2267" t="str">
            <v>PPE</v>
          </cell>
          <cell r="F2267" t="str">
            <v xml:space="preserve">   Reservas de Capital</v>
          </cell>
        </row>
        <row r="2268">
          <cell r="A2268">
            <v>242030002</v>
          </cell>
          <cell r="B2268" t="str">
            <v>Reserva de Ágio na Subscrição de Ações</v>
          </cell>
          <cell r="C2268" t="str">
            <v>2.4.2.03.0002</v>
          </cell>
          <cell r="D2268" t="str">
            <v>Reserva de Ágio na Subscrição de Ações</v>
          </cell>
          <cell r="E2268" t="str">
            <v>PPE</v>
          </cell>
          <cell r="F2268" t="str">
            <v xml:space="preserve">   Reservas de Capital</v>
          </cell>
        </row>
        <row r="2269">
          <cell r="A2269">
            <v>242030003</v>
          </cell>
          <cell r="B2269" t="str">
            <v>Reserva Especial de Ágio</v>
          </cell>
          <cell r="C2269" t="str">
            <v>2.4.2.03.0003</v>
          </cell>
          <cell r="D2269" t="str">
            <v>Reserva Especial de Ágio</v>
          </cell>
          <cell r="E2269" t="str">
            <v>PPE</v>
          </cell>
          <cell r="F2269" t="str">
            <v xml:space="preserve">   Reservas de Capital</v>
          </cell>
        </row>
        <row r="2270">
          <cell r="A2270" t="str">
            <v>x</v>
          </cell>
          <cell r="B2270" t="str">
            <v>??</v>
          </cell>
          <cell r="C2270" t="str">
            <v>2.4.3</v>
          </cell>
          <cell r="D2270" t="str">
            <v>Reservas de Reavaliação</v>
          </cell>
          <cell r="E2270" t="str">
            <v>PPF</v>
          </cell>
          <cell r="F2270" t="str">
            <v xml:space="preserve">   Reservas de Reavaliação</v>
          </cell>
        </row>
        <row r="2271">
          <cell r="A2271" t="str">
            <v>x</v>
          </cell>
          <cell r="B2271" t="str">
            <v>??</v>
          </cell>
          <cell r="C2271" t="str">
            <v>2.4.3.01</v>
          </cell>
          <cell r="D2271" t="str">
            <v>Reavaliação de Ativos</v>
          </cell>
          <cell r="E2271" t="str">
            <v>PPF</v>
          </cell>
          <cell r="F2271" t="str">
            <v xml:space="preserve">   Reservas de Reavaliação</v>
          </cell>
        </row>
        <row r="2272">
          <cell r="A2272">
            <v>243010001</v>
          </cell>
          <cell r="B2272" t="str">
            <v>Reavaliação de Ativos Próprios</v>
          </cell>
          <cell r="C2272" t="str">
            <v>2.4.3.01.0001</v>
          </cell>
          <cell r="D2272" t="str">
            <v>Reavaliação de Ativos Próprios</v>
          </cell>
          <cell r="E2272" t="str">
            <v>PPF</v>
          </cell>
          <cell r="F2272" t="str">
            <v xml:space="preserve">   Reservas de Reavaliação</v>
          </cell>
        </row>
        <row r="2273">
          <cell r="A2273">
            <v>243010002</v>
          </cell>
          <cell r="B2273" t="str">
            <v>Reavaliação de Ativos em Coligadas</v>
          </cell>
          <cell r="C2273" t="str">
            <v>2.4.3.01.0002</v>
          </cell>
          <cell r="D2273" t="str">
            <v>Reavaliação de Ativos em Coligadas</v>
          </cell>
          <cell r="E2273" t="str">
            <v>PPF</v>
          </cell>
          <cell r="F2273" t="str">
            <v xml:space="preserve">   Reservas de Reavaliação</v>
          </cell>
        </row>
        <row r="2274">
          <cell r="A2274">
            <v>243010003</v>
          </cell>
          <cell r="B2274" t="str">
            <v>Reavaliação de Ativos em Controladas</v>
          </cell>
          <cell r="C2274" t="str">
            <v>2.4.3.01.0003</v>
          </cell>
          <cell r="D2274" t="str">
            <v>Reavaliação de Ativos em Controladas</v>
          </cell>
          <cell r="E2274" t="str">
            <v>PPF</v>
          </cell>
          <cell r="F2274" t="str">
            <v xml:space="preserve">   Reservas de Reavaliação</v>
          </cell>
        </row>
        <row r="2275">
          <cell r="A2275" t="str">
            <v>x</v>
          </cell>
          <cell r="B2275" t="str">
            <v>??</v>
          </cell>
          <cell r="C2275" t="str">
            <v>2.4.4</v>
          </cell>
          <cell r="D2275" t="str">
            <v>Reservas de Lucros</v>
          </cell>
          <cell r="E2275" t="str">
            <v>PPG</v>
          </cell>
          <cell r="F2275" t="str">
            <v xml:space="preserve">   Reservas de Lucros</v>
          </cell>
        </row>
        <row r="2276">
          <cell r="A2276" t="str">
            <v>x</v>
          </cell>
          <cell r="B2276" t="str">
            <v>??</v>
          </cell>
          <cell r="C2276" t="str">
            <v>2.4.4.01</v>
          </cell>
          <cell r="D2276" t="str">
            <v>Reserva Legal</v>
          </cell>
          <cell r="E2276" t="str">
            <v>PPG</v>
          </cell>
          <cell r="F2276" t="str">
            <v xml:space="preserve">   Reservas de Lucros</v>
          </cell>
        </row>
        <row r="2277">
          <cell r="A2277">
            <v>244010001</v>
          </cell>
          <cell r="B2277" t="str">
            <v>Reserva Legal</v>
          </cell>
          <cell r="C2277" t="str">
            <v>2.4.4.01.0001</v>
          </cell>
          <cell r="D2277" t="str">
            <v>Reserva Legal</v>
          </cell>
          <cell r="E2277" t="str">
            <v>PPG</v>
          </cell>
          <cell r="F2277" t="str">
            <v xml:space="preserve">   Reservas de Lucros</v>
          </cell>
        </row>
        <row r="2278">
          <cell r="A2278" t="str">
            <v>x</v>
          </cell>
          <cell r="B2278" t="str">
            <v>??</v>
          </cell>
          <cell r="C2278" t="str">
            <v>2.4.5</v>
          </cell>
          <cell r="D2278" t="str">
            <v>Lucros ou Prejuízos Acumulados</v>
          </cell>
          <cell r="E2278" t="str">
            <v>PPH</v>
          </cell>
          <cell r="F2278" t="str">
            <v xml:space="preserve">   Lucros (Prejuízos) Acumulados</v>
          </cell>
        </row>
        <row r="2279">
          <cell r="A2279" t="str">
            <v>x</v>
          </cell>
          <cell r="B2279" t="str">
            <v>??</v>
          </cell>
          <cell r="C2279" t="str">
            <v>2.4.5.01</v>
          </cell>
          <cell r="D2279" t="str">
            <v>Lucros Acumulados</v>
          </cell>
          <cell r="E2279" t="str">
            <v>PPH</v>
          </cell>
          <cell r="F2279" t="str">
            <v xml:space="preserve">   Lucros (Prejuízos) Acumulados</v>
          </cell>
        </row>
        <row r="2280">
          <cell r="A2280">
            <v>245010001</v>
          </cell>
          <cell r="B2280" t="str">
            <v>Lucros ou Prejuizos Acumulados</v>
          </cell>
          <cell r="C2280" t="str">
            <v>2.4.5.01.0001</v>
          </cell>
          <cell r="D2280" t="str">
            <v>Ano-Calendário 2000</v>
          </cell>
          <cell r="E2280" t="str">
            <v>PPH</v>
          </cell>
          <cell r="F2280" t="str">
            <v xml:space="preserve">   Lucros (Prejuízos) Acumulados</v>
          </cell>
        </row>
        <row r="2281">
          <cell r="A2281">
            <v>245010001</v>
          </cell>
          <cell r="B2281" t="str">
            <v>Lucros ou Prejuizos Acumulados</v>
          </cell>
          <cell r="C2281" t="str">
            <v>2.4.5.01.0002</v>
          </cell>
          <cell r="D2281" t="str">
            <v>Ano-Calendário 2001</v>
          </cell>
          <cell r="E2281" t="str">
            <v>PPH</v>
          </cell>
          <cell r="F2281" t="str">
            <v xml:space="preserve">   Lucros (Prejuízos) Acumulados</v>
          </cell>
        </row>
        <row r="2282">
          <cell r="A2282">
            <v>245010001</v>
          </cell>
          <cell r="B2282" t="str">
            <v>Lucros ou Prejuizos Acumulados</v>
          </cell>
          <cell r="C2282" t="str">
            <v>2.4.5.01.0003</v>
          </cell>
          <cell r="D2282" t="str">
            <v>Ano-Calendário 2002</v>
          </cell>
          <cell r="E2282" t="str">
            <v>PPH</v>
          </cell>
          <cell r="F2282" t="str">
            <v xml:space="preserve">   Lucros (Prejuízos) Acumulados</v>
          </cell>
        </row>
        <row r="2283">
          <cell r="A2283">
            <v>245010001</v>
          </cell>
          <cell r="B2283" t="str">
            <v>Lucros ou Prejuizos Acumulados</v>
          </cell>
          <cell r="C2283" t="str">
            <v>2.4.5.01.0004</v>
          </cell>
          <cell r="D2283" t="str">
            <v>Ano-Calendário 2003</v>
          </cell>
          <cell r="E2283" t="str">
            <v>PPH</v>
          </cell>
          <cell r="F2283" t="str">
            <v xml:space="preserve">   Lucros (Prejuízos) Acumulados</v>
          </cell>
        </row>
        <row r="2284">
          <cell r="A2284">
            <v>245010001</v>
          </cell>
          <cell r="B2284" t="str">
            <v>Lucros ou Prejuizos Acumulados</v>
          </cell>
          <cell r="C2284" t="str">
            <v>2.4.5.01.0005</v>
          </cell>
          <cell r="D2284" t="str">
            <v>Ano-Calendário 2004</v>
          </cell>
          <cell r="E2284" t="str">
            <v>PPH</v>
          </cell>
          <cell r="F2284" t="str">
            <v xml:space="preserve">   Lucros (Prejuízos) Acumulados</v>
          </cell>
        </row>
        <row r="2285">
          <cell r="A2285">
            <v>245010001</v>
          </cell>
          <cell r="B2285" t="str">
            <v>Lucros ou Prejuizos Acumulados</v>
          </cell>
          <cell r="C2285" t="str">
            <v>2.4.5.01.0006</v>
          </cell>
          <cell r="D2285" t="str">
            <v>Ano-Calendário 2005</v>
          </cell>
          <cell r="E2285" t="str">
            <v>PPH</v>
          </cell>
          <cell r="F2285" t="str">
            <v xml:space="preserve">   Lucros (Prejuízos) Acumulados</v>
          </cell>
        </row>
        <row r="2286">
          <cell r="A2286">
            <v>245010001</v>
          </cell>
          <cell r="B2286" t="str">
            <v>Lucros ou Prejuizos Acumulados</v>
          </cell>
          <cell r="C2286" t="str">
            <v>2.4.5.01.0007</v>
          </cell>
          <cell r="D2286" t="str">
            <v>Ano-Calendário 2006</v>
          </cell>
          <cell r="E2286" t="str">
            <v>PPH</v>
          </cell>
          <cell r="F2286" t="str">
            <v xml:space="preserve">   Lucros (Prejuízos) Acumulados</v>
          </cell>
        </row>
        <row r="2287">
          <cell r="A2287" t="str">
            <v>x</v>
          </cell>
          <cell r="B2287" t="str">
            <v>??</v>
          </cell>
          <cell r="C2287" t="str">
            <v>2.4.5.01.9998</v>
          </cell>
          <cell r="D2287" t="str">
            <v>Ações em Tesouraria</v>
          </cell>
          <cell r="E2287" t="str">
            <v>PPH</v>
          </cell>
          <cell r="F2287" t="str">
            <v xml:space="preserve">   Lucros (Prejuízos) Acumulados</v>
          </cell>
        </row>
        <row r="2288">
          <cell r="A2288">
            <v>245010001</v>
          </cell>
          <cell r="B2288" t="str">
            <v>Lucros ou Prejuizos Acumulados</v>
          </cell>
          <cell r="C2288" t="str">
            <v>2.4.5.01.9999</v>
          </cell>
          <cell r="D2288" t="str">
            <v>Apuração do Resultado do Exercício</v>
          </cell>
          <cell r="E2288" t="str">
            <v>PPH</v>
          </cell>
          <cell r="F2288" t="str">
            <v xml:space="preserve">   Lucros (Prejuízos) Acumulados</v>
          </cell>
        </row>
        <row r="2289">
          <cell r="A2289" t="str">
            <v>x</v>
          </cell>
          <cell r="B2289" t="str">
            <v>??</v>
          </cell>
          <cell r="C2289" t="str">
            <v>2.4.5.02</v>
          </cell>
          <cell r="D2289" t="str">
            <v>Prejuízos Acumulados</v>
          </cell>
          <cell r="E2289" t="str">
            <v>PPH</v>
          </cell>
          <cell r="F2289" t="str">
            <v xml:space="preserve">   Lucros (Prejuízos) Acumulados</v>
          </cell>
        </row>
        <row r="2290">
          <cell r="A2290">
            <v>245010001</v>
          </cell>
          <cell r="B2290" t="str">
            <v>Lucros ou Prejuizos Acumulados</v>
          </cell>
          <cell r="C2290" t="str">
            <v>2.4.5.02.0001</v>
          </cell>
          <cell r="D2290" t="str">
            <v>Ano-Calendário 1995</v>
          </cell>
          <cell r="E2290" t="str">
            <v>PPH</v>
          </cell>
          <cell r="F2290" t="str">
            <v xml:space="preserve">   Lucros (Prejuízos) Acumulados</v>
          </cell>
        </row>
        <row r="2291">
          <cell r="A2291">
            <v>245010001</v>
          </cell>
          <cell r="B2291" t="str">
            <v>Lucros ou Prejuizos Acumulados</v>
          </cell>
          <cell r="C2291" t="str">
            <v>2.4.5.02.0002</v>
          </cell>
          <cell r="D2291" t="str">
            <v>Ano-Calendário 1996</v>
          </cell>
          <cell r="E2291" t="str">
            <v>PPH</v>
          </cell>
          <cell r="F2291" t="str">
            <v xml:space="preserve">   Lucros (Prejuízos) Acumulados</v>
          </cell>
        </row>
        <row r="2292">
          <cell r="A2292">
            <v>245010001</v>
          </cell>
          <cell r="B2292" t="str">
            <v>Lucros ou Prejuizos Acumulados</v>
          </cell>
          <cell r="C2292" t="str">
            <v>2.4.5.02.0003</v>
          </cell>
          <cell r="D2292" t="str">
            <v>Ano-Calendário 1997</v>
          </cell>
          <cell r="E2292" t="str">
            <v>PPH</v>
          </cell>
          <cell r="F2292" t="str">
            <v xml:space="preserve">   Lucros (Prejuízos) Acumulados</v>
          </cell>
        </row>
        <row r="2293">
          <cell r="A2293">
            <v>245010001</v>
          </cell>
          <cell r="B2293" t="str">
            <v>Lucros ou Prejuizos Acumulados</v>
          </cell>
          <cell r="C2293" t="str">
            <v>2.4.5.02.0004</v>
          </cell>
          <cell r="D2293" t="str">
            <v>Ano-Calendário 1998</v>
          </cell>
          <cell r="E2293" t="str">
            <v>PPH</v>
          </cell>
          <cell r="F2293" t="str">
            <v xml:space="preserve">   Lucros (Prejuízos) Acumulados</v>
          </cell>
        </row>
        <row r="2294">
          <cell r="A2294">
            <v>245010001</v>
          </cell>
          <cell r="B2294" t="str">
            <v>Lucros ou Prejuizos Acumulados</v>
          </cell>
          <cell r="C2294" t="str">
            <v>2.4.5.02.0005</v>
          </cell>
          <cell r="D2294" t="str">
            <v>Ano-Calendário 1999</v>
          </cell>
          <cell r="E2294" t="str">
            <v>PPH</v>
          </cell>
          <cell r="F2294" t="str">
            <v xml:space="preserve">   Lucros (Prejuízos) Acumulados</v>
          </cell>
        </row>
        <row r="2295">
          <cell r="A2295">
            <v>245010001</v>
          </cell>
          <cell r="B2295" t="str">
            <v>Lucros ou Prejuizos Acumulados</v>
          </cell>
          <cell r="C2295" t="str">
            <v>2.4.5.02.0006</v>
          </cell>
          <cell r="D2295" t="str">
            <v>Ano-Calendário 2000</v>
          </cell>
          <cell r="E2295" t="str">
            <v>PPH</v>
          </cell>
          <cell r="F2295" t="str">
            <v xml:space="preserve">   Lucros (Prejuízos) Acumulados</v>
          </cell>
        </row>
        <row r="2296">
          <cell r="A2296">
            <v>245010001</v>
          </cell>
          <cell r="B2296" t="str">
            <v>Lucros ou Prejuizos Acumulados</v>
          </cell>
          <cell r="C2296" t="str">
            <v>2.4.5.02.0007</v>
          </cell>
          <cell r="D2296" t="str">
            <v>Ano-Calendário 2001</v>
          </cell>
          <cell r="E2296" t="str">
            <v>PPH</v>
          </cell>
          <cell r="F2296" t="str">
            <v xml:space="preserve">   Lucros (Prejuízos) Acumulados</v>
          </cell>
        </row>
        <row r="2297">
          <cell r="A2297">
            <v>245010001</v>
          </cell>
          <cell r="B2297" t="str">
            <v>Lucros ou Prejuizos Acumulados</v>
          </cell>
          <cell r="C2297" t="str">
            <v>2.4.5.02.0008</v>
          </cell>
          <cell r="D2297" t="str">
            <v>Ano-Calendário 2002</v>
          </cell>
          <cell r="E2297" t="str">
            <v>PPH</v>
          </cell>
          <cell r="F2297" t="str">
            <v xml:space="preserve">   Lucros (Prejuízos) Acumulados</v>
          </cell>
        </row>
        <row r="2298">
          <cell r="A2298">
            <v>245010001</v>
          </cell>
          <cell r="B2298" t="str">
            <v>Lucros ou Prejuizos Acumulados</v>
          </cell>
          <cell r="C2298" t="str">
            <v>2.4.5.02.0009</v>
          </cell>
          <cell r="D2298" t="str">
            <v>Ano-Calendário 2006</v>
          </cell>
          <cell r="E2298" t="str">
            <v>PPH</v>
          </cell>
          <cell r="F2298" t="str">
            <v xml:space="preserve">   Lucros (Prejuízos) Acumulados</v>
          </cell>
        </row>
        <row r="2299">
          <cell r="A2299">
            <v>245010001</v>
          </cell>
          <cell r="B2299" t="str">
            <v>Lucros ou Prejuizos Acumulados</v>
          </cell>
          <cell r="C2299" t="str">
            <v>2.4.5.02.9999</v>
          </cell>
          <cell r="D2299" t="str">
            <v>Apuração do Resultado do Exercício</v>
          </cell>
          <cell r="E2299" t="str">
            <v>PPH</v>
          </cell>
          <cell r="F2299" t="str">
            <v xml:space="preserve">   Lucros (Prejuízos) Acumulados</v>
          </cell>
        </row>
        <row r="2300">
          <cell r="A2300" t="str">
            <v>x</v>
          </cell>
          <cell r="B2300" t="str">
            <v>??</v>
          </cell>
          <cell r="C2300" t="str">
            <v>2.4.5.03</v>
          </cell>
          <cell r="D2300" t="str">
            <v>Lucros Distribuídos Antecipadamente</v>
          </cell>
          <cell r="E2300" t="str">
            <v>PPH</v>
          </cell>
          <cell r="F2300" t="str">
            <v xml:space="preserve">   Lucros (Prejuízos) Acumulados</v>
          </cell>
        </row>
        <row r="2301">
          <cell r="A2301">
            <v>118010001</v>
          </cell>
          <cell r="B2301" t="str">
            <v>Antecipação de Distribuição de Lucros</v>
          </cell>
          <cell r="C2301" t="str">
            <v>2.4.5.03.0001</v>
          </cell>
          <cell r="D2301" t="str">
            <v>Ano-Calendário 2005</v>
          </cell>
          <cell r="E2301" t="str">
            <v>PPH</v>
          </cell>
          <cell r="F2301" t="str">
            <v xml:space="preserve">   Lucros (Prejuízos) Acumulados</v>
          </cell>
        </row>
        <row r="2302">
          <cell r="A2302">
            <v>118010001</v>
          </cell>
          <cell r="B2302" t="str">
            <v>Antecipação de Distribuição de Lucros</v>
          </cell>
          <cell r="C2302" t="str">
            <v>2.4.5.03.0002</v>
          </cell>
          <cell r="D2302" t="str">
            <v>Ano-Calendário 2006</v>
          </cell>
          <cell r="E2302" t="str">
            <v>PPH</v>
          </cell>
          <cell r="F2302" t="str">
            <v xml:space="preserve">   Lucros (Prejuízos) Acumulados</v>
          </cell>
        </row>
        <row r="2303">
          <cell r="A2303" t="str">
            <v>x</v>
          </cell>
          <cell r="B2303" t="str">
            <v>??</v>
          </cell>
          <cell r="C2303" t="str">
            <v>2.4.5.99</v>
          </cell>
          <cell r="D2303" t="str">
            <v>Vago</v>
          </cell>
          <cell r="E2303" t="str">
            <v>PPH</v>
          </cell>
          <cell r="F2303" t="str">
            <v xml:space="preserve">   Lucros (Prejuízos) Acumulados</v>
          </cell>
        </row>
        <row r="2304">
          <cell r="A2304" t="str">
            <v>x</v>
          </cell>
          <cell r="B2304" t="str">
            <v>??</v>
          </cell>
          <cell r="C2304" t="str">
            <v>2.4.5.99.0001</v>
          </cell>
          <cell r="D2304" t="str">
            <v>Vago</v>
          </cell>
          <cell r="E2304" t="str">
            <v>PPH</v>
          </cell>
          <cell r="F2304" t="str">
            <v xml:space="preserve">   Lucros (Prejuízos) Acumulados</v>
          </cell>
        </row>
        <row r="2305">
          <cell r="A2305" t="str">
            <v>x</v>
          </cell>
          <cell r="B2305" t="str">
            <v>??</v>
          </cell>
          <cell r="C2305" t="str">
            <v>3</v>
          </cell>
          <cell r="D2305" t="str">
            <v>CUSTOS E DESPESAS</v>
          </cell>
          <cell r="E2305" t="str">
            <v>III</v>
          </cell>
          <cell r="F2305" t="str">
            <v>Custos da Prestação de Serviços</v>
          </cell>
        </row>
        <row r="2306">
          <cell r="A2306" t="str">
            <v>x</v>
          </cell>
          <cell r="B2306" t="str">
            <v>??</v>
          </cell>
          <cell r="C2306" t="str">
            <v>3.1</v>
          </cell>
          <cell r="D2306" t="str">
            <v>Custos</v>
          </cell>
          <cell r="E2306" t="str">
            <v>III</v>
          </cell>
          <cell r="F2306" t="str">
            <v>Custos da Prestação de Serviços</v>
          </cell>
        </row>
        <row r="2307">
          <cell r="A2307" t="str">
            <v>x</v>
          </cell>
          <cell r="B2307" t="str">
            <v>??</v>
          </cell>
          <cell r="C2307" t="str">
            <v>3.1.1</v>
          </cell>
          <cell r="D2307" t="str">
            <v>Custo da Prestação de Serviços</v>
          </cell>
          <cell r="E2307" t="str">
            <v>III</v>
          </cell>
          <cell r="F2307" t="str">
            <v>Custos da Prestação de Serviços</v>
          </cell>
        </row>
        <row r="2308">
          <cell r="A2308" t="str">
            <v>x</v>
          </cell>
          <cell r="B2308" t="str">
            <v>??</v>
          </cell>
          <cell r="C2308" t="str">
            <v>3.1.1.01</v>
          </cell>
          <cell r="D2308" t="str">
            <v>Custos com Pessoal</v>
          </cell>
          <cell r="E2308" t="str">
            <v>III</v>
          </cell>
          <cell r="F2308" t="str">
            <v>Custos da Prestação de Serviços</v>
          </cell>
        </row>
        <row r="2309">
          <cell r="A2309">
            <v>311010001</v>
          </cell>
          <cell r="B2309" t="str">
            <v>Salários</v>
          </cell>
          <cell r="C2309" t="str">
            <v>3.1.1.01.0001</v>
          </cell>
          <cell r="D2309" t="str">
            <v>Ordenados e Salários</v>
          </cell>
          <cell r="E2309" t="str">
            <v>III</v>
          </cell>
          <cell r="F2309" t="str">
            <v>Custos da Prestação de Serviços</v>
          </cell>
          <cell r="H2309" t="str">
            <v>Custos com Pessoal</v>
          </cell>
        </row>
        <row r="2310">
          <cell r="A2310">
            <v>311010004</v>
          </cell>
          <cell r="B2310" t="str">
            <v>13º Salário</v>
          </cell>
          <cell r="C2310" t="str">
            <v>3.1.1.01.0002</v>
          </cell>
          <cell r="D2310" t="str">
            <v>13º Salário</v>
          </cell>
          <cell r="E2310" t="str">
            <v>III</v>
          </cell>
          <cell r="F2310" t="str">
            <v>Custos da Prestação de Serviços</v>
          </cell>
          <cell r="H2310" t="str">
            <v>Custos com Pessoal</v>
          </cell>
        </row>
        <row r="2311">
          <cell r="A2311">
            <v>311010005</v>
          </cell>
          <cell r="B2311" t="str">
            <v>Férias</v>
          </cell>
          <cell r="C2311" t="str">
            <v>3.1.1.01.0003</v>
          </cell>
          <cell r="D2311" t="str">
            <v>Férias</v>
          </cell>
          <cell r="E2311" t="str">
            <v>III</v>
          </cell>
          <cell r="F2311" t="str">
            <v>Custos da Prestação de Serviços</v>
          </cell>
          <cell r="H2311" t="str">
            <v>Custos com Pessoal</v>
          </cell>
        </row>
        <row r="2312">
          <cell r="A2312">
            <v>311019999</v>
          </cell>
          <cell r="B2312" t="str">
            <v>Demais Custos com Pessoal</v>
          </cell>
          <cell r="C2312" t="str">
            <v>3.1.1.01.0004</v>
          </cell>
          <cell r="D2312" t="str">
            <v>Indenizações</v>
          </cell>
          <cell r="E2312" t="str">
            <v>III</v>
          </cell>
          <cell r="F2312" t="str">
            <v>Custos da Prestação de Serviços</v>
          </cell>
          <cell r="H2312" t="str">
            <v>Custos com Pessoal</v>
          </cell>
        </row>
        <row r="2313">
          <cell r="A2313">
            <v>311010011</v>
          </cell>
          <cell r="B2313" t="str">
            <v>Assistência Médica em Grupo</v>
          </cell>
          <cell r="C2313" t="str">
            <v>3.1.1.01.0005</v>
          </cell>
          <cell r="D2313" t="str">
            <v>Assistência Médica</v>
          </cell>
          <cell r="E2313" t="str">
            <v>III</v>
          </cell>
          <cell r="F2313" t="str">
            <v>Custos da Prestação de Serviços</v>
          </cell>
          <cell r="H2313" t="str">
            <v>Custos com Pessoal</v>
          </cell>
        </row>
        <row r="2314">
          <cell r="A2314">
            <v>311010012</v>
          </cell>
          <cell r="B2314" t="str">
            <v>Vale Transporte</v>
          </cell>
          <cell r="C2314" t="str">
            <v>3.1.1.01.0006</v>
          </cell>
          <cell r="D2314" t="str">
            <v>Vale Transporte</v>
          </cell>
          <cell r="E2314" t="str">
            <v>III</v>
          </cell>
          <cell r="F2314" t="str">
            <v>Custos da Prestação de Serviços</v>
          </cell>
          <cell r="H2314" t="str">
            <v>Custos com Pessoal</v>
          </cell>
        </row>
        <row r="2315">
          <cell r="A2315">
            <v>311010008</v>
          </cell>
          <cell r="B2315" t="str">
            <v>PIS-Prog.de Integração Social</v>
          </cell>
          <cell r="C2315" t="str">
            <v>3.1.1.01.0007</v>
          </cell>
          <cell r="D2315" t="str">
            <v>Programa de Alimentação do Trabalhador</v>
          </cell>
          <cell r="E2315" t="str">
            <v>III</v>
          </cell>
          <cell r="F2315" t="str">
            <v>Custos da Prestação de Serviços</v>
          </cell>
          <cell r="H2315" t="str">
            <v>Custos com Pessoal</v>
          </cell>
        </row>
        <row r="2316">
          <cell r="A2316">
            <v>311010014</v>
          </cell>
          <cell r="B2316" t="str">
            <v>Treinamentos e Cursos</v>
          </cell>
          <cell r="C2316" t="str">
            <v>3.1.1.01.0008</v>
          </cell>
          <cell r="D2316" t="str">
            <v>Formação Profissional</v>
          </cell>
          <cell r="E2316" t="str">
            <v>III</v>
          </cell>
          <cell r="F2316" t="str">
            <v>Custos da Prestação de Serviços</v>
          </cell>
          <cell r="H2316" t="str">
            <v>Custos com Pessoal</v>
          </cell>
        </row>
        <row r="2317">
          <cell r="A2317">
            <v>311010007</v>
          </cell>
          <cell r="B2317" t="str">
            <v>Contribuições Previdenciárias</v>
          </cell>
          <cell r="C2317" t="str">
            <v>3.1.1.01.0009</v>
          </cell>
          <cell r="D2317" t="str">
            <v>Contribuições Previdenciárias</v>
          </cell>
          <cell r="E2317" t="str">
            <v>III</v>
          </cell>
          <cell r="F2317" t="str">
            <v>Custos da Prestação de Serviços</v>
          </cell>
          <cell r="H2317" t="str">
            <v>Custos com Pessoal</v>
          </cell>
        </row>
        <row r="2318">
          <cell r="A2318">
            <v>311010006</v>
          </cell>
          <cell r="B2318" t="str">
            <v>F G T S</v>
          </cell>
          <cell r="C2318" t="str">
            <v>3.1.1.01.0010</v>
          </cell>
          <cell r="D2318" t="str">
            <v>Fundo de Garantia do Tempo de Serviço</v>
          </cell>
          <cell r="E2318" t="str">
            <v>III</v>
          </cell>
          <cell r="F2318" t="str">
            <v>Custos da Prestação de Serviços</v>
          </cell>
          <cell r="H2318" t="str">
            <v>Custos com Pessoal</v>
          </cell>
        </row>
        <row r="2319">
          <cell r="A2319">
            <v>311019999</v>
          </cell>
          <cell r="B2319" t="str">
            <v>Demais Custos com Pessoal</v>
          </cell>
          <cell r="C2319" t="str">
            <v>3.1.1.01.9999</v>
          </cell>
          <cell r="D2319" t="str">
            <v>Demais Gastos com Pessoal</v>
          </cell>
          <cell r="E2319" t="str">
            <v>III</v>
          </cell>
          <cell r="F2319" t="str">
            <v>Custos da Prestação de Serviços</v>
          </cell>
          <cell r="H2319" t="str">
            <v>Custos com Pessoal</v>
          </cell>
        </row>
        <row r="2320">
          <cell r="A2320" t="str">
            <v>x</v>
          </cell>
          <cell r="B2320" t="str">
            <v>??</v>
          </cell>
          <cell r="C2320" t="str">
            <v>3.1.1.02</v>
          </cell>
          <cell r="D2320" t="str">
            <v>Serviços de Terceiros- Pessoas Jurídicas</v>
          </cell>
          <cell r="E2320" t="str">
            <v>III</v>
          </cell>
          <cell r="F2320" t="str">
            <v>Custos da Prestação de Serviços</v>
          </cell>
        </row>
        <row r="2321">
          <cell r="A2321">
            <v>311020007</v>
          </cell>
          <cell r="B2321" t="str">
            <v>Serviços de Manutenção</v>
          </cell>
          <cell r="C2321" t="str">
            <v>3.1.1.02.0001</v>
          </cell>
          <cell r="D2321" t="str">
            <v>Manutenção de Máquinas e Equipamentos</v>
          </cell>
          <cell r="E2321" t="str">
            <v>III</v>
          </cell>
          <cell r="F2321" t="str">
            <v>Custos da Prestação de Serviços</v>
          </cell>
          <cell r="H2321" t="str">
            <v>Serviços Prestados - Pessoas Jurídicas</v>
          </cell>
        </row>
        <row r="2322">
          <cell r="A2322">
            <v>311029999</v>
          </cell>
          <cell r="B2322" t="str">
            <v>Demais Serviços</v>
          </cell>
          <cell r="C2322" t="str">
            <v>3.1.1.02.9998</v>
          </cell>
          <cell r="D2322" t="str">
            <v>Despachante Aduaneiro</v>
          </cell>
          <cell r="E2322" t="str">
            <v>III</v>
          </cell>
          <cell r="F2322" t="str">
            <v>Custos da Prestação de Serviços</v>
          </cell>
          <cell r="H2322" t="str">
            <v>Serviços Prestados - Pessoas Jurídicas</v>
          </cell>
        </row>
        <row r="2323">
          <cell r="A2323">
            <v>311029999</v>
          </cell>
          <cell r="B2323" t="str">
            <v>Demais Serviços</v>
          </cell>
          <cell r="C2323" t="str">
            <v>3.1.1.02.9999</v>
          </cell>
          <cell r="D2323" t="str">
            <v>Demais Serviços Prestados</v>
          </cell>
          <cell r="E2323" t="str">
            <v>III</v>
          </cell>
          <cell r="F2323" t="str">
            <v>Custos da Prestação de Serviços</v>
          </cell>
          <cell r="H2323" t="str">
            <v>Serviços Prestados - Pessoas Jurídicas</v>
          </cell>
        </row>
        <row r="2324">
          <cell r="A2324" t="str">
            <v>x</v>
          </cell>
          <cell r="B2324" t="str">
            <v>??</v>
          </cell>
          <cell r="C2324" t="str">
            <v>3.1.1.03</v>
          </cell>
          <cell r="D2324" t="str">
            <v>Serviços de Terceiros- Pessoas Físicas</v>
          </cell>
          <cell r="E2324" t="str">
            <v>III</v>
          </cell>
          <cell r="F2324" t="str">
            <v>Custos da Prestação de Serviços</v>
          </cell>
        </row>
        <row r="2325">
          <cell r="A2325">
            <v>311039998</v>
          </cell>
          <cell r="B2325" t="str">
            <v>INSS s/Autônomo - Pessoa Física</v>
          </cell>
          <cell r="C2325" t="str">
            <v>3.1.1.03.9999</v>
          </cell>
          <cell r="D2325" t="str">
            <v>Encargos Sociais</v>
          </cell>
          <cell r="E2325" t="str">
            <v>III</v>
          </cell>
          <cell r="F2325" t="str">
            <v>Custos da Prestação de Serviços</v>
          </cell>
          <cell r="H2325" t="str">
            <v>Serviços Prestados - Pessoas Físicas</v>
          </cell>
        </row>
        <row r="2326">
          <cell r="A2326" t="str">
            <v>x</v>
          </cell>
          <cell r="B2326" t="str">
            <v>??</v>
          </cell>
          <cell r="C2326" t="str">
            <v>3.1.1.04</v>
          </cell>
          <cell r="D2326" t="str">
            <v>Serviços Prestados - Concessionárias</v>
          </cell>
          <cell r="E2326" t="str">
            <v>III</v>
          </cell>
          <cell r="F2326" t="str">
            <v>Custos da Prestação de Serviços</v>
          </cell>
        </row>
        <row r="2327">
          <cell r="A2327">
            <v>311040001</v>
          </cell>
          <cell r="B2327" t="str">
            <v>Energia Elétrica</v>
          </cell>
          <cell r="C2327" t="str">
            <v>3.1.1.04.0001</v>
          </cell>
          <cell r="D2327" t="str">
            <v>Energia Elétrica</v>
          </cell>
          <cell r="E2327" t="str">
            <v>III</v>
          </cell>
          <cell r="F2327" t="str">
            <v>Custos da Prestação de Serviços</v>
          </cell>
          <cell r="H2327" t="str">
            <v>Serviços Prestados - Concessionárias</v>
          </cell>
        </row>
        <row r="2328">
          <cell r="A2328">
            <v>311040002</v>
          </cell>
          <cell r="B2328" t="str">
            <v>Água e Esgoto</v>
          </cell>
          <cell r="C2328" t="str">
            <v>3.1.1.04.0002</v>
          </cell>
          <cell r="D2328" t="str">
            <v>Água e Esgoto</v>
          </cell>
          <cell r="E2328" t="str">
            <v>III</v>
          </cell>
          <cell r="F2328" t="str">
            <v>Custos da Prestação de Serviços</v>
          </cell>
          <cell r="H2328" t="str">
            <v>Serviços Prestados - Concessionárias</v>
          </cell>
        </row>
        <row r="2329">
          <cell r="A2329">
            <v>311040003</v>
          </cell>
          <cell r="B2329" t="str">
            <v>Comunicações</v>
          </cell>
          <cell r="C2329" t="str">
            <v>3.1.1.04.0003</v>
          </cell>
          <cell r="D2329" t="str">
            <v>Comunicações</v>
          </cell>
          <cell r="E2329" t="str">
            <v>III</v>
          </cell>
          <cell r="F2329" t="str">
            <v>Custos da Prestação de Serviços</v>
          </cell>
          <cell r="H2329" t="str">
            <v>Serviços Prestados - Concessionárias</v>
          </cell>
        </row>
        <row r="2330">
          <cell r="A2330" t="str">
            <v>x</v>
          </cell>
          <cell r="B2330" t="str">
            <v>??</v>
          </cell>
          <cell r="C2330" t="str">
            <v>3.1.1.05</v>
          </cell>
          <cell r="D2330" t="str">
            <v>Materiais de Uso e Consumo</v>
          </cell>
          <cell r="E2330" t="str">
            <v>III</v>
          </cell>
          <cell r="F2330" t="str">
            <v>Custos da Prestação de Serviços</v>
          </cell>
        </row>
        <row r="2331">
          <cell r="A2331">
            <v>311050001</v>
          </cell>
          <cell r="B2331" t="str">
            <v>Materiais de Escritório</v>
          </cell>
          <cell r="C2331" t="str">
            <v>3.1.1.05.0001</v>
          </cell>
          <cell r="D2331" t="str">
            <v>Materiais de Escritório</v>
          </cell>
          <cell r="E2331" t="str">
            <v>III</v>
          </cell>
          <cell r="F2331" t="str">
            <v>Custos da Prestação de Serviços</v>
          </cell>
          <cell r="H2331" t="str">
            <v>Materiais de Uso e Consumo</v>
          </cell>
        </row>
        <row r="2332">
          <cell r="A2332">
            <v>311050002</v>
          </cell>
          <cell r="B2332" t="str">
            <v>Materiais de Limpeza e Conservação</v>
          </cell>
          <cell r="C2332" t="str">
            <v>3.1.1.05.0002</v>
          </cell>
          <cell r="D2332" t="str">
            <v>Materiais de Limpeza e Conservação</v>
          </cell>
          <cell r="E2332" t="str">
            <v>III</v>
          </cell>
          <cell r="F2332" t="str">
            <v>Custos da Prestação de Serviços</v>
          </cell>
          <cell r="H2332" t="str">
            <v>Materiais de Uso e Consumo</v>
          </cell>
        </row>
        <row r="2333">
          <cell r="A2333">
            <v>311050003</v>
          </cell>
          <cell r="B2333" t="str">
            <v>Cópias</v>
          </cell>
          <cell r="C2333" t="str">
            <v>3.1.1.05.0003</v>
          </cell>
          <cell r="D2333" t="str">
            <v>Cópias</v>
          </cell>
          <cell r="E2333" t="str">
            <v>III</v>
          </cell>
          <cell r="F2333" t="str">
            <v>Custos da Prestação de Serviços</v>
          </cell>
          <cell r="H2333" t="str">
            <v>Materiais de Uso e Consumo</v>
          </cell>
        </row>
        <row r="2334">
          <cell r="A2334">
            <v>311050004</v>
          </cell>
          <cell r="B2334" t="str">
            <v>Combustíveis e Lubrificantes</v>
          </cell>
          <cell r="C2334" t="str">
            <v>3.1.1.05.0004</v>
          </cell>
          <cell r="D2334" t="str">
            <v>Combustíveis e Lubrificantes</v>
          </cell>
          <cell r="E2334" t="str">
            <v>III</v>
          </cell>
          <cell r="F2334" t="str">
            <v>Custos da Prestação de Serviços</v>
          </cell>
          <cell r="H2334" t="str">
            <v>Materiais de Uso e Consumo</v>
          </cell>
        </row>
        <row r="2335">
          <cell r="A2335" t="str">
            <v>x</v>
          </cell>
          <cell r="B2335" t="str">
            <v>??</v>
          </cell>
          <cell r="C2335" t="str">
            <v>3.1.1.06</v>
          </cell>
          <cell r="D2335" t="str">
            <v>Depreciações e Amortizações</v>
          </cell>
          <cell r="E2335" t="str">
            <v>III</v>
          </cell>
          <cell r="F2335" t="str">
            <v>Custos da Prestação de Serviços</v>
          </cell>
        </row>
        <row r="2336">
          <cell r="A2336">
            <v>311110001</v>
          </cell>
          <cell r="B2336" t="str">
            <v>Depreciação - custo</v>
          </cell>
          <cell r="C2336" t="str">
            <v>3.1.1.06.0001</v>
          </cell>
          <cell r="D2336" t="str">
            <v>Depreciações</v>
          </cell>
          <cell r="E2336" t="str">
            <v>III</v>
          </cell>
          <cell r="F2336" t="str">
            <v>Custos da Prestação de Serviços</v>
          </cell>
          <cell r="H2336" t="str">
            <v>Depreciação e Amortização</v>
          </cell>
          <cell r="J2336" t="str">
            <v>Depre - Custo</v>
          </cell>
        </row>
        <row r="2337">
          <cell r="A2337">
            <v>311110003</v>
          </cell>
          <cell r="B2337" t="str">
            <v>Amortizações</v>
          </cell>
          <cell r="C2337" t="str">
            <v>3.1.1.06.0002</v>
          </cell>
          <cell r="D2337" t="str">
            <v>Amortizações</v>
          </cell>
          <cell r="E2337" t="str">
            <v>III</v>
          </cell>
          <cell r="F2337" t="str">
            <v>Custos da Prestação de Serviços</v>
          </cell>
          <cell r="H2337" t="str">
            <v>Depreciação e Amortização</v>
          </cell>
          <cell r="J2337" t="str">
            <v>Depre - Custo</v>
          </cell>
        </row>
        <row r="2338">
          <cell r="A2338" t="str">
            <v>x</v>
          </cell>
          <cell r="B2338" t="str">
            <v>??</v>
          </cell>
          <cell r="C2338" t="str">
            <v>3.1.1.98</v>
          </cell>
          <cell r="D2338" t="str">
            <v>Demais Custos</v>
          </cell>
          <cell r="E2338" t="str">
            <v>III</v>
          </cell>
          <cell r="F2338" t="str">
            <v>Custos da Prestação de Serviços</v>
          </cell>
          <cell r="H2338" t="str">
            <v>Depreciação e Amortização</v>
          </cell>
          <cell r="J2338" t="str">
            <v>Amort - Custo</v>
          </cell>
        </row>
        <row r="2339">
          <cell r="A2339">
            <v>311990001</v>
          </cell>
          <cell r="B2339" t="str">
            <v>Aluguel de Imovéis</v>
          </cell>
          <cell r="C2339" t="str">
            <v>3.1.1.98.0001</v>
          </cell>
          <cell r="D2339" t="str">
            <v>Aluguel de Imóveis</v>
          </cell>
          <cell r="E2339" t="str">
            <v>III</v>
          </cell>
          <cell r="F2339" t="str">
            <v>Custos da Prestação de Serviços</v>
          </cell>
          <cell r="H2339" t="str">
            <v>Demais Custos</v>
          </cell>
        </row>
        <row r="2340">
          <cell r="A2340">
            <v>311990002</v>
          </cell>
          <cell r="B2340" t="str">
            <v>Aluguel de Bens Móveis</v>
          </cell>
          <cell r="C2340" t="str">
            <v>3.1.1.98.0002</v>
          </cell>
          <cell r="D2340" t="str">
            <v>Aluguel de Bens Móveis</v>
          </cell>
          <cell r="E2340" t="str">
            <v>III</v>
          </cell>
          <cell r="F2340" t="str">
            <v>Custos da Prestação de Serviços</v>
          </cell>
          <cell r="H2340" t="str">
            <v>Demais Custos</v>
          </cell>
        </row>
        <row r="2341">
          <cell r="A2341">
            <v>311990003</v>
          </cell>
          <cell r="B2341" t="str">
            <v>Prêmios de Seguros</v>
          </cell>
          <cell r="C2341" t="str">
            <v>3.1.1.98.0003</v>
          </cell>
          <cell r="D2341" t="str">
            <v>Prêmios de Seguros</v>
          </cell>
          <cell r="E2341" t="str">
            <v>III</v>
          </cell>
          <cell r="F2341" t="str">
            <v>Custos da Prestação de Serviços</v>
          </cell>
          <cell r="H2341" t="str">
            <v>Demais Custos</v>
          </cell>
        </row>
        <row r="2342">
          <cell r="A2342">
            <v>311990004</v>
          </cell>
          <cell r="B2342" t="str">
            <v>Despesas de Viagens</v>
          </cell>
          <cell r="C2342" t="str">
            <v>3.1.1.98.0004</v>
          </cell>
          <cell r="D2342" t="str">
            <v>Despesas de Viagens</v>
          </cell>
          <cell r="E2342" t="str">
            <v>III</v>
          </cell>
          <cell r="F2342" t="str">
            <v>Custos da Prestação de Serviços</v>
          </cell>
          <cell r="H2342" t="str">
            <v>Demais Custos</v>
          </cell>
        </row>
        <row r="2343">
          <cell r="A2343">
            <v>311990007</v>
          </cell>
          <cell r="B2343" t="str">
            <v>Condução e Passagens Urbanas</v>
          </cell>
          <cell r="C2343" t="str">
            <v>3.1.1.98.0005</v>
          </cell>
          <cell r="D2343" t="str">
            <v>Condução e Passagens Urbanas</v>
          </cell>
          <cell r="E2343" t="str">
            <v>III</v>
          </cell>
          <cell r="F2343" t="str">
            <v>Custos da Prestação de Serviços</v>
          </cell>
          <cell r="H2343" t="str">
            <v>Demais Custos</v>
          </cell>
        </row>
        <row r="2344">
          <cell r="A2344">
            <v>311999999</v>
          </cell>
          <cell r="B2344" t="str">
            <v>Demais Custos</v>
          </cell>
          <cell r="C2344" t="str">
            <v>3.1.1.98.0006</v>
          </cell>
          <cell r="D2344" t="str">
            <v>Fretes e Carretos</v>
          </cell>
          <cell r="E2344" t="str">
            <v>III</v>
          </cell>
          <cell r="F2344" t="str">
            <v>Custos da Prestação de Serviços</v>
          </cell>
          <cell r="H2344" t="str">
            <v>Demais Custos</v>
          </cell>
        </row>
        <row r="2345">
          <cell r="A2345">
            <v>311999999</v>
          </cell>
          <cell r="B2345" t="str">
            <v>Demais Custos</v>
          </cell>
          <cell r="C2345" t="str">
            <v>3.1.1.98.9999</v>
          </cell>
          <cell r="D2345" t="str">
            <v>Demais Custos</v>
          </cell>
          <cell r="E2345" t="str">
            <v>III</v>
          </cell>
          <cell r="F2345" t="str">
            <v>Custos da Prestação de Serviços</v>
          </cell>
          <cell r="H2345" t="str">
            <v>Demais Custos</v>
          </cell>
        </row>
        <row r="2346">
          <cell r="A2346" t="str">
            <v>x</v>
          </cell>
          <cell r="B2346" t="str">
            <v>??</v>
          </cell>
          <cell r="C2346" t="str">
            <v>3.1.1.99</v>
          </cell>
          <cell r="D2346" t="str">
            <v>Crédito Presumido - PIS / Cofins</v>
          </cell>
          <cell r="E2346" t="str">
            <v>III</v>
          </cell>
          <cell r="F2346" t="str">
            <v>Custos da Prestação de Serviços</v>
          </cell>
          <cell r="H2346" t="str">
            <v>Demais Custos</v>
          </cell>
        </row>
        <row r="2347">
          <cell r="A2347" t="str">
            <v>x</v>
          </cell>
          <cell r="B2347" t="str">
            <v>??</v>
          </cell>
          <cell r="C2347" t="str">
            <v>3.1.2</v>
          </cell>
          <cell r="D2347" t="str">
            <v>Custos da Exploração de Shopping Center</v>
          </cell>
          <cell r="E2347" t="str">
            <v>III</v>
          </cell>
          <cell r="F2347" t="str">
            <v>Custos da Prestação de Serviços</v>
          </cell>
        </row>
        <row r="2348">
          <cell r="A2348" t="str">
            <v>x</v>
          </cell>
          <cell r="B2348" t="str">
            <v>??</v>
          </cell>
          <cell r="C2348" t="str">
            <v>3.1.2.01</v>
          </cell>
          <cell r="D2348" t="str">
            <v>Custos com Pessoal</v>
          </cell>
          <cell r="E2348" t="str">
            <v>III</v>
          </cell>
          <cell r="F2348" t="str">
            <v>Custos da Prestação de Serviços</v>
          </cell>
        </row>
        <row r="2349">
          <cell r="A2349">
            <v>311010001</v>
          </cell>
          <cell r="B2349" t="str">
            <v>Salários</v>
          </cell>
          <cell r="C2349" t="str">
            <v>3.1.2.01.0001</v>
          </cell>
          <cell r="D2349" t="str">
            <v>Salários</v>
          </cell>
          <cell r="E2349" t="str">
            <v>III</v>
          </cell>
          <cell r="F2349" t="str">
            <v>Custos da Prestação de Serviços</v>
          </cell>
          <cell r="H2349" t="str">
            <v>Custos com Pessoal</v>
          </cell>
        </row>
        <row r="2350">
          <cell r="A2350">
            <v>311010002</v>
          </cell>
          <cell r="B2350" t="str">
            <v>Horas Extras</v>
          </cell>
          <cell r="C2350" t="str">
            <v>3.1.2.01.0002</v>
          </cell>
          <cell r="D2350" t="str">
            <v>Horas Extras</v>
          </cell>
          <cell r="E2350" t="str">
            <v>III</v>
          </cell>
          <cell r="F2350" t="str">
            <v>Custos da Prestação de Serviços</v>
          </cell>
          <cell r="H2350" t="str">
            <v>Custos com Pessoal</v>
          </cell>
        </row>
        <row r="2351">
          <cell r="A2351">
            <v>311010003</v>
          </cell>
          <cell r="B2351" t="str">
            <v>Gratificações</v>
          </cell>
          <cell r="C2351" t="str">
            <v>3.1.2.01.0003</v>
          </cell>
          <cell r="D2351" t="str">
            <v>Gratificações</v>
          </cell>
          <cell r="E2351" t="str">
            <v>III</v>
          </cell>
          <cell r="F2351" t="str">
            <v>Custos da Prestação de Serviços</v>
          </cell>
          <cell r="H2351" t="str">
            <v>Custos com Pessoal</v>
          </cell>
        </row>
        <row r="2352">
          <cell r="A2352">
            <v>311010004</v>
          </cell>
          <cell r="B2352" t="str">
            <v>13º Salário</v>
          </cell>
          <cell r="C2352" t="str">
            <v>3.1.2.01.0004</v>
          </cell>
          <cell r="D2352" t="str">
            <v>13º Salário</v>
          </cell>
          <cell r="E2352" t="str">
            <v>III</v>
          </cell>
          <cell r="F2352" t="str">
            <v>Custos da Prestação de Serviços</v>
          </cell>
          <cell r="H2352" t="str">
            <v>Custos com Pessoal</v>
          </cell>
        </row>
        <row r="2353">
          <cell r="A2353">
            <v>311010005</v>
          </cell>
          <cell r="B2353" t="str">
            <v>Férias</v>
          </cell>
          <cell r="C2353" t="str">
            <v>3.1.2.01.0005</v>
          </cell>
          <cell r="D2353" t="str">
            <v>Férias</v>
          </cell>
          <cell r="E2353" t="str">
            <v>III</v>
          </cell>
          <cell r="F2353" t="str">
            <v>Custos da Prestação de Serviços</v>
          </cell>
          <cell r="H2353" t="str">
            <v>Custos com Pessoal</v>
          </cell>
        </row>
        <row r="2354">
          <cell r="A2354">
            <v>311010006</v>
          </cell>
          <cell r="B2354" t="str">
            <v>F G T S</v>
          </cell>
          <cell r="C2354" t="str">
            <v>3.1.2.01.0006</v>
          </cell>
          <cell r="D2354" t="str">
            <v>F G T S</v>
          </cell>
          <cell r="E2354" t="str">
            <v>III</v>
          </cell>
          <cell r="F2354" t="str">
            <v>Custos da Prestação de Serviços</v>
          </cell>
          <cell r="H2354" t="str">
            <v>Custos com Pessoal</v>
          </cell>
        </row>
        <row r="2355">
          <cell r="A2355">
            <v>311010007</v>
          </cell>
          <cell r="B2355" t="str">
            <v>Contribuições Previdenciárias</v>
          </cell>
          <cell r="C2355" t="str">
            <v>3.1.2.01.0007</v>
          </cell>
          <cell r="D2355" t="str">
            <v>Contribuições Previdenciárias</v>
          </cell>
          <cell r="E2355" t="str">
            <v>III</v>
          </cell>
          <cell r="F2355" t="str">
            <v>Custos da Prestação de Serviços</v>
          </cell>
          <cell r="H2355" t="str">
            <v>Custos com Pessoal</v>
          </cell>
        </row>
        <row r="2356">
          <cell r="A2356">
            <v>311010008</v>
          </cell>
          <cell r="B2356" t="str">
            <v>PIS-Prog.de Integração Social</v>
          </cell>
          <cell r="C2356" t="str">
            <v>3.1.2.01.0008</v>
          </cell>
          <cell r="D2356" t="str">
            <v>PIS-Prog.de Integração Social</v>
          </cell>
          <cell r="E2356" t="str">
            <v>III</v>
          </cell>
          <cell r="F2356" t="str">
            <v>Custos da Prestação de Serviços</v>
          </cell>
          <cell r="H2356" t="str">
            <v>Custos com Pessoal</v>
          </cell>
        </row>
        <row r="2357">
          <cell r="A2357">
            <v>311010009</v>
          </cell>
          <cell r="B2357" t="str">
            <v>Rescisões e Condenações Trabalhistas</v>
          </cell>
          <cell r="C2357" t="str">
            <v>3.1.2.01.0009</v>
          </cell>
          <cell r="D2357" t="str">
            <v>Rescisões e Condenações Trabalhistas</v>
          </cell>
          <cell r="E2357" t="str">
            <v>III</v>
          </cell>
          <cell r="F2357" t="str">
            <v>Custos da Prestação de Serviços</v>
          </cell>
          <cell r="H2357" t="str">
            <v>Custos com Pessoal</v>
          </cell>
        </row>
        <row r="2358">
          <cell r="A2358">
            <v>311010010</v>
          </cell>
          <cell r="B2358" t="str">
            <v>Auxílio Alimentação</v>
          </cell>
          <cell r="C2358" t="str">
            <v>3.1.2.01.0010</v>
          </cell>
          <cell r="D2358" t="str">
            <v>Auxílio Alimentação</v>
          </cell>
          <cell r="E2358" t="str">
            <v>III</v>
          </cell>
          <cell r="F2358" t="str">
            <v>Custos da Prestação de Serviços</v>
          </cell>
          <cell r="H2358" t="str">
            <v>Custos com Pessoal</v>
          </cell>
        </row>
        <row r="2359">
          <cell r="A2359">
            <v>311010011</v>
          </cell>
          <cell r="B2359" t="str">
            <v>Assistência Médica em Grupo</v>
          </cell>
          <cell r="C2359" t="str">
            <v>3.1.2.01.0011</v>
          </cell>
          <cell r="D2359" t="str">
            <v>Assistência Médica em Grupo</v>
          </cell>
          <cell r="E2359" t="str">
            <v>III</v>
          </cell>
          <cell r="F2359" t="str">
            <v>Custos da Prestação de Serviços</v>
          </cell>
          <cell r="H2359" t="str">
            <v>Custos com Pessoal</v>
          </cell>
        </row>
        <row r="2360">
          <cell r="A2360">
            <v>311010012</v>
          </cell>
          <cell r="B2360" t="str">
            <v>Vale Transporte</v>
          </cell>
          <cell r="C2360" t="str">
            <v>3.1.2.01.0012</v>
          </cell>
          <cell r="D2360" t="str">
            <v>Vale Transporte</v>
          </cell>
          <cell r="E2360" t="str">
            <v>III</v>
          </cell>
          <cell r="F2360" t="str">
            <v>Custos da Prestação de Serviços</v>
          </cell>
          <cell r="H2360" t="str">
            <v>Custos com Pessoal</v>
          </cell>
        </row>
        <row r="2361">
          <cell r="A2361">
            <v>311010013</v>
          </cell>
          <cell r="B2361" t="str">
            <v>Seguro de Vida em Grupo</v>
          </cell>
          <cell r="C2361" t="str">
            <v>3.1.2.01.0013</v>
          </cell>
          <cell r="D2361" t="str">
            <v>Seguro de Vida em Grupo</v>
          </cell>
          <cell r="E2361" t="str">
            <v>III</v>
          </cell>
          <cell r="F2361" t="str">
            <v>Custos da Prestação de Serviços</v>
          </cell>
          <cell r="H2361" t="str">
            <v>Custos com Pessoal</v>
          </cell>
        </row>
        <row r="2362">
          <cell r="A2362">
            <v>311010014</v>
          </cell>
          <cell r="B2362" t="str">
            <v>Treinamentos e Cursos</v>
          </cell>
          <cell r="C2362" t="str">
            <v>3.1.2.01.0014</v>
          </cell>
          <cell r="D2362" t="str">
            <v>Treinamentos e Cursos</v>
          </cell>
          <cell r="E2362" t="str">
            <v>III</v>
          </cell>
          <cell r="F2362" t="str">
            <v>Custos da Prestação de Serviços</v>
          </cell>
          <cell r="H2362" t="str">
            <v>Custos com Pessoal</v>
          </cell>
        </row>
        <row r="2363">
          <cell r="A2363">
            <v>311010015</v>
          </cell>
          <cell r="B2363" t="str">
            <v>Mão de Obra Temporária</v>
          </cell>
          <cell r="C2363" t="str">
            <v>3.1.2.01.0015</v>
          </cell>
          <cell r="D2363" t="str">
            <v>Mão de Obra Temporária</v>
          </cell>
          <cell r="E2363" t="str">
            <v>III</v>
          </cell>
          <cell r="F2363" t="str">
            <v>Custos da Prestação de Serviços</v>
          </cell>
          <cell r="H2363" t="str">
            <v>Custos com Pessoal</v>
          </cell>
        </row>
        <row r="2364">
          <cell r="A2364">
            <v>311010016</v>
          </cell>
          <cell r="B2364" t="str">
            <v>Contribuição Sindical e Assistencial</v>
          </cell>
          <cell r="C2364" t="str">
            <v>3.1.2.01.0016</v>
          </cell>
          <cell r="D2364" t="str">
            <v>Contribuição Sindical e Assistencial</v>
          </cell>
          <cell r="E2364" t="str">
            <v>III</v>
          </cell>
          <cell r="F2364" t="str">
            <v>Custos da Prestação de Serviços</v>
          </cell>
          <cell r="H2364" t="str">
            <v>Custos com Pessoal</v>
          </cell>
        </row>
        <row r="2365">
          <cell r="A2365">
            <v>311019999</v>
          </cell>
          <cell r="B2365" t="str">
            <v>Demais Custos com Pessoal</v>
          </cell>
          <cell r="C2365" t="str">
            <v>3.1.2.01.9999</v>
          </cell>
          <cell r="D2365" t="str">
            <v>Demais Custos com Pessoal</v>
          </cell>
          <cell r="E2365" t="str">
            <v>III</v>
          </cell>
          <cell r="F2365" t="str">
            <v>Custos da Prestação de Serviços</v>
          </cell>
          <cell r="H2365" t="str">
            <v>Custos com Pessoal</v>
          </cell>
        </row>
        <row r="2366">
          <cell r="A2366" t="str">
            <v>x</v>
          </cell>
          <cell r="B2366" t="str">
            <v>??</v>
          </cell>
          <cell r="C2366" t="str">
            <v>3.1.2.02</v>
          </cell>
          <cell r="D2366" t="str">
            <v>Serviços Prestados - Pessoas Jurídicas</v>
          </cell>
          <cell r="E2366" t="str">
            <v>III</v>
          </cell>
          <cell r="F2366" t="str">
            <v>Custos da Prestação de Serviços</v>
          </cell>
          <cell r="H2366" t="str">
            <v>Custos com Pessoal</v>
          </cell>
        </row>
        <row r="2367">
          <cell r="A2367">
            <v>311020001</v>
          </cell>
          <cell r="B2367" t="str">
            <v>Gerenciamento</v>
          </cell>
          <cell r="C2367" t="str">
            <v>3.1.2.02.0001</v>
          </cell>
          <cell r="D2367" t="str">
            <v>Gerenciamento</v>
          </cell>
          <cell r="E2367" t="str">
            <v>III</v>
          </cell>
          <cell r="F2367" t="str">
            <v>Custos da Prestação de Serviços</v>
          </cell>
          <cell r="H2367" t="str">
            <v>Serviços Prestados - Pessoas Jurídicas</v>
          </cell>
        </row>
        <row r="2368">
          <cell r="A2368">
            <v>311020002</v>
          </cell>
          <cell r="B2368" t="str">
            <v>Superintendência</v>
          </cell>
          <cell r="C2368" t="str">
            <v>3.1.2.02.0002</v>
          </cell>
          <cell r="D2368" t="str">
            <v>Superintendência</v>
          </cell>
          <cell r="E2368" t="str">
            <v>III</v>
          </cell>
          <cell r="F2368" t="str">
            <v>Custos da Prestação de Serviços</v>
          </cell>
          <cell r="H2368" t="str">
            <v>Serviços Prestados - Pessoas Jurídicas</v>
          </cell>
        </row>
        <row r="2369">
          <cell r="A2369">
            <v>311020003</v>
          </cell>
          <cell r="B2369" t="str">
            <v>Auditoria Externa</v>
          </cell>
          <cell r="C2369" t="str">
            <v>3.1.2.02.0003</v>
          </cell>
          <cell r="D2369" t="str">
            <v>Auditoria Externa</v>
          </cell>
          <cell r="E2369" t="str">
            <v>III</v>
          </cell>
          <cell r="F2369" t="str">
            <v>Custos da Prestação de Serviços</v>
          </cell>
          <cell r="H2369" t="str">
            <v>Serviços Prestados - Pessoas Jurídicas</v>
          </cell>
        </row>
        <row r="2370">
          <cell r="A2370">
            <v>311020004</v>
          </cell>
          <cell r="B2370" t="str">
            <v>Honorários Advocatícios</v>
          </cell>
          <cell r="C2370" t="str">
            <v>3.1.2.02.0004</v>
          </cell>
          <cell r="D2370" t="str">
            <v>Honorários Advocatícios</v>
          </cell>
          <cell r="E2370" t="str">
            <v>III</v>
          </cell>
          <cell r="F2370" t="str">
            <v>Custos da Prestação de Serviços</v>
          </cell>
          <cell r="H2370" t="str">
            <v>Serviços Prestados - Pessoas Jurídicas</v>
          </cell>
        </row>
        <row r="2371">
          <cell r="A2371">
            <v>311020005</v>
          </cell>
          <cell r="B2371" t="str">
            <v>Corretagem</v>
          </cell>
          <cell r="C2371" t="str">
            <v>3.1.2.02.0005</v>
          </cell>
          <cell r="D2371" t="str">
            <v>Corretagem</v>
          </cell>
          <cell r="E2371" t="str">
            <v>III</v>
          </cell>
          <cell r="F2371" t="str">
            <v>Custos da Prestação de Serviços</v>
          </cell>
          <cell r="H2371" t="str">
            <v>Serviços Prestados - Pessoas Jurídicas</v>
          </cell>
        </row>
        <row r="2372">
          <cell r="A2372">
            <v>311020006</v>
          </cell>
          <cell r="B2372" t="str">
            <v>Assessoria de Informática</v>
          </cell>
          <cell r="C2372" t="str">
            <v>3.1.2.02.0006</v>
          </cell>
          <cell r="D2372" t="str">
            <v>Assessoria de Informática</v>
          </cell>
          <cell r="E2372" t="str">
            <v>III</v>
          </cell>
          <cell r="F2372" t="str">
            <v>Custos da Prestação de Serviços</v>
          </cell>
          <cell r="H2372" t="str">
            <v>Serviços Prestados - Pessoas Jurídicas</v>
          </cell>
        </row>
        <row r="2373">
          <cell r="A2373">
            <v>311020007</v>
          </cell>
          <cell r="B2373" t="str">
            <v>Serviços de Manutenção</v>
          </cell>
          <cell r="C2373" t="str">
            <v>3.1.2.02.0007</v>
          </cell>
          <cell r="D2373" t="str">
            <v>Serviços de Manutenção</v>
          </cell>
          <cell r="E2373" t="str">
            <v>III</v>
          </cell>
          <cell r="F2373" t="str">
            <v>Custos da Prestação de Serviços</v>
          </cell>
          <cell r="H2373" t="str">
            <v>Serviços Prestados - Pessoas Jurídicas</v>
          </cell>
        </row>
        <row r="2374">
          <cell r="A2374">
            <v>311020008</v>
          </cell>
          <cell r="B2374" t="str">
            <v>Consultoria</v>
          </cell>
          <cell r="C2374" t="str">
            <v>3.1.2.02.0008</v>
          </cell>
          <cell r="D2374" t="str">
            <v>Consultoria</v>
          </cell>
          <cell r="E2374" t="str">
            <v>III</v>
          </cell>
          <cell r="F2374" t="str">
            <v>Custos da Prestação de Serviços</v>
          </cell>
          <cell r="H2374" t="str">
            <v>Serviços Prestados - Pessoas Jurídicas</v>
          </cell>
        </row>
        <row r="2375">
          <cell r="A2375">
            <v>311020009</v>
          </cell>
          <cell r="B2375" t="str">
            <v>Vigilância Patrimonial</v>
          </cell>
          <cell r="C2375" t="str">
            <v>3.1.2.02.0009</v>
          </cell>
          <cell r="D2375" t="str">
            <v>Vigilância Patrimonial</v>
          </cell>
          <cell r="E2375" t="str">
            <v>III</v>
          </cell>
          <cell r="F2375" t="str">
            <v>Custos da Prestação de Serviços</v>
          </cell>
          <cell r="H2375" t="str">
            <v>Serviços Prestados - Pessoas Jurídicas</v>
          </cell>
        </row>
        <row r="2376">
          <cell r="A2376">
            <v>311020010</v>
          </cell>
          <cell r="B2376" t="str">
            <v>Operação de Estacionamento</v>
          </cell>
          <cell r="C2376" t="str">
            <v>3.1.2.02.0010</v>
          </cell>
          <cell r="D2376" t="str">
            <v>Operação de Estacionamento</v>
          </cell>
          <cell r="E2376" t="str">
            <v>III</v>
          </cell>
          <cell r="F2376" t="str">
            <v>Custos da Prestação de Serviços</v>
          </cell>
          <cell r="H2376" t="str">
            <v>Serviços Prestados - Pessoas Jurídicas</v>
          </cell>
        </row>
        <row r="2377">
          <cell r="A2377">
            <v>311029999</v>
          </cell>
          <cell r="B2377" t="str">
            <v>Demais Serviços</v>
          </cell>
          <cell r="C2377" t="str">
            <v>3.1.2.02.9999</v>
          </cell>
          <cell r="D2377" t="str">
            <v>Demais Serviços</v>
          </cell>
          <cell r="E2377" t="str">
            <v>III</v>
          </cell>
          <cell r="F2377" t="str">
            <v>Custos da Prestação de Serviços</v>
          </cell>
          <cell r="H2377" t="str">
            <v>Serviços Prestados - Pessoas Jurídicas</v>
          </cell>
        </row>
        <row r="2378">
          <cell r="A2378" t="str">
            <v>x</v>
          </cell>
          <cell r="B2378" t="str">
            <v>??</v>
          </cell>
          <cell r="C2378" t="str">
            <v>3.1.2.03</v>
          </cell>
          <cell r="D2378" t="str">
            <v>Serviços Prestados - Pessoas Físicas</v>
          </cell>
          <cell r="E2378" t="str">
            <v>III</v>
          </cell>
          <cell r="F2378" t="str">
            <v>Custos da Prestação de Serviços</v>
          </cell>
          <cell r="H2378" t="str">
            <v>Serviços Prestados - Pessoas Jurídicas</v>
          </cell>
        </row>
        <row r="2379">
          <cell r="A2379">
            <v>311039999</v>
          </cell>
          <cell r="B2379" t="str">
            <v>Serviços Diversos</v>
          </cell>
          <cell r="C2379" t="str">
            <v>3.1.2.03.9998</v>
          </cell>
          <cell r="D2379" t="str">
            <v>Serviços Diversos</v>
          </cell>
          <cell r="E2379" t="str">
            <v>III</v>
          </cell>
          <cell r="F2379" t="str">
            <v>Custos da Prestação de Serviços</v>
          </cell>
          <cell r="H2379" t="str">
            <v>Serviços Prestados - Pessoas Físicas</v>
          </cell>
        </row>
        <row r="2380">
          <cell r="A2380">
            <v>311039998</v>
          </cell>
          <cell r="B2380" t="str">
            <v>INSS s/Autônomo - Pessoa Física</v>
          </cell>
          <cell r="C2380" t="str">
            <v>3.1.2.03.9999</v>
          </cell>
          <cell r="D2380" t="str">
            <v>Encargos Sociais</v>
          </cell>
          <cell r="E2380" t="str">
            <v>III</v>
          </cell>
          <cell r="F2380" t="str">
            <v>Custos da Prestação de Serviços</v>
          </cell>
          <cell r="H2380" t="str">
            <v>Serviços Prestados - Pessoas Físicas</v>
          </cell>
        </row>
        <row r="2381">
          <cell r="A2381" t="str">
            <v>x</v>
          </cell>
          <cell r="B2381" t="str">
            <v>??</v>
          </cell>
          <cell r="C2381" t="str">
            <v>3.1.2.04</v>
          </cell>
          <cell r="D2381" t="str">
            <v>Serviços Prestados - Concessionárias</v>
          </cell>
          <cell r="E2381" t="str">
            <v>III</v>
          </cell>
          <cell r="F2381" t="str">
            <v>Custos da Prestação de Serviços</v>
          </cell>
          <cell r="H2381" t="str">
            <v>Serviços Prestados - Pessoas Físicas</v>
          </cell>
        </row>
        <row r="2382">
          <cell r="A2382">
            <v>311040001</v>
          </cell>
          <cell r="B2382" t="str">
            <v>Energia Elétrica</v>
          </cell>
          <cell r="C2382" t="str">
            <v>3.1.2.04.0001</v>
          </cell>
          <cell r="D2382" t="str">
            <v>Energia Elétrica</v>
          </cell>
          <cell r="E2382" t="str">
            <v>III</v>
          </cell>
          <cell r="F2382" t="str">
            <v>Custos da Prestação de Serviços</v>
          </cell>
          <cell r="H2382" t="str">
            <v>Serviços Prestados - Concessionárias</v>
          </cell>
        </row>
        <row r="2383">
          <cell r="A2383">
            <v>311040002</v>
          </cell>
          <cell r="B2383" t="str">
            <v>Água e Esgoto</v>
          </cell>
          <cell r="C2383" t="str">
            <v>3.1.2.04.0002</v>
          </cell>
          <cell r="D2383" t="str">
            <v>Água e Esgoto</v>
          </cell>
          <cell r="E2383" t="str">
            <v>III</v>
          </cell>
          <cell r="F2383" t="str">
            <v>Custos da Prestação de Serviços</v>
          </cell>
          <cell r="H2383" t="str">
            <v>Serviços Prestados - Concessionárias</v>
          </cell>
        </row>
        <row r="2384">
          <cell r="A2384">
            <v>311040003</v>
          </cell>
          <cell r="B2384" t="str">
            <v>Comunicações</v>
          </cell>
          <cell r="C2384" t="str">
            <v>3.1.2.04.0003</v>
          </cell>
          <cell r="D2384" t="str">
            <v>Comunicações</v>
          </cell>
          <cell r="E2384" t="str">
            <v>III</v>
          </cell>
          <cell r="F2384" t="str">
            <v>Custos da Prestação de Serviços</v>
          </cell>
          <cell r="H2384" t="str">
            <v>Serviços Prestados - Concessionárias</v>
          </cell>
        </row>
        <row r="2385">
          <cell r="A2385" t="str">
            <v>x</v>
          </cell>
          <cell r="B2385" t="str">
            <v>??</v>
          </cell>
          <cell r="C2385" t="str">
            <v>3.1.2.05</v>
          </cell>
          <cell r="D2385" t="str">
            <v>Materiais de Uso e Consumo</v>
          </cell>
          <cell r="E2385" t="str">
            <v>III</v>
          </cell>
          <cell r="F2385" t="str">
            <v>Custos da Prestação de Serviços</v>
          </cell>
          <cell r="H2385" t="str">
            <v>Serviços Prestados - Concessionárias</v>
          </cell>
        </row>
        <row r="2386">
          <cell r="A2386">
            <v>311050001</v>
          </cell>
          <cell r="B2386" t="str">
            <v>Materiais de Escritório</v>
          </cell>
          <cell r="C2386" t="str">
            <v>3.1.2.05.0001</v>
          </cell>
          <cell r="D2386" t="str">
            <v>Materiais de Escritório</v>
          </cell>
          <cell r="E2386" t="str">
            <v>III</v>
          </cell>
          <cell r="F2386" t="str">
            <v>Custos da Prestação de Serviços</v>
          </cell>
          <cell r="H2386" t="str">
            <v>Materiais de Uso e Consumo</v>
          </cell>
        </row>
        <row r="2387">
          <cell r="A2387">
            <v>311050002</v>
          </cell>
          <cell r="B2387" t="str">
            <v>Materiais de Limpeza e Conservação</v>
          </cell>
          <cell r="C2387" t="str">
            <v>3.1.2.05.0002</v>
          </cell>
          <cell r="D2387" t="str">
            <v>Materiais de Limpeza e Conservação</v>
          </cell>
          <cell r="E2387" t="str">
            <v>III</v>
          </cell>
          <cell r="F2387" t="str">
            <v>Custos da Prestação de Serviços</v>
          </cell>
          <cell r="H2387" t="str">
            <v>Materiais de Uso e Consumo</v>
          </cell>
        </row>
        <row r="2388">
          <cell r="A2388">
            <v>311050003</v>
          </cell>
          <cell r="B2388" t="str">
            <v>Cópias</v>
          </cell>
          <cell r="C2388" t="str">
            <v>3.1.2.05.0003</v>
          </cell>
          <cell r="D2388" t="str">
            <v>Cópias</v>
          </cell>
          <cell r="E2388" t="str">
            <v>III</v>
          </cell>
          <cell r="F2388" t="str">
            <v>Custos da Prestação de Serviços</v>
          </cell>
          <cell r="H2388" t="str">
            <v>Materiais de Uso e Consumo</v>
          </cell>
        </row>
        <row r="2389">
          <cell r="A2389">
            <v>311050004</v>
          </cell>
          <cell r="B2389" t="str">
            <v>Combustíveis e Lubrificantes</v>
          </cell>
          <cell r="C2389" t="str">
            <v>3.1.2.05.0004</v>
          </cell>
          <cell r="D2389" t="str">
            <v>Combustíveis e Lubrificantes</v>
          </cell>
          <cell r="E2389" t="str">
            <v>III</v>
          </cell>
          <cell r="F2389" t="str">
            <v>Custos da Prestação de Serviços</v>
          </cell>
          <cell r="H2389" t="str">
            <v>Materiais de Uso e Consumo</v>
          </cell>
        </row>
        <row r="2390">
          <cell r="A2390">
            <v>311050005</v>
          </cell>
          <cell r="B2390" t="str">
            <v>Bens de Pequeno Valor</v>
          </cell>
          <cell r="C2390" t="str">
            <v>3.1.2.05.0005</v>
          </cell>
          <cell r="D2390" t="str">
            <v>Bens de Pequeno Valor</v>
          </cell>
          <cell r="E2390" t="str">
            <v>III</v>
          </cell>
          <cell r="F2390" t="str">
            <v>Custos da Prestação de Serviços</v>
          </cell>
          <cell r="H2390" t="str">
            <v>Materiais de Uso e Consumo</v>
          </cell>
        </row>
        <row r="2391">
          <cell r="A2391">
            <v>311050006</v>
          </cell>
          <cell r="B2391" t="str">
            <v>Uniformes</v>
          </cell>
          <cell r="C2391" t="str">
            <v>3.1.2.05.0006</v>
          </cell>
          <cell r="D2391" t="str">
            <v>Uniformes</v>
          </cell>
          <cell r="E2391" t="str">
            <v>III</v>
          </cell>
          <cell r="F2391" t="str">
            <v>Custos da Prestação de Serviços</v>
          </cell>
          <cell r="H2391" t="str">
            <v>Materiais de Uso e Consumo</v>
          </cell>
        </row>
        <row r="2392">
          <cell r="A2392">
            <v>311050007</v>
          </cell>
          <cell r="B2392" t="str">
            <v>Acessórios e Utensílios</v>
          </cell>
          <cell r="C2392" t="str">
            <v>3.1.2.05.0007</v>
          </cell>
          <cell r="D2392" t="str">
            <v>Acessórios e Utensílios</v>
          </cell>
          <cell r="E2392" t="str">
            <v>III</v>
          </cell>
          <cell r="F2392" t="str">
            <v>Custos da Prestação de Serviços</v>
          </cell>
          <cell r="H2392" t="str">
            <v>Materiais de Uso e Consumo</v>
          </cell>
        </row>
        <row r="2393">
          <cell r="A2393">
            <v>311059999</v>
          </cell>
          <cell r="B2393" t="str">
            <v>Demais Materiais</v>
          </cell>
          <cell r="C2393" t="str">
            <v>3.1.2.05.9999</v>
          </cell>
          <cell r="D2393" t="str">
            <v>Demais Materiais</v>
          </cell>
          <cell r="E2393" t="str">
            <v>III</v>
          </cell>
          <cell r="F2393" t="str">
            <v>Custos da Prestação de Serviços</v>
          </cell>
          <cell r="H2393" t="str">
            <v>Materiais de Uso e Consumo</v>
          </cell>
        </row>
        <row r="2394">
          <cell r="A2394" t="str">
            <v>x</v>
          </cell>
          <cell r="B2394" t="str">
            <v>??</v>
          </cell>
          <cell r="C2394" t="str">
            <v>3.1.2.06</v>
          </cell>
          <cell r="D2394" t="str">
            <v>Custos Condominiais</v>
          </cell>
          <cell r="E2394" t="str">
            <v>III</v>
          </cell>
          <cell r="F2394" t="str">
            <v>Custos da Prestação de Serviços</v>
          </cell>
          <cell r="H2394" t="str">
            <v>Materiais de Uso e Consumo</v>
          </cell>
        </row>
        <row r="2395">
          <cell r="A2395">
            <v>311060001</v>
          </cell>
          <cell r="B2395" t="str">
            <v>Condomínio Contratual</v>
          </cell>
          <cell r="C2395" t="str">
            <v>3.1.2.06.0001</v>
          </cell>
          <cell r="D2395" t="str">
            <v>Condomínio Contratual</v>
          </cell>
          <cell r="E2395" t="str">
            <v>III</v>
          </cell>
          <cell r="F2395" t="str">
            <v>Custos da Prestação de Serviços</v>
          </cell>
          <cell r="H2395" t="str">
            <v>Custos Condominiais</v>
          </cell>
        </row>
        <row r="2396">
          <cell r="A2396">
            <v>311060002</v>
          </cell>
          <cell r="B2396" t="str">
            <v>Condomínio - Vacância</v>
          </cell>
          <cell r="C2396" t="str">
            <v>3.1.2.06.0002</v>
          </cell>
          <cell r="D2396" t="str">
            <v>Condomínio - Vacância</v>
          </cell>
          <cell r="E2396" t="str">
            <v>III</v>
          </cell>
          <cell r="F2396" t="str">
            <v>Custos da Prestação de Serviços</v>
          </cell>
          <cell r="H2396" t="str">
            <v>Custos Condominiais</v>
          </cell>
        </row>
        <row r="2397">
          <cell r="A2397">
            <v>311060003</v>
          </cell>
          <cell r="B2397" t="str">
            <v>Condomínio - Inadimplência</v>
          </cell>
          <cell r="C2397" t="str">
            <v>3.1.2.06.0003</v>
          </cell>
          <cell r="D2397" t="str">
            <v>Condomínio - Inadimplência</v>
          </cell>
          <cell r="E2397" t="str">
            <v>III</v>
          </cell>
          <cell r="F2397" t="str">
            <v>Custos da Prestação de Serviços</v>
          </cell>
          <cell r="H2397" t="str">
            <v>Custos Condominiais</v>
          </cell>
        </row>
        <row r="2398">
          <cell r="A2398">
            <v>311060005</v>
          </cell>
          <cell r="B2398" t="str">
            <v>Ar Condicionado</v>
          </cell>
          <cell r="C2398" t="str">
            <v>3.1.2.06.0004</v>
          </cell>
          <cell r="D2398" t="str">
            <v>Ar Condicionado</v>
          </cell>
          <cell r="E2398" t="str">
            <v>III</v>
          </cell>
          <cell r="F2398" t="str">
            <v>Custos da Prestação de Serviços</v>
          </cell>
          <cell r="H2398" t="str">
            <v>Custos Condominiais</v>
          </cell>
        </row>
        <row r="2399">
          <cell r="A2399">
            <v>311060006</v>
          </cell>
          <cell r="B2399" t="str">
            <v>IPTU / Aforamento</v>
          </cell>
          <cell r="C2399" t="str">
            <v>3.1.2.06.0005</v>
          </cell>
          <cell r="D2399" t="str">
            <v>IPTU / Aforamento</v>
          </cell>
          <cell r="E2399" t="str">
            <v>III</v>
          </cell>
          <cell r="F2399" t="str">
            <v>Custos da Prestação de Serviços</v>
          </cell>
          <cell r="H2399" t="str">
            <v>Custos Condominiais</v>
          </cell>
        </row>
        <row r="2400">
          <cell r="A2400">
            <v>311060007</v>
          </cell>
          <cell r="B2400" t="str">
            <v>Seguros</v>
          </cell>
          <cell r="C2400" t="str">
            <v>3.1.2.06.0006</v>
          </cell>
          <cell r="D2400" t="str">
            <v>Seguros</v>
          </cell>
          <cell r="E2400" t="str">
            <v>III</v>
          </cell>
          <cell r="F2400" t="str">
            <v>Custos da Prestação de Serviços</v>
          </cell>
          <cell r="H2400" t="str">
            <v>Custos Condominiais</v>
          </cell>
        </row>
        <row r="2401">
          <cell r="A2401">
            <v>311060099</v>
          </cell>
          <cell r="B2401" t="str">
            <v>Demais Despesas Condominiais</v>
          </cell>
          <cell r="C2401" t="str">
            <v>3.1.2.06.9999</v>
          </cell>
          <cell r="D2401" t="str">
            <v>Demais Despesas Condominiais</v>
          </cell>
          <cell r="E2401" t="str">
            <v>III</v>
          </cell>
          <cell r="F2401" t="str">
            <v>Custos da Prestação de Serviços</v>
          </cell>
          <cell r="H2401" t="str">
            <v>Custos Condominiais</v>
          </cell>
        </row>
        <row r="2402">
          <cell r="A2402" t="str">
            <v>x</v>
          </cell>
          <cell r="B2402" t="str">
            <v>??</v>
          </cell>
          <cell r="C2402" t="str">
            <v>3.1.2.07</v>
          </cell>
          <cell r="D2402" t="str">
            <v>Custos com Fundo de Promoções</v>
          </cell>
          <cell r="E2402" t="str">
            <v>III</v>
          </cell>
          <cell r="F2402" t="str">
            <v>Custos da Prestação de Serviços</v>
          </cell>
          <cell r="H2402" t="str">
            <v>Custos Condominiais</v>
          </cell>
        </row>
        <row r="2403">
          <cell r="A2403">
            <v>311070001</v>
          </cell>
          <cell r="B2403" t="str">
            <v>Contribuições Ordinárias</v>
          </cell>
          <cell r="C2403" t="str">
            <v>3.1.2.07.0001</v>
          </cell>
          <cell r="D2403" t="str">
            <v>Contribuições Ordinárias</v>
          </cell>
          <cell r="E2403" t="str">
            <v>III</v>
          </cell>
          <cell r="F2403" t="str">
            <v>Custos da Prestação de Serviços</v>
          </cell>
          <cell r="H2403" t="str">
            <v>Custos com Fundo de Promoções</v>
          </cell>
        </row>
        <row r="2404">
          <cell r="A2404">
            <v>311070002</v>
          </cell>
          <cell r="B2404" t="str">
            <v>Contribuições Extraordinárias</v>
          </cell>
          <cell r="C2404" t="str">
            <v>3.1.2.07.0002</v>
          </cell>
          <cell r="D2404" t="str">
            <v>Contribuições Extraordinárias</v>
          </cell>
          <cell r="E2404" t="str">
            <v>III</v>
          </cell>
          <cell r="F2404" t="str">
            <v>Custos da Prestação de Serviços</v>
          </cell>
          <cell r="H2404" t="str">
            <v>Custos com Fundo de Promoções</v>
          </cell>
        </row>
        <row r="2405">
          <cell r="A2405" t="str">
            <v>x</v>
          </cell>
          <cell r="B2405" t="str">
            <v>??</v>
          </cell>
          <cell r="C2405" t="str">
            <v>3.1.2.08</v>
          </cell>
          <cell r="D2405" t="str">
            <v>Custos Financeiros</v>
          </cell>
          <cell r="E2405" t="str">
            <v>III</v>
          </cell>
          <cell r="F2405" t="str">
            <v>Custos da Prestação de Serviços</v>
          </cell>
          <cell r="H2405" t="str">
            <v>Custos com Fundo de Promoções</v>
          </cell>
        </row>
        <row r="2406">
          <cell r="A2406">
            <v>311080001</v>
          </cell>
          <cell r="B2406" t="str">
            <v>Taxas e Tarifas Bancárias</v>
          </cell>
          <cell r="C2406" t="str">
            <v>3.1.2.08.0001</v>
          </cell>
          <cell r="D2406" t="str">
            <v>Taxas e Tarifas Bancárias</v>
          </cell>
          <cell r="E2406" t="str">
            <v>III</v>
          </cell>
          <cell r="F2406" t="str">
            <v>Custos da Prestação de Serviços</v>
          </cell>
          <cell r="H2406" t="str">
            <v>Custos Financeiros</v>
          </cell>
        </row>
        <row r="2407">
          <cell r="A2407">
            <v>311080002</v>
          </cell>
          <cell r="B2407" t="str">
            <v>Encargos Financeiros</v>
          </cell>
          <cell r="C2407" t="str">
            <v>3.1.2.08.0002</v>
          </cell>
          <cell r="D2407" t="str">
            <v>Encargos Financeiros</v>
          </cell>
          <cell r="E2407" t="str">
            <v>III</v>
          </cell>
          <cell r="F2407" t="str">
            <v>Custos da Prestação de Serviços</v>
          </cell>
          <cell r="H2407" t="str">
            <v>Custos Financeiros</v>
          </cell>
        </row>
        <row r="2408">
          <cell r="A2408">
            <v>311080003</v>
          </cell>
          <cell r="B2408" t="str">
            <v>Descontos Concedidos</v>
          </cell>
          <cell r="C2408" t="str">
            <v>3.1.2.08.0003</v>
          </cell>
          <cell r="D2408" t="str">
            <v>Descontos Concedidos</v>
          </cell>
          <cell r="E2408" t="str">
            <v>III</v>
          </cell>
          <cell r="F2408" t="str">
            <v>Custos da Prestação de Serviços</v>
          </cell>
          <cell r="H2408" t="str">
            <v>Custos Financeiros</v>
          </cell>
        </row>
        <row r="2409">
          <cell r="A2409">
            <v>311080004</v>
          </cell>
          <cell r="B2409" t="str">
            <v>Encargos Moratórios</v>
          </cell>
          <cell r="C2409" t="str">
            <v>3.1.2.08.0004</v>
          </cell>
          <cell r="D2409" t="str">
            <v>Encargos Moratórios</v>
          </cell>
          <cell r="E2409" t="str">
            <v>III</v>
          </cell>
          <cell r="F2409" t="str">
            <v>Custos da Prestação de Serviços</v>
          </cell>
          <cell r="H2409" t="str">
            <v>Custos Financeiros</v>
          </cell>
        </row>
        <row r="2410">
          <cell r="A2410">
            <v>311089999</v>
          </cell>
          <cell r="B2410" t="str">
            <v>Demais Custos Financeiros</v>
          </cell>
          <cell r="C2410" t="str">
            <v>3.1.2.08.9999</v>
          </cell>
          <cell r="D2410" t="str">
            <v>Demais Custos Financeiros</v>
          </cell>
          <cell r="E2410" t="str">
            <v>III</v>
          </cell>
          <cell r="F2410" t="str">
            <v>Custos da Prestação de Serviços</v>
          </cell>
          <cell r="H2410" t="str">
            <v>Custos Financeiros</v>
          </cell>
        </row>
        <row r="2411">
          <cell r="A2411" t="str">
            <v>x</v>
          </cell>
          <cell r="B2411" t="str">
            <v>??</v>
          </cell>
          <cell r="C2411" t="str">
            <v>3.1.2.09</v>
          </cell>
          <cell r="D2411" t="str">
            <v>Custos Tributários</v>
          </cell>
          <cell r="E2411" t="str">
            <v>III</v>
          </cell>
          <cell r="F2411" t="str">
            <v>Custos da Prestação de Serviços</v>
          </cell>
          <cell r="H2411" t="str">
            <v>Custos Financeiros</v>
          </cell>
        </row>
        <row r="2412">
          <cell r="A2412">
            <v>311090001</v>
          </cell>
          <cell r="B2412" t="str">
            <v>CPMF</v>
          </cell>
          <cell r="C2412" t="str">
            <v>3.1.2.09.0001</v>
          </cell>
          <cell r="D2412" t="str">
            <v>CPMF</v>
          </cell>
          <cell r="E2412" t="str">
            <v>III</v>
          </cell>
          <cell r="F2412" t="str">
            <v>Custos da Prestação de Serviços</v>
          </cell>
          <cell r="H2412" t="str">
            <v>Custos Tributários</v>
          </cell>
        </row>
        <row r="2413">
          <cell r="A2413">
            <v>311090002</v>
          </cell>
          <cell r="B2413" t="str">
            <v>Impostos</v>
          </cell>
          <cell r="C2413" t="str">
            <v>3.1.2.09.0002</v>
          </cell>
          <cell r="D2413" t="str">
            <v xml:space="preserve">Impostos </v>
          </cell>
          <cell r="E2413" t="str">
            <v>III</v>
          </cell>
          <cell r="F2413" t="str">
            <v>Custos da Prestação de Serviços</v>
          </cell>
          <cell r="H2413" t="str">
            <v>Custos Tributários</v>
          </cell>
        </row>
        <row r="2414">
          <cell r="A2414">
            <v>311090003</v>
          </cell>
          <cell r="B2414" t="str">
            <v>Taxas e Emolumentos</v>
          </cell>
          <cell r="C2414" t="str">
            <v>3.1.2.09.0003</v>
          </cell>
          <cell r="D2414" t="str">
            <v xml:space="preserve">Taxas e Emolumentos </v>
          </cell>
          <cell r="E2414" t="str">
            <v>III</v>
          </cell>
          <cell r="F2414" t="str">
            <v>Custos da Prestação de Serviços</v>
          </cell>
          <cell r="H2414" t="str">
            <v>Custos Tributários</v>
          </cell>
        </row>
        <row r="2415">
          <cell r="A2415">
            <v>311090004</v>
          </cell>
          <cell r="B2415" t="str">
            <v>Imposto sobre Serviços</v>
          </cell>
          <cell r="C2415" t="str">
            <v>3.1.2.09.0004</v>
          </cell>
          <cell r="D2415" t="str">
            <v>Imposto sobre Serviços</v>
          </cell>
          <cell r="E2415" t="str">
            <v>II</v>
          </cell>
          <cell r="F2415" t="str">
            <v>Impostos Incidentes sobre a Receita</v>
          </cell>
          <cell r="H2415" t="str">
            <v>Custos Tributários</v>
          </cell>
        </row>
        <row r="2416">
          <cell r="A2416">
            <v>311099999</v>
          </cell>
          <cell r="B2416" t="str">
            <v>Demais Custos Tributários</v>
          </cell>
          <cell r="C2416" t="str">
            <v>3.1.2.09.9999</v>
          </cell>
          <cell r="D2416" t="str">
            <v>Demais Custos Tributários</v>
          </cell>
          <cell r="E2416" t="str">
            <v>III</v>
          </cell>
          <cell r="F2416" t="str">
            <v>Custos da Prestação de Serviços</v>
          </cell>
          <cell r="H2416" t="str">
            <v>Custos Tributários</v>
          </cell>
        </row>
        <row r="2417">
          <cell r="A2417" t="str">
            <v>x</v>
          </cell>
          <cell r="B2417" t="str">
            <v>??</v>
          </cell>
          <cell r="C2417" t="str">
            <v>3.1.2.10</v>
          </cell>
          <cell r="D2417" t="str">
            <v>Custos Comerciais</v>
          </cell>
          <cell r="E2417" t="str">
            <v>III</v>
          </cell>
          <cell r="F2417" t="str">
            <v>Custos da Prestação de Serviços</v>
          </cell>
          <cell r="H2417" t="str">
            <v>Custos Tributários</v>
          </cell>
        </row>
        <row r="2418">
          <cell r="A2418">
            <v>311100001</v>
          </cell>
          <cell r="B2418" t="str">
            <v>Encargos Contratuais</v>
          </cell>
          <cell r="C2418" t="str">
            <v>3.1.2.10.0001</v>
          </cell>
          <cell r="D2418" t="str">
            <v>Encargos Contratuais</v>
          </cell>
          <cell r="E2418" t="str">
            <v>III</v>
          </cell>
          <cell r="F2418" t="str">
            <v>Custos da Prestação de Serviços</v>
          </cell>
          <cell r="H2418" t="str">
            <v>Custos Comerciais</v>
          </cell>
        </row>
        <row r="2419">
          <cell r="A2419">
            <v>311100002</v>
          </cell>
          <cell r="B2419" t="str">
            <v>Custos de Comercialização</v>
          </cell>
          <cell r="C2419" t="str">
            <v>3.1.2.10.0002</v>
          </cell>
          <cell r="D2419" t="str">
            <v>Custos de Comercialização</v>
          </cell>
          <cell r="E2419" t="str">
            <v>III</v>
          </cell>
          <cell r="F2419" t="str">
            <v>Custos da Prestação de Serviços</v>
          </cell>
          <cell r="H2419" t="str">
            <v>Custos Comerciais</v>
          </cell>
        </row>
        <row r="2420">
          <cell r="A2420">
            <v>311100003</v>
          </cell>
          <cell r="B2420" t="str">
            <v>Cessões de Direitos Distratadas</v>
          </cell>
          <cell r="C2420" t="str">
            <v>3.1.2.10.0003</v>
          </cell>
          <cell r="D2420" t="str">
            <v>Cessões de Direitos Distratadas</v>
          </cell>
          <cell r="E2420" t="str">
            <v>III</v>
          </cell>
          <cell r="F2420" t="str">
            <v>Custos da Prestação de Serviços</v>
          </cell>
          <cell r="H2420" t="str">
            <v>Custos Comerciais</v>
          </cell>
        </row>
        <row r="2421">
          <cell r="A2421" t="str">
            <v>??</v>
          </cell>
          <cell r="B2421" t="str">
            <v>??</v>
          </cell>
          <cell r="C2421" t="str">
            <v>3.1.2.15.0027</v>
          </cell>
          <cell r="D2421" t="str">
            <v>AUDITORIA EXTERNA</v>
          </cell>
          <cell r="E2421" t="str">
            <v>III</v>
          </cell>
          <cell r="F2421" t="str">
            <v>Custos da Prestação de Serviços</v>
          </cell>
          <cell r="H2421" t="str">
            <v>Custos Comerciais</v>
          </cell>
        </row>
        <row r="2422">
          <cell r="A2422" t="str">
            <v>??</v>
          </cell>
          <cell r="B2422" t="str">
            <v>??</v>
          </cell>
          <cell r="C2422" t="str">
            <v>3.1.2.15.0036</v>
          </cell>
          <cell r="D2422" t="str">
            <v>DESPESAS DE VIAGENS</v>
          </cell>
          <cell r="E2422" t="str">
            <v>III</v>
          </cell>
          <cell r="F2422" t="str">
            <v>Custos da Prestação de Serviços</v>
          </cell>
        </row>
        <row r="2423">
          <cell r="A2423" t="str">
            <v>??</v>
          </cell>
          <cell r="B2423" t="str">
            <v>??</v>
          </cell>
          <cell r="C2423" t="str">
            <v>3.1.2.15.0048</v>
          </cell>
          <cell r="D2423" t="str">
            <v>SEGUROS</v>
          </cell>
          <cell r="E2423" t="str">
            <v>III</v>
          </cell>
          <cell r="F2423" t="str">
            <v>Custos da Prestação de Serviços</v>
          </cell>
        </row>
        <row r="2424">
          <cell r="A2424" t="str">
            <v>x</v>
          </cell>
          <cell r="B2424" t="str">
            <v>??</v>
          </cell>
          <cell r="C2424" t="str">
            <v>3.1.2.97</v>
          </cell>
          <cell r="D2424" t="str">
            <v>Depreciações e Amortizações</v>
          </cell>
          <cell r="E2424" t="str">
            <v>III</v>
          </cell>
          <cell r="F2424" t="str">
            <v>Custos da Prestação de Serviços</v>
          </cell>
        </row>
        <row r="2425">
          <cell r="A2425">
            <v>311110001</v>
          </cell>
          <cell r="B2425" t="str">
            <v>Depreciação - custo</v>
          </cell>
          <cell r="C2425" t="str">
            <v>3.1.2.97.0001</v>
          </cell>
          <cell r="D2425" t="str">
            <v>Depreciações</v>
          </cell>
          <cell r="E2425" t="str">
            <v>III</v>
          </cell>
          <cell r="F2425" t="str">
            <v>Custos da Prestação de Serviços</v>
          </cell>
          <cell r="H2425" t="str">
            <v>Depreciação e Amortização</v>
          </cell>
        </row>
        <row r="2426">
          <cell r="A2426">
            <v>311110002</v>
          </cell>
          <cell r="B2426" t="str">
            <v>Depreciações sobre Reavaliações</v>
          </cell>
          <cell r="C2426" t="str">
            <v>3.1.2.97.0002</v>
          </cell>
          <cell r="D2426" t="str">
            <v>Depreciações sobre Reavaliações</v>
          </cell>
          <cell r="E2426" t="str">
            <v>III</v>
          </cell>
          <cell r="F2426" t="str">
            <v>Custos da Prestação de Serviços</v>
          </cell>
          <cell r="H2426" t="str">
            <v>Depreciação e Amortização</v>
          </cell>
        </row>
        <row r="2427">
          <cell r="A2427">
            <v>311110003</v>
          </cell>
          <cell r="B2427" t="str">
            <v>Amortizações</v>
          </cell>
          <cell r="C2427" t="str">
            <v>3.1.2.97.0003</v>
          </cell>
          <cell r="D2427" t="str">
            <v>Amortizações</v>
          </cell>
          <cell r="E2427" t="str">
            <v>III</v>
          </cell>
          <cell r="F2427" t="str">
            <v>Custos da Prestação de Serviços</v>
          </cell>
          <cell r="H2427" t="str">
            <v>Depreciação e Amortização</v>
          </cell>
        </row>
        <row r="2428">
          <cell r="A2428" t="str">
            <v>x</v>
          </cell>
          <cell r="B2428" t="str">
            <v>??</v>
          </cell>
          <cell r="C2428" t="str">
            <v>3.1.2.98</v>
          </cell>
          <cell r="D2428" t="str">
            <v>Demais Custos</v>
          </cell>
          <cell r="E2428" t="str">
            <v>III</v>
          </cell>
          <cell r="F2428" t="str">
            <v>Custos da Prestação de Serviços</v>
          </cell>
          <cell r="H2428" t="str">
            <v>Depreciação e Amortização</v>
          </cell>
        </row>
        <row r="2429">
          <cell r="A2429">
            <v>311990001</v>
          </cell>
          <cell r="B2429" t="str">
            <v>Aluguel de Imovéis</v>
          </cell>
          <cell r="C2429" t="str">
            <v>3.1.2.98.0001</v>
          </cell>
          <cell r="D2429" t="str">
            <v>Aluguel de Imovéis</v>
          </cell>
          <cell r="E2429" t="str">
            <v>III</v>
          </cell>
          <cell r="F2429" t="str">
            <v>Custos da Prestação de Serviços</v>
          </cell>
          <cell r="H2429" t="str">
            <v>Demais Custos</v>
          </cell>
        </row>
        <row r="2430">
          <cell r="A2430">
            <v>311990002</v>
          </cell>
          <cell r="B2430" t="str">
            <v>Aluguel de Bens Móveis</v>
          </cell>
          <cell r="C2430" t="str">
            <v>3.1.2.98.0002</v>
          </cell>
          <cell r="D2430" t="str">
            <v>Aluguel de Bens Móveis</v>
          </cell>
          <cell r="E2430" t="str">
            <v>III</v>
          </cell>
          <cell r="F2430" t="str">
            <v>Custos da Prestação de Serviços</v>
          </cell>
          <cell r="H2430" t="str">
            <v>Demais Custos</v>
          </cell>
        </row>
        <row r="2431">
          <cell r="A2431">
            <v>311990003</v>
          </cell>
          <cell r="B2431" t="str">
            <v>Prêmios de Seguros</v>
          </cell>
          <cell r="C2431" t="str">
            <v>3.1.2.98.0003</v>
          </cell>
          <cell r="D2431" t="str">
            <v>Prêmios de Seguros</v>
          </cell>
          <cell r="E2431" t="str">
            <v>III</v>
          </cell>
          <cell r="F2431" t="str">
            <v>Custos da Prestação de Serviços</v>
          </cell>
          <cell r="H2431" t="str">
            <v>Demais Custos</v>
          </cell>
        </row>
        <row r="2432">
          <cell r="A2432">
            <v>311990004</v>
          </cell>
          <cell r="B2432" t="str">
            <v>Despesas de Viagens</v>
          </cell>
          <cell r="C2432" t="str">
            <v>3.1.2.98.0004</v>
          </cell>
          <cell r="D2432" t="str">
            <v>Despesas de Viagens</v>
          </cell>
          <cell r="E2432" t="str">
            <v>III</v>
          </cell>
          <cell r="F2432" t="str">
            <v>Custos da Prestação de Serviços</v>
          </cell>
          <cell r="H2432" t="str">
            <v>Demais Custos</v>
          </cell>
        </row>
        <row r="2433">
          <cell r="A2433">
            <v>311990007</v>
          </cell>
          <cell r="B2433" t="str">
            <v>Condução e Passagens Urbanas</v>
          </cell>
          <cell r="C2433" t="str">
            <v>3.1.2.98.0005</v>
          </cell>
          <cell r="D2433" t="str">
            <v>Condução e Passagens Urbanas</v>
          </cell>
          <cell r="E2433" t="str">
            <v>III</v>
          </cell>
          <cell r="F2433" t="str">
            <v>Custos da Prestação de Serviços</v>
          </cell>
          <cell r="H2433" t="str">
            <v>Demais Custos</v>
          </cell>
        </row>
        <row r="2434">
          <cell r="A2434">
            <v>311990005</v>
          </cell>
          <cell r="B2434" t="str">
            <v>Custas Legais e Judiciais</v>
          </cell>
          <cell r="C2434" t="str">
            <v>3.1.2.98.0006</v>
          </cell>
          <cell r="D2434" t="str">
            <v>Custas Legais e Judiciais</v>
          </cell>
          <cell r="E2434" t="str">
            <v>III</v>
          </cell>
          <cell r="F2434" t="str">
            <v>Custos da Prestação de Serviços</v>
          </cell>
          <cell r="H2434" t="str">
            <v>Demais Custos</v>
          </cell>
        </row>
        <row r="2435">
          <cell r="A2435">
            <v>311990008</v>
          </cell>
          <cell r="B2435" t="str">
            <v>Clínicas e Literatura Técnica</v>
          </cell>
          <cell r="C2435" t="str">
            <v>3.1.2.98.0007</v>
          </cell>
          <cell r="D2435" t="str">
            <v>Clínicas e Literatura Técnica</v>
          </cell>
          <cell r="E2435" t="str">
            <v>III</v>
          </cell>
          <cell r="F2435" t="str">
            <v>Custos da Prestação de Serviços</v>
          </cell>
          <cell r="H2435" t="str">
            <v>Demais Custos</v>
          </cell>
        </row>
        <row r="2436">
          <cell r="A2436">
            <v>311990009</v>
          </cell>
          <cell r="B2436" t="str">
            <v>Mensalidades Sociais</v>
          </cell>
          <cell r="C2436" t="str">
            <v>3.1.2.98.0008</v>
          </cell>
          <cell r="D2436" t="str">
            <v>Mensalidades Sociais</v>
          </cell>
          <cell r="E2436" t="str">
            <v>III</v>
          </cell>
          <cell r="F2436" t="str">
            <v>Custos da Prestação de Serviços</v>
          </cell>
          <cell r="H2436" t="str">
            <v>Demais Custos</v>
          </cell>
        </row>
        <row r="2437">
          <cell r="A2437">
            <v>311990003</v>
          </cell>
          <cell r="B2437" t="str">
            <v>Prêmios de Seguros</v>
          </cell>
          <cell r="C2437" t="str">
            <v>3.1.2.98.0009</v>
          </cell>
          <cell r="D2437" t="str">
            <v>Prêmios de Seguros</v>
          </cell>
          <cell r="E2437" t="str">
            <v>III</v>
          </cell>
          <cell r="F2437" t="str">
            <v>Custos da Prestação de Serviços</v>
          </cell>
          <cell r="H2437" t="str">
            <v>Demais Custos</v>
          </cell>
        </row>
        <row r="2438">
          <cell r="A2438">
            <v>311990006</v>
          </cell>
          <cell r="B2438" t="str">
            <v>Brindes, Eventos e Recepções</v>
          </cell>
          <cell r="C2438" t="str">
            <v>3.1.2.98.0010</v>
          </cell>
          <cell r="D2438" t="str">
            <v>Brindes, Eventos e Recepções</v>
          </cell>
          <cell r="E2438" t="str">
            <v>III</v>
          </cell>
          <cell r="F2438" t="str">
            <v>Custos da Prestação de Serviços</v>
          </cell>
          <cell r="H2438" t="str">
            <v>Demais Custos</v>
          </cell>
        </row>
        <row r="2439">
          <cell r="A2439">
            <v>311990010</v>
          </cell>
          <cell r="B2439" t="str">
            <v>Arrendamento Mercantil (Leasing)</v>
          </cell>
          <cell r="C2439" t="str">
            <v>3.1.2.98.0011</v>
          </cell>
          <cell r="D2439" t="str">
            <v>Arrendamento Mercantil (Leasing)</v>
          </cell>
          <cell r="E2439" t="str">
            <v>III</v>
          </cell>
          <cell r="F2439" t="str">
            <v>Custos da Prestação de Serviços</v>
          </cell>
          <cell r="H2439" t="str">
            <v>Demais Custos</v>
          </cell>
        </row>
        <row r="2440">
          <cell r="A2440">
            <v>311999999</v>
          </cell>
          <cell r="B2440" t="str">
            <v>Demais Custos</v>
          </cell>
          <cell r="C2440" t="str">
            <v>3.1.2.98.9999</v>
          </cell>
          <cell r="D2440" t="str">
            <v>Demais Custos</v>
          </cell>
          <cell r="E2440" t="str">
            <v>III</v>
          </cell>
          <cell r="F2440" t="str">
            <v>Custos da Prestação de Serviços</v>
          </cell>
          <cell r="H2440" t="str">
            <v>Demais Custos</v>
          </cell>
        </row>
        <row r="2441">
          <cell r="A2441" t="str">
            <v>x</v>
          </cell>
          <cell r="B2441" t="str">
            <v>??</v>
          </cell>
          <cell r="C2441" t="str">
            <v>3.1.2.99</v>
          </cell>
          <cell r="D2441" t="str">
            <v>Crédito Presumido - PIS / Cofins</v>
          </cell>
          <cell r="E2441" t="str">
            <v>III</v>
          </cell>
          <cell r="F2441" t="str">
            <v>Custos da Prestação de Serviços</v>
          </cell>
          <cell r="H2441" t="str">
            <v>Demais Custos</v>
          </cell>
        </row>
        <row r="2442">
          <cell r="A2442">
            <v>311970001</v>
          </cell>
          <cell r="B2442" t="str">
            <v>Insumos - Bens e Serviços</v>
          </cell>
          <cell r="C2442" t="str">
            <v>3.1.2.99.0001</v>
          </cell>
          <cell r="D2442" t="str">
            <v>Insumos - Bens e Serviços</v>
          </cell>
          <cell r="E2442" t="str">
            <v>III</v>
          </cell>
          <cell r="F2442" t="str">
            <v>Custos da Prestação de Serviços</v>
          </cell>
          <cell r="H2442" t="str">
            <v>Crédito Presumido - PIS/COFINS</v>
          </cell>
        </row>
        <row r="2443">
          <cell r="A2443">
            <v>311970002</v>
          </cell>
          <cell r="B2443" t="str">
            <v>Energia Elétrica</v>
          </cell>
          <cell r="C2443" t="str">
            <v>3.1.2.99.0002</v>
          </cell>
          <cell r="D2443" t="str">
            <v>Energia Elétrica</v>
          </cell>
          <cell r="E2443" t="str">
            <v>III</v>
          </cell>
          <cell r="F2443" t="str">
            <v>Custos da Prestação de Serviços</v>
          </cell>
          <cell r="H2443" t="str">
            <v>Crédito Presumido - PIS/COFINS</v>
          </cell>
        </row>
        <row r="2444">
          <cell r="A2444">
            <v>311970003</v>
          </cell>
          <cell r="B2444" t="str">
            <v>Aluguéis</v>
          </cell>
          <cell r="C2444" t="str">
            <v>3.1.2.99.0003</v>
          </cell>
          <cell r="D2444" t="str">
            <v>Aluguéis</v>
          </cell>
          <cell r="E2444" t="str">
            <v>III</v>
          </cell>
          <cell r="F2444" t="str">
            <v>Custos da Prestação de Serviços</v>
          </cell>
          <cell r="H2444" t="str">
            <v>Crédito Presumido - PIS/COFINS</v>
          </cell>
        </row>
        <row r="2445">
          <cell r="A2445">
            <v>311970004</v>
          </cell>
          <cell r="B2445" t="str">
            <v>Encargos s/Financiamentos</v>
          </cell>
          <cell r="C2445" t="str">
            <v>3.1.2.99.0004</v>
          </cell>
          <cell r="D2445" t="str">
            <v>Encargos s/Financiamentos</v>
          </cell>
          <cell r="E2445" t="str">
            <v>III</v>
          </cell>
          <cell r="F2445" t="str">
            <v>Custos da Prestação de Serviços</v>
          </cell>
          <cell r="H2445" t="str">
            <v>Crédito Presumido - PIS/COFINS</v>
          </cell>
        </row>
        <row r="2446">
          <cell r="A2446">
            <v>311970005</v>
          </cell>
          <cell r="B2446" t="str">
            <v>Arrendamento Mercantil</v>
          </cell>
          <cell r="C2446" t="str">
            <v>3.1.2.99.0005</v>
          </cell>
          <cell r="D2446" t="str">
            <v>Arrendamento Mercantil</v>
          </cell>
          <cell r="E2446" t="str">
            <v>III</v>
          </cell>
          <cell r="F2446" t="str">
            <v>Custos da Prestação de Serviços</v>
          </cell>
          <cell r="H2446" t="str">
            <v>Crédito Presumido - PIS/COFINS</v>
          </cell>
        </row>
        <row r="2447">
          <cell r="A2447">
            <v>311970006</v>
          </cell>
          <cell r="B2447" t="str">
            <v>Depreciações e Amortizações</v>
          </cell>
          <cell r="C2447" t="str">
            <v>3.1.2.99.0006</v>
          </cell>
          <cell r="D2447" t="str">
            <v>Depreciações e Amortizações</v>
          </cell>
          <cell r="E2447" t="str">
            <v>III</v>
          </cell>
          <cell r="F2447" t="str">
            <v>Custos da Prestação de Serviços</v>
          </cell>
          <cell r="H2447" t="str">
            <v>Crédito Presumido - PIS/COFINS</v>
          </cell>
        </row>
        <row r="2448">
          <cell r="A2448" t="str">
            <v>x</v>
          </cell>
          <cell r="B2448" t="str">
            <v>??</v>
          </cell>
          <cell r="C2448" t="str">
            <v>3.1.3</v>
          </cell>
          <cell r="D2448" t="str">
            <v>Custos da Locação de Bens</v>
          </cell>
          <cell r="E2448" t="str">
            <v>III</v>
          </cell>
          <cell r="F2448" t="str">
            <v>Custos da Prestação de Serviços</v>
          </cell>
          <cell r="H2448" t="str">
            <v>Crédito Presumido - PIS/COFINS</v>
          </cell>
        </row>
        <row r="2449">
          <cell r="A2449" t="str">
            <v>x</v>
          </cell>
          <cell r="B2449" t="str">
            <v>??</v>
          </cell>
          <cell r="C2449" t="str">
            <v>3.1.3.01</v>
          </cell>
          <cell r="D2449" t="str">
            <v>Custos com Pessoal</v>
          </cell>
          <cell r="E2449" t="str">
            <v>III</v>
          </cell>
          <cell r="F2449" t="str">
            <v>Custos da Prestação de Serviços</v>
          </cell>
        </row>
        <row r="2450">
          <cell r="A2450" t="str">
            <v>x</v>
          </cell>
          <cell r="B2450" t="str">
            <v>??</v>
          </cell>
          <cell r="C2450" t="str">
            <v>3.1.3.01.0001</v>
          </cell>
          <cell r="D2450" t="str">
            <v>Ordenados e Salários</v>
          </cell>
          <cell r="E2450" t="str">
            <v>III</v>
          </cell>
          <cell r="F2450" t="str">
            <v>Custos da Prestação de Serviços</v>
          </cell>
        </row>
        <row r="2451">
          <cell r="A2451" t="str">
            <v>x</v>
          </cell>
          <cell r="B2451" t="str">
            <v>??</v>
          </cell>
          <cell r="C2451" t="str">
            <v>3.1.3.01.0002</v>
          </cell>
          <cell r="D2451" t="str">
            <v>13º Salário</v>
          </cell>
          <cell r="E2451" t="str">
            <v>III</v>
          </cell>
          <cell r="F2451" t="str">
            <v>Custos da Prestação de Serviços</v>
          </cell>
        </row>
        <row r="2452">
          <cell r="A2452" t="str">
            <v>x</v>
          </cell>
          <cell r="B2452" t="str">
            <v>??</v>
          </cell>
          <cell r="C2452" t="str">
            <v>3.1.3.01.0003</v>
          </cell>
          <cell r="D2452" t="str">
            <v>Férias</v>
          </cell>
          <cell r="E2452" t="str">
            <v>III</v>
          </cell>
          <cell r="F2452" t="str">
            <v>Custos da Prestação de Serviços</v>
          </cell>
        </row>
        <row r="2453">
          <cell r="A2453" t="str">
            <v>x</v>
          </cell>
          <cell r="B2453" t="str">
            <v>??</v>
          </cell>
          <cell r="C2453" t="str">
            <v>3.1.3.01.0004</v>
          </cell>
          <cell r="D2453" t="str">
            <v>Indenizações</v>
          </cell>
          <cell r="E2453" t="str">
            <v>III</v>
          </cell>
          <cell r="F2453" t="str">
            <v>Custos da Prestação de Serviços</v>
          </cell>
        </row>
        <row r="2454">
          <cell r="A2454" t="str">
            <v>x</v>
          </cell>
          <cell r="B2454" t="str">
            <v>??</v>
          </cell>
          <cell r="C2454" t="str">
            <v>3.1.3.01.0005</v>
          </cell>
          <cell r="D2454" t="str">
            <v>Assistência Médica</v>
          </cell>
          <cell r="E2454" t="str">
            <v>III</v>
          </cell>
          <cell r="F2454" t="str">
            <v>Custos da Prestação de Serviços</v>
          </cell>
        </row>
        <row r="2455">
          <cell r="A2455" t="str">
            <v>x</v>
          </cell>
          <cell r="B2455" t="str">
            <v>??</v>
          </cell>
          <cell r="C2455" t="str">
            <v>3.1.3.01.0006</v>
          </cell>
          <cell r="D2455" t="str">
            <v>Vale Transporte</v>
          </cell>
          <cell r="E2455" t="str">
            <v>III</v>
          </cell>
          <cell r="F2455" t="str">
            <v>Custos da Prestação de Serviços</v>
          </cell>
        </row>
        <row r="2456">
          <cell r="A2456" t="str">
            <v>x</v>
          </cell>
          <cell r="B2456" t="str">
            <v>??</v>
          </cell>
          <cell r="C2456" t="str">
            <v>3.1.3.01.0007</v>
          </cell>
          <cell r="D2456" t="str">
            <v>Programa de Alimentação do Trabalhador</v>
          </cell>
          <cell r="E2456" t="str">
            <v>III</v>
          </cell>
          <cell r="F2456" t="str">
            <v>Custos da Prestação de Serviços</v>
          </cell>
        </row>
        <row r="2457">
          <cell r="A2457" t="str">
            <v>x</v>
          </cell>
          <cell r="B2457" t="str">
            <v>??</v>
          </cell>
          <cell r="C2457" t="str">
            <v>3.1.3.01.0008</v>
          </cell>
          <cell r="D2457" t="str">
            <v>Formação Profissional</v>
          </cell>
          <cell r="E2457" t="str">
            <v>III</v>
          </cell>
          <cell r="F2457" t="str">
            <v>Custos da Prestação de Serviços</v>
          </cell>
        </row>
        <row r="2458">
          <cell r="A2458" t="str">
            <v>x</v>
          </cell>
          <cell r="B2458" t="str">
            <v>??</v>
          </cell>
          <cell r="C2458" t="str">
            <v>3.1.3.01.0009</v>
          </cell>
          <cell r="D2458" t="str">
            <v>Contribuições Previdenciárias</v>
          </cell>
          <cell r="E2458" t="str">
            <v>III</v>
          </cell>
          <cell r="F2458" t="str">
            <v>Custos da Prestação de Serviços</v>
          </cell>
        </row>
        <row r="2459">
          <cell r="A2459" t="str">
            <v>x</v>
          </cell>
          <cell r="B2459" t="str">
            <v>??</v>
          </cell>
          <cell r="C2459" t="str">
            <v>3.1.3.01.0010</v>
          </cell>
          <cell r="D2459" t="str">
            <v>Fundo de Garantia do Tempo de Serviço</v>
          </cell>
          <cell r="E2459" t="str">
            <v>III</v>
          </cell>
          <cell r="F2459" t="str">
            <v>Custos da Prestação de Serviços</v>
          </cell>
        </row>
        <row r="2460">
          <cell r="A2460" t="str">
            <v>x</v>
          </cell>
          <cell r="B2460" t="str">
            <v>??</v>
          </cell>
          <cell r="C2460" t="str">
            <v>3.1.3.01.9999</v>
          </cell>
          <cell r="D2460" t="str">
            <v>Demais Gastos com Pessoal</v>
          </cell>
          <cell r="E2460" t="str">
            <v>III</v>
          </cell>
          <cell r="F2460" t="str">
            <v>Custos da Prestação de Serviços</v>
          </cell>
        </row>
        <row r="2461">
          <cell r="A2461" t="str">
            <v>x</v>
          </cell>
          <cell r="B2461" t="str">
            <v>??</v>
          </cell>
          <cell r="C2461" t="str">
            <v>3.1.3.02</v>
          </cell>
          <cell r="D2461" t="str">
            <v>Serviços Prestados - Pessoas Jurídicas</v>
          </cell>
          <cell r="E2461" t="str">
            <v>III</v>
          </cell>
          <cell r="F2461" t="str">
            <v>Custos da Prestação de Serviços</v>
          </cell>
        </row>
        <row r="2462">
          <cell r="A2462" t="str">
            <v>x</v>
          </cell>
          <cell r="B2462" t="str">
            <v>??</v>
          </cell>
          <cell r="C2462" t="str">
            <v>3.1.3.02.0001</v>
          </cell>
          <cell r="D2462" t="str">
            <v>Manutenção</v>
          </cell>
          <cell r="E2462" t="str">
            <v>III</v>
          </cell>
          <cell r="F2462" t="str">
            <v>Custos da Prestação de Serviços</v>
          </cell>
        </row>
        <row r="2463">
          <cell r="A2463" t="str">
            <v>??</v>
          </cell>
          <cell r="B2463" t="str">
            <v>??</v>
          </cell>
          <cell r="C2463" t="str">
            <v>3.1.3.02.0002</v>
          </cell>
          <cell r="D2463" t="str">
            <v>Vago</v>
          </cell>
          <cell r="E2463" t="str">
            <v>III</v>
          </cell>
          <cell r="F2463" t="str">
            <v>Custos da Prestação de Serviços</v>
          </cell>
        </row>
        <row r="2464">
          <cell r="A2464" t="str">
            <v>x</v>
          </cell>
          <cell r="B2464" t="str">
            <v>??</v>
          </cell>
          <cell r="C2464" t="str">
            <v>3.1.3.03</v>
          </cell>
          <cell r="D2464" t="str">
            <v>Serviços Prestados - Pessoas Físicas</v>
          </cell>
          <cell r="E2464" t="str">
            <v>III</v>
          </cell>
          <cell r="F2464" t="str">
            <v>Custos da Prestação de Serviços</v>
          </cell>
        </row>
        <row r="2465">
          <cell r="A2465" t="str">
            <v>x</v>
          </cell>
          <cell r="B2465" t="str">
            <v>??</v>
          </cell>
          <cell r="C2465" t="str">
            <v>3.1.3.03.0001</v>
          </cell>
          <cell r="D2465" t="str">
            <v>Manutenção</v>
          </cell>
          <cell r="E2465" t="str">
            <v>III</v>
          </cell>
          <cell r="F2465" t="str">
            <v>Custos da Prestação de Serviços</v>
          </cell>
        </row>
        <row r="2466">
          <cell r="A2466" t="str">
            <v>x</v>
          </cell>
          <cell r="B2466" t="str">
            <v>??</v>
          </cell>
          <cell r="C2466" t="str">
            <v>3.1.3.04</v>
          </cell>
          <cell r="D2466" t="str">
            <v>Serviços Prestados - Concessionárias</v>
          </cell>
          <cell r="E2466" t="str">
            <v>III</v>
          </cell>
          <cell r="F2466" t="str">
            <v>Custos da Prestação de Serviços</v>
          </cell>
        </row>
        <row r="2467">
          <cell r="A2467" t="str">
            <v>x</v>
          </cell>
          <cell r="B2467" t="str">
            <v>??</v>
          </cell>
          <cell r="C2467" t="str">
            <v>3.1.3.04.0001</v>
          </cell>
          <cell r="D2467" t="str">
            <v>Energia Elétrica</v>
          </cell>
          <cell r="E2467" t="str">
            <v>III</v>
          </cell>
          <cell r="F2467" t="str">
            <v>Custos da Prestação de Serviços</v>
          </cell>
        </row>
        <row r="2468">
          <cell r="A2468" t="str">
            <v>x</v>
          </cell>
          <cell r="B2468" t="str">
            <v>??</v>
          </cell>
          <cell r="C2468" t="str">
            <v>3.1.3.04.0002</v>
          </cell>
          <cell r="D2468" t="str">
            <v>Água e Esgoto</v>
          </cell>
          <cell r="E2468" t="str">
            <v>III</v>
          </cell>
          <cell r="F2468" t="str">
            <v>Custos da Prestação de Serviços</v>
          </cell>
        </row>
        <row r="2469">
          <cell r="A2469" t="str">
            <v>x</v>
          </cell>
          <cell r="B2469" t="str">
            <v>??</v>
          </cell>
          <cell r="C2469" t="str">
            <v>3.1.3.04.0003</v>
          </cell>
          <cell r="D2469" t="str">
            <v>Comunicações</v>
          </cell>
          <cell r="E2469" t="str">
            <v>III</v>
          </cell>
          <cell r="F2469" t="str">
            <v>Custos da Prestação de Serviços</v>
          </cell>
        </row>
        <row r="2470">
          <cell r="A2470" t="str">
            <v>x</v>
          </cell>
          <cell r="B2470" t="str">
            <v>??</v>
          </cell>
          <cell r="C2470" t="str">
            <v>3.1.3.05</v>
          </cell>
          <cell r="D2470" t="str">
            <v>Materiais de Uso e Consumo</v>
          </cell>
          <cell r="E2470" t="str">
            <v>III</v>
          </cell>
          <cell r="F2470" t="str">
            <v>Custos da Prestação de Serviços</v>
          </cell>
        </row>
        <row r="2471">
          <cell r="A2471" t="str">
            <v>x</v>
          </cell>
          <cell r="B2471" t="str">
            <v>??</v>
          </cell>
          <cell r="C2471" t="str">
            <v>3.1.3.05.0001</v>
          </cell>
          <cell r="D2471" t="str">
            <v>Materiais de Escritório</v>
          </cell>
          <cell r="E2471" t="str">
            <v>III</v>
          </cell>
          <cell r="F2471" t="str">
            <v>Custos da Prestação de Serviços</v>
          </cell>
        </row>
        <row r="2472">
          <cell r="A2472" t="str">
            <v>x</v>
          </cell>
          <cell r="B2472" t="str">
            <v>??</v>
          </cell>
          <cell r="C2472" t="str">
            <v>3.1.3.05.0002</v>
          </cell>
          <cell r="D2472" t="str">
            <v>Materiais de Limpeza e Conservação</v>
          </cell>
          <cell r="E2472" t="str">
            <v>III</v>
          </cell>
          <cell r="F2472" t="str">
            <v>Custos da Prestação de Serviços</v>
          </cell>
        </row>
        <row r="2473">
          <cell r="A2473" t="str">
            <v>x</v>
          </cell>
          <cell r="B2473" t="str">
            <v>??</v>
          </cell>
          <cell r="C2473" t="str">
            <v>3.1.3.05.0003</v>
          </cell>
          <cell r="D2473" t="str">
            <v>Cópias</v>
          </cell>
          <cell r="E2473" t="str">
            <v>III</v>
          </cell>
          <cell r="F2473" t="str">
            <v>Custos da Prestação de Serviços</v>
          </cell>
        </row>
        <row r="2474">
          <cell r="A2474" t="str">
            <v>x</v>
          </cell>
          <cell r="B2474" t="str">
            <v>??</v>
          </cell>
          <cell r="C2474" t="str">
            <v>3.1.3.05.0004</v>
          </cell>
          <cell r="D2474" t="str">
            <v>Combustíveis e Lubrificantes</v>
          </cell>
          <cell r="E2474" t="str">
            <v>III</v>
          </cell>
          <cell r="F2474" t="str">
            <v>Custos da Prestação de Serviços</v>
          </cell>
        </row>
        <row r="2475">
          <cell r="A2475" t="str">
            <v>x</v>
          </cell>
          <cell r="B2475" t="str">
            <v>??</v>
          </cell>
          <cell r="C2475" t="str">
            <v>3.1.3.06</v>
          </cell>
          <cell r="D2475" t="str">
            <v>Depreciações e Amortizações</v>
          </cell>
          <cell r="E2475" t="str">
            <v>III</v>
          </cell>
          <cell r="F2475" t="str">
            <v>Custos da Prestação de Serviços</v>
          </cell>
        </row>
        <row r="2476">
          <cell r="A2476" t="str">
            <v>x</v>
          </cell>
          <cell r="B2476" t="str">
            <v>??</v>
          </cell>
          <cell r="C2476" t="str">
            <v>3.1.3.06.0001</v>
          </cell>
          <cell r="D2476" t="str">
            <v>Depreciações</v>
          </cell>
          <cell r="E2476" t="str">
            <v>III</v>
          </cell>
          <cell r="F2476" t="str">
            <v>Custos da Prestação de Serviços</v>
          </cell>
        </row>
        <row r="2477">
          <cell r="A2477" t="str">
            <v>x</v>
          </cell>
          <cell r="B2477" t="str">
            <v>??</v>
          </cell>
          <cell r="C2477" t="str">
            <v>3.1.3.98</v>
          </cell>
          <cell r="D2477" t="str">
            <v>Demais Custos</v>
          </cell>
          <cell r="E2477" t="str">
            <v>III</v>
          </cell>
          <cell r="F2477" t="str">
            <v>Custos da Prestação de Serviços</v>
          </cell>
        </row>
        <row r="2478">
          <cell r="A2478" t="str">
            <v>x</v>
          </cell>
          <cell r="B2478" t="str">
            <v>??</v>
          </cell>
          <cell r="C2478" t="str">
            <v>3.1.3.98.0001</v>
          </cell>
          <cell r="D2478" t="str">
            <v>Taxas Condominiais</v>
          </cell>
          <cell r="E2478" t="str">
            <v>III</v>
          </cell>
          <cell r="F2478" t="str">
            <v>Custos da Prestação de Serviços</v>
          </cell>
        </row>
        <row r="2479">
          <cell r="A2479" t="str">
            <v>x</v>
          </cell>
          <cell r="B2479" t="str">
            <v>??</v>
          </cell>
          <cell r="C2479" t="str">
            <v>3.1.3.98.0002</v>
          </cell>
          <cell r="D2479" t="str">
            <v>Impostos e Taxas</v>
          </cell>
          <cell r="E2479" t="str">
            <v>III</v>
          </cell>
          <cell r="F2479" t="str">
            <v>Custos da Prestação de Serviços</v>
          </cell>
        </row>
        <row r="2480">
          <cell r="A2480" t="str">
            <v>x</v>
          </cell>
          <cell r="B2480" t="str">
            <v>??</v>
          </cell>
          <cell r="C2480" t="str">
            <v>3.1.3.98.0003</v>
          </cell>
          <cell r="D2480" t="str">
            <v>Custos Legais e Judiciais</v>
          </cell>
          <cell r="E2480" t="str">
            <v>III</v>
          </cell>
          <cell r="F2480" t="str">
            <v>Custos da Prestação de Serviços</v>
          </cell>
        </row>
        <row r="2481">
          <cell r="A2481" t="str">
            <v>x</v>
          </cell>
          <cell r="B2481" t="str">
            <v>??</v>
          </cell>
          <cell r="C2481" t="str">
            <v>3.1.3.99</v>
          </cell>
          <cell r="D2481" t="str">
            <v>Crédito Presumido - PIS / Cofins</v>
          </cell>
          <cell r="E2481" t="str">
            <v>III</v>
          </cell>
          <cell r="F2481" t="str">
            <v>Custos da Prestação de Serviços</v>
          </cell>
        </row>
        <row r="2482">
          <cell r="A2482" t="str">
            <v>x</v>
          </cell>
          <cell r="B2482" t="str">
            <v>??</v>
          </cell>
          <cell r="C2482" t="str">
            <v>3.1.8</v>
          </cell>
          <cell r="D2482" t="str">
            <v>Exploração de Shopping Center</v>
          </cell>
          <cell r="E2482" t="str">
            <v>III</v>
          </cell>
          <cell r="F2482" t="str">
            <v>Custos da Prestação de Serviços</v>
          </cell>
        </row>
        <row r="2483">
          <cell r="A2483" t="str">
            <v>x</v>
          </cell>
          <cell r="B2483" t="str">
            <v>??</v>
          </cell>
          <cell r="C2483" t="str">
            <v>3.1.8.01</v>
          </cell>
          <cell r="D2483" t="str">
            <v>Custos da Exploração de Shopping Center</v>
          </cell>
          <cell r="E2483" t="str">
            <v>III</v>
          </cell>
          <cell r="F2483" t="str">
            <v>Custos da Prestação de Serviços</v>
          </cell>
        </row>
        <row r="2484">
          <cell r="A2484" t="str">
            <v>x</v>
          </cell>
          <cell r="B2484" t="str">
            <v>??</v>
          </cell>
          <cell r="C2484" t="str">
            <v>3.1.8.01.0001</v>
          </cell>
          <cell r="D2484" t="str">
            <v>Gastos Operacionais - Shopping Center</v>
          </cell>
          <cell r="E2484" t="str">
            <v>III</v>
          </cell>
          <cell r="F2484" t="str">
            <v>Custos da Prestação de Serviços</v>
          </cell>
        </row>
        <row r="2485">
          <cell r="A2485" t="str">
            <v>x</v>
          </cell>
          <cell r="B2485" t="str">
            <v>??</v>
          </cell>
          <cell r="C2485" t="str">
            <v>3.5</v>
          </cell>
          <cell r="D2485" t="str">
            <v>Despesas</v>
          </cell>
          <cell r="E2485" t="str">
            <v>III</v>
          </cell>
          <cell r="F2485" t="str">
            <v>Custos da Prestação de Serviços</v>
          </cell>
        </row>
        <row r="2486">
          <cell r="A2486" t="str">
            <v>x</v>
          </cell>
          <cell r="B2486" t="str">
            <v>??</v>
          </cell>
          <cell r="C2486" t="str">
            <v>3.5.1</v>
          </cell>
          <cell r="D2486" t="str">
            <v>Despesas Comerciais</v>
          </cell>
          <cell r="E2486" t="str">
            <v>IV</v>
          </cell>
          <cell r="F2486" t="str">
            <v xml:space="preserve">   Despesas Comerciais</v>
          </cell>
        </row>
        <row r="2487">
          <cell r="A2487" t="str">
            <v>x</v>
          </cell>
          <cell r="B2487" t="str">
            <v>??</v>
          </cell>
          <cell r="C2487" t="str">
            <v>3.5.1.01</v>
          </cell>
          <cell r="D2487" t="str">
            <v>Serviços Prestados - Pessoas Jurídicas</v>
          </cell>
          <cell r="E2487" t="str">
            <v>IV</v>
          </cell>
          <cell r="F2487" t="str">
            <v xml:space="preserve">   Despesas Comerciais</v>
          </cell>
        </row>
        <row r="2488">
          <cell r="A2488">
            <v>321010001</v>
          </cell>
          <cell r="B2488" t="str">
            <v>Publicidade e Propaganda</v>
          </cell>
          <cell r="C2488" t="str">
            <v>3.5.1.01.0001</v>
          </cell>
          <cell r="D2488" t="str">
            <v>Publicidade e Propaganda</v>
          </cell>
          <cell r="E2488" t="str">
            <v>IV</v>
          </cell>
          <cell r="F2488" t="str">
            <v xml:space="preserve">   Despesas Comerciais</v>
          </cell>
        </row>
        <row r="2489">
          <cell r="A2489">
            <v>321010002</v>
          </cell>
          <cell r="B2489" t="str">
            <v>Comissões e Corretagens</v>
          </cell>
          <cell r="C2489" t="str">
            <v>3.5.1.01.0002</v>
          </cell>
          <cell r="D2489" t="str">
            <v>Comissões e Corretagens</v>
          </cell>
          <cell r="E2489" t="str">
            <v>IV</v>
          </cell>
          <cell r="F2489" t="str">
            <v xml:space="preserve">   Despesas Comerciais</v>
          </cell>
        </row>
        <row r="2490">
          <cell r="A2490" t="str">
            <v>x</v>
          </cell>
          <cell r="B2490" t="str">
            <v>??</v>
          </cell>
          <cell r="C2490" t="str">
            <v>3.5.1.02</v>
          </cell>
          <cell r="D2490" t="str">
            <v>Serviços Prestados - Pessoas Físicas</v>
          </cell>
          <cell r="E2490" t="str">
            <v>IV</v>
          </cell>
          <cell r="F2490" t="str">
            <v xml:space="preserve">   Despesas Comerciais</v>
          </cell>
        </row>
        <row r="2491">
          <cell r="A2491">
            <v>321029998</v>
          </cell>
          <cell r="B2491" t="str">
            <v>Outros Serviços Prestados</v>
          </cell>
          <cell r="C2491" t="str">
            <v>3.5.1.02.9998</v>
          </cell>
          <cell r="D2491" t="str">
            <v>Outros Serviços Prestados</v>
          </cell>
          <cell r="E2491" t="str">
            <v>IV</v>
          </cell>
          <cell r="F2491" t="str">
            <v xml:space="preserve">   Despesas Comerciais</v>
          </cell>
        </row>
        <row r="2492">
          <cell r="A2492">
            <v>321029999</v>
          </cell>
          <cell r="B2492" t="str">
            <v>Encargos Sociais</v>
          </cell>
          <cell r="C2492" t="str">
            <v>3.5.1.02.9999</v>
          </cell>
          <cell r="D2492" t="str">
            <v>Encargos Sociais</v>
          </cell>
          <cell r="E2492" t="str">
            <v>IV</v>
          </cell>
          <cell r="F2492" t="str">
            <v xml:space="preserve">   Despesas Comerciais</v>
          </cell>
        </row>
        <row r="2493">
          <cell r="A2493" t="str">
            <v>x</v>
          </cell>
          <cell r="B2493" t="str">
            <v>??</v>
          </cell>
          <cell r="C2493" t="str">
            <v>3.5.1.99</v>
          </cell>
          <cell r="D2493" t="str">
            <v>Outras Despesas Comerciais</v>
          </cell>
          <cell r="E2493" t="str">
            <v>IV</v>
          </cell>
          <cell r="F2493" t="str">
            <v xml:space="preserve">   Despesas Comerciais</v>
          </cell>
        </row>
        <row r="2494">
          <cell r="A2494">
            <v>321990001</v>
          </cell>
          <cell r="B2494" t="str">
            <v>Patrocínios</v>
          </cell>
          <cell r="C2494" t="str">
            <v>3.5.1.99.0001</v>
          </cell>
          <cell r="D2494" t="str">
            <v>Patrocínios</v>
          </cell>
          <cell r="E2494" t="str">
            <v>IV</v>
          </cell>
          <cell r="F2494" t="str">
            <v xml:space="preserve">   Despesas Comerciais</v>
          </cell>
        </row>
        <row r="2495">
          <cell r="A2495">
            <v>321990002</v>
          </cell>
          <cell r="B2495" t="str">
            <v>Gastos de Representação</v>
          </cell>
          <cell r="C2495" t="str">
            <v>3.5.1.99.0002</v>
          </cell>
          <cell r="D2495" t="str">
            <v>Gastos de Representação</v>
          </cell>
          <cell r="E2495" t="str">
            <v>IV</v>
          </cell>
          <cell r="F2495" t="str">
            <v xml:space="preserve">   Despesas Comerciais</v>
          </cell>
        </row>
        <row r="2496">
          <cell r="A2496">
            <v>321990003</v>
          </cell>
          <cell r="B2496" t="str">
            <v>Eventos, Brindes e Promoções</v>
          </cell>
          <cell r="C2496" t="str">
            <v>3.5.1.99.0003</v>
          </cell>
          <cell r="D2496" t="str">
            <v>Eventos, Brindes e Promoções</v>
          </cell>
          <cell r="E2496" t="str">
            <v>IV</v>
          </cell>
          <cell r="F2496" t="str">
            <v xml:space="preserve">   Despesas Comerciais</v>
          </cell>
        </row>
        <row r="2497">
          <cell r="A2497">
            <v>321999998</v>
          </cell>
          <cell r="B2497" t="str">
            <v>Perdas nos Recebimentos de Créditos</v>
          </cell>
          <cell r="C2497" t="str">
            <v>3.5.1.99.9998</v>
          </cell>
          <cell r="D2497" t="str">
            <v>Perdas nos Recebimentos de Créditos</v>
          </cell>
          <cell r="E2497" t="str">
            <v>IV</v>
          </cell>
          <cell r="F2497" t="str">
            <v xml:space="preserve">   Despesas Comerciais</v>
          </cell>
        </row>
        <row r="2498">
          <cell r="A2498">
            <v>321999999</v>
          </cell>
          <cell r="B2498" t="str">
            <v>Demais Despesas Comerciais</v>
          </cell>
          <cell r="C2498" t="str">
            <v>3.5.1.99.9999</v>
          </cell>
          <cell r="D2498" t="str">
            <v>Demais Despesas Comerciais</v>
          </cell>
          <cell r="E2498" t="str">
            <v>IV</v>
          </cell>
          <cell r="F2498" t="str">
            <v xml:space="preserve">   Despesas Comerciais</v>
          </cell>
        </row>
        <row r="2499">
          <cell r="A2499" t="str">
            <v>x</v>
          </cell>
          <cell r="B2499" t="str">
            <v>??</v>
          </cell>
          <cell r="C2499" t="str">
            <v>3.5.2</v>
          </cell>
          <cell r="D2499" t="str">
            <v>Despesas Administrativas</v>
          </cell>
          <cell r="E2499" t="str">
            <v>V</v>
          </cell>
          <cell r="F2499" t="str">
            <v xml:space="preserve">   Despesas Administrativas</v>
          </cell>
        </row>
        <row r="2500">
          <cell r="A2500" t="str">
            <v>x</v>
          </cell>
          <cell r="B2500" t="str">
            <v>??</v>
          </cell>
          <cell r="C2500" t="str">
            <v>3.5.2.01</v>
          </cell>
          <cell r="D2500" t="str">
            <v>Despesas Com Pessoal</v>
          </cell>
          <cell r="E2500" t="str">
            <v>V</v>
          </cell>
          <cell r="F2500" t="str">
            <v xml:space="preserve">   Despesas Administrativas</v>
          </cell>
        </row>
        <row r="2501">
          <cell r="A2501">
            <v>322010001</v>
          </cell>
          <cell r="B2501" t="str">
            <v>Pró-Labore dos Administradores</v>
          </cell>
          <cell r="C2501" t="str">
            <v>3.5.2.01.0001</v>
          </cell>
          <cell r="D2501" t="str">
            <v>Pró-Labore dos Administradores</v>
          </cell>
          <cell r="E2501" t="str">
            <v>V</v>
          </cell>
          <cell r="F2501" t="str">
            <v xml:space="preserve">   Despesas Administrativas</v>
          </cell>
        </row>
        <row r="2502">
          <cell r="A2502">
            <v>322010002</v>
          </cell>
          <cell r="B2502" t="str">
            <v>Honorários do Conselho de Administração</v>
          </cell>
          <cell r="C2502" t="str">
            <v>3.5.2.01.0002</v>
          </cell>
          <cell r="D2502" t="str">
            <v>Honorários do Conselho de Administração</v>
          </cell>
          <cell r="E2502" t="str">
            <v>V</v>
          </cell>
          <cell r="F2502" t="str">
            <v xml:space="preserve">   Despesas Administrativas</v>
          </cell>
        </row>
        <row r="2503">
          <cell r="A2503">
            <v>322010003</v>
          </cell>
          <cell r="B2503" t="str">
            <v>Ordenados e Salários</v>
          </cell>
          <cell r="C2503" t="str">
            <v>3.5.2.01.0003</v>
          </cell>
          <cell r="D2503" t="str">
            <v>Ordenados e Salários</v>
          </cell>
          <cell r="E2503" t="str">
            <v>V</v>
          </cell>
          <cell r="F2503" t="str">
            <v xml:space="preserve">   Despesas Administrativas</v>
          </cell>
        </row>
        <row r="2504">
          <cell r="A2504">
            <v>322010004</v>
          </cell>
          <cell r="B2504" t="str">
            <v>Férias</v>
          </cell>
          <cell r="C2504" t="str">
            <v>3.5.2.01.0004</v>
          </cell>
          <cell r="D2504" t="str">
            <v>Férias</v>
          </cell>
          <cell r="E2504" t="str">
            <v>V</v>
          </cell>
          <cell r="F2504" t="str">
            <v xml:space="preserve">   Despesas Administrativas</v>
          </cell>
        </row>
        <row r="2505">
          <cell r="A2505">
            <v>322010005</v>
          </cell>
          <cell r="B2505" t="str">
            <v>13º Salário</v>
          </cell>
          <cell r="C2505" t="str">
            <v>3.5.2.01.0005</v>
          </cell>
          <cell r="D2505" t="str">
            <v>13º Salário</v>
          </cell>
          <cell r="E2505" t="str">
            <v>V</v>
          </cell>
          <cell r="F2505" t="str">
            <v xml:space="preserve">   Despesas Administrativas</v>
          </cell>
        </row>
        <row r="2506">
          <cell r="A2506">
            <v>322010006</v>
          </cell>
          <cell r="B2506" t="str">
            <v>Gratificações a Empregados</v>
          </cell>
          <cell r="C2506" t="str">
            <v>3.5.2.01.0006</v>
          </cell>
          <cell r="D2506" t="str">
            <v>Gratificações a Empregados</v>
          </cell>
          <cell r="E2506" t="str">
            <v>V</v>
          </cell>
          <cell r="F2506" t="str">
            <v xml:space="preserve">   Despesas Administrativas</v>
          </cell>
        </row>
        <row r="2507">
          <cell r="A2507">
            <v>322010007</v>
          </cell>
          <cell r="B2507" t="str">
            <v>Indenizações e Acordos</v>
          </cell>
          <cell r="C2507" t="str">
            <v>3.5.2.01.0007</v>
          </cell>
          <cell r="D2507" t="str">
            <v>Indenizações e Acordos</v>
          </cell>
          <cell r="E2507" t="str">
            <v>V</v>
          </cell>
          <cell r="F2507" t="str">
            <v xml:space="preserve">   Despesas Administrativas</v>
          </cell>
        </row>
        <row r="2508">
          <cell r="A2508">
            <v>322010008</v>
          </cell>
          <cell r="B2508" t="str">
            <v>Assistência Médica</v>
          </cell>
          <cell r="C2508" t="str">
            <v>3.5.2.01.0008</v>
          </cell>
          <cell r="D2508" t="str">
            <v>Assistência Médica</v>
          </cell>
          <cell r="E2508" t="str">
            <v>V</v>
          </cell>
          <cell r="F2508" t="str">
            <v xml:space="preserve">   Despesas Administrativas</v>
          </cell>
        </row>
        <row r="2509">
          <cell r="A2509">
            <v>322010009</v>
          </cell>
          <cell r="B2509" t="str">
            <v>Vale Transporte</v>
          </cell>
          <cell r="C2509" t="str">
            <v>3.5.2.01.0009</v>
          </cell>
          <cell r="D2509" t="str">
            <v>Vale Transporte</v>
          </cell>
          <cell r="E2509" t="str">
            <v>V</v>
          </cell>
          <cell r="F2509" t="str">
            <v xml:space="preserve">   Despesas Administrativas</v>
          </cell>
        </row>
        <row r="2510">
          <cell r="A2510">
            <v>322010010</v>
          </cell>
          <cell r="B2510" t="str">
            <v>Programa de Alimentação do Trabalhador</v>
          </cell>
          <cell r="C2510" t="str">
            <v>3.5.2.01.0010</v>
          </cell>
          <cell r="D2510" t="str">
            <v>Programa de Alimentação do Trabalhador</v>
          </cell>
          <cell r="E2510" t="str">
            <v>V</v>
          </cell>
          <cell r="F2510" t="str">
            <v xml:space="preserve">   Despesas Administrativas</v>
          </cell>
        </row>
        <row r="2511">
          <cell r="A2511">
            <v>322010011</v>
          </cell>
          <cell r="B2511" t="str">
            <v>Formação de Pessoal</v>
          </cell>
          <cell r="C2511" t="str">
            <v>3.5.2.01.0011</v>
          </cell>
          <cell r="D2511" t="str">
            <v>Formação de Pessoal</v>
          </cell>
          <cell r="E2511" t="str">
            <v>V</v>
          </cell>
          <cell r="F2511" t="str">
            <v xml:space="preserve">   Despesas Administrativas</v>
          </cell>
        </row>
        <row r="2512">
          <cell r="A2512">
            <v>322010012</v>
          </cell>
          <cell r="B2512" t="str">
            <v>Seguro de Vida em Grupo</v>
          </cell>
          <cell r="C2512" t="str">
            <v>3.5.2.01.0012</v>
          </cell>
          <cell r="D2512" t="str">
            <v>Seguro de Vida em Grupo</v>
          </cell>
          <cell r="E2512" t="str">
            <v>V</v>
          </cell>
          <cell r="F2512" t="str">
            <v xml:space="preserve">   Despesas Administrativas</v>
          </cell>
        </row>
        <row r="2513">
          <cell r="A2513">
            <v>322010013</v>
          </cell>
          <cell r="B2513" t="str">
            <v>Salário Maternidade</v>
          </cell>
          <cell r="C2513" t="str">
            <v>3.5.2.01.0013</v>
          </cell>
          <cell r="D2513" t="str">
            <v>Salário Maternidade</v>
          </cell>
          <cell r="E2513" t="str">
            <v>V</v>
          </cell>
          <cell r="F2513" t="str">
            <v xml:space="preserve">   Despesas Administrativas</v>
          </cell>
        </row>
        <row r="2514">
          <cell r="A2514">
            <v>322010014</v>
          </cell>
          <cell r="B2514" t="str">
            <v>Contribuições Previdenciárias</v>
          </cell>
          <cell r="C2514" t="str">
            <v>3.5.2.01.0021</v>
          </cell>
          <cell r="D2514" t="str">
            <v>Contribuições Previdenciárias</v>
          </cell>
          <cell r="E2514" t="str">
            <v>V</v>
          </cell>
          <cell r="F2514" t="str">
            <v xml:space="preserve">   Despesas Administrativas</v>
          </cell>
        </row>
        <row r="2515">
          <cell r="A2515">
            <v>322010015</v>
          </cell>
          <cell r="B2515" t="str">
            <v>Fundo de Garantia do Tempo de Serviço</v>
          </cell>
          <cell r="C2515" t="str">
            <v>3.5.2.01.0022</v>
          </cell>
          <cell r="D2515" t="str">
            <v>Fundo de Garantia do Tempo de Serviço</v>
          </cell>
          <cell r="E2515" t="str">
            <v>V</v>
          </cell>
          <cell r="F2515" t="str">
            <v xml:space="preserve">   Despesas Administrativas</v>
          </cell>
        </row>
        <row r="2516">
          <cell r="A2516">
            <v>322019999</v>
          </cell>
          <cell r="B2516" t="str">
            <v>Outras Despesas com Pessoal</v>
          </cell>
          <cell r="C2516" t="str">
            <v>3.5.2.01.9999</v>
          </cell>
          <cell r="D2516" t="str">
            <v>Outras Despesas com Pessoal</v>
          </cell>
          <cell r="E2516" t="str">
            <v>V</v>
          </cell>
          <cell r="F2516" t="str">
            <v xml:space="preserve">   Despesas Administrativas</v>
          </cell>
        </row>
        <row r="2517">
          <cell r="A2517" t="str">
            <v>x</v>
          </cell>
          <cell r="B2517" t="str">
            <v>??</v>
          </cell>
          <cell r="C2517" t="str">
            <v>3.5.2.02</v>
          </cell>
          <cell r="D2517" t="str">
            <v>Serviços Prestados - Pessoas Jurídicas</v>
          </cell>
          <cell r="E2517" t="str">
            <v>V</v>
          </cell>
          <cell r="F2517" t="str">
            <v xml:space="preserve">   Despesas Administrativas</v>
          </cell>
        </row>
        <row r="2518">
          <cell r="A2518">
            <v>322020001</v>
          </cell>
          <cell r="B2518" t="str">
            <v>Assessoria Contábil e Fiscal</v>
          </cell>
          <cell r="C2518" t="str">
            <v>3.5.2.02.0001</v>
          </cell>
          <cell r="D2518" t="str">
            <v>Assessoria Contábil e Fiscal</v>
          </cell>
          <cell r="E2518" t="str">
            <v>V</v>
          </cell>
          <cell r="F2518" t="str">
            <v xml:space="preserve">   Despesas Administrativas</v>
          </cell>
        </row>
        <row r="2519">
          <cell r="A2519">
            <v>322020002</v>
          </cell>
          <cell r="B2519" t="str">
            <v>Assessoria Jurídica</v>
          </cell>
          <cell r="C2519" t="str">
            <v>3.5.2.02.0002</v>
          </cell>
          <cell r="D2519" t="str">
            <v>Assessoria Jurídica</v>
          </cell>
          <cell r="E2519" t="str">
            <v>V</v>
          </cell>
          <cell r="F2519" t="str">
            <v xml:space="preserve">   Despesas Administrativas</v>
          </cell>
        </row>
        <row r="2520">
          <cell r="A2520">
            <v>322020003</v>
          </cell>
          <cell r="B2520" t="str">
            <v>Assessoria Financeira e Orçamentária</v>
          </cell>
          <cell r="C2520" t="str">
            <v>3.5.2.02.0003</v>
          </cell>
          <cell r="D2520" t="str">
            <v>Assessoria Financeira e Orçamentária</v>
          </cell>
          <cell r="E2520" t="str">
            <v>V</v>
          </cell>
          <cell r="F2520" t="str">
            <v xml:space="preserve">   Despesas Administrativas</v>
          </cell>
        </row>
        <row r="2521">
          <cell r="A2521">
            <v>322020004</v>
          </cell>
          <cell r="B2521" t="str">
            <v>Engenharia Consultiva</v>
          </cell>
          <cell r="C2521" t="str">
            <v>3.5.2.02.0004</v>
          </cell>
          <cell r="D2521" t="str">
            <v>Engenharia Consultiva</v>
          </cell>
          <cell r="E2521" t="str">
            <v>V</v>
          </cell>
          <cell r="F2521" t="str">
            <v xml:space="preserve">   Despesas Administrativas</v>
          </cell>
        </row>
        <row r="2522">
          <cell r="A2522">
            <v>322020005</v>
          </cell>
          <cell r="B2522" t="str">
            <v>Assessoria em Informática</v>
          </cell>
          <cell r="C2522" t="str">
            <v>3.5.2.02.0005</v>
          </cell>
          <cell r="D2522" t="str">
            <v>Assessoria em Informática</v>
          </cell>
          <cell r="E2522" t="str">
            <v>V</v>
          </cell>
          <cell r="F2522" t="str">
            <v xml:space="preserve">   Despesas Administrativas</v>
          </cell>
        </row>
        <row r="2523">
          <cell r="A2523">
            <v>322020006</v>
          </cell>
          <cell r="B2523" t="str">
            <v>Assessoria Trabalhista e Previdenciária</v>
          </cell>
          <cell r="C2523" t="str">
            <v>3.5.2.02.0006</v>
          </cell>
          <cell r="D2523" t="str">
            <v>Assessoria Trabalhista e Previdenciária</v>
          </cell>
          <cell r="E2523" t="str">
            <v>V</v>
          </cell>
          <cell r="F2523" t="str">
            <v xml:space="preserve">   Despesas Administrativas</v>
          </cell>
        </row>
        <row r="2524">
          <cell r="A2524">
            <v>322020007</v>
          </cell>
          <cell r="B2524" t="str">
            <v>Manutenção de Máquinas e Equipamentos</v>
          </cell>
          <cell r="C2524" t="str">
            <v>3.5.2.02.0007</v>
          </cell>
          <cell r="D2524" t="str">
            <v>Manutenção de Máquinas e Equipamentos</v>
          </cell>
          <cell r="E2524" t="str">
            <v>V</v>
          </cell>
          <cell r="F2524" t="str">
            <v xml:space="preserve">   Despesas Administrativas</v>
          </cell>
        </row>
        <row r="2525">
          <cell r="A2525">
            <v>322020008</v>
          </cell>
          <cell r="B2525" t="str">
            <v>Manutenção de Instalações</v>
          </cell>
          <cell r="C2525" t="str">
            <v>3.5.2.02.0008</v>
          </cell>
          <cell r="D2525" t="str">
            <v>Manutenção de Instalações</v>
          </cell>
          <cell r="E2525" t="str">
            <v>V</v>
          </cell>
          <cell r="F2525" t="str">
            <v xml:space="preserve">   Despesas Administrativas</v>
          </cell>
        </row>
        <row r="2526">
          <cell r="A2526">
            <v>322020009</v>
          </cell>
          <cell r="B2526" t="str">
            <v>Manutenção de Veículos e Aeronaves</v>
          </cell>
          <cell r="C2526" t="str">
            <v>3.5.2.02.0009</v>
          </cell>
          <cell r="D2526" t="str">
            <v>Manutenção de Veículos e Aeronaves</v>
          </cell>
          <cell r="E2526" t="str">
            <v>V</v>
          </cell>
          <cell r="F2526" t="str">
            <v xml:space="preserve">   Despesas Administrativas</v>
          </cell>
        </row>
        <row r="2527">
          <cell r="A2527">
            <v>322020010</v>
          </cell>
          <cell r="B2527" t="str">
            <v>Serviços de Mensageria</v>
          </cell>
          <cell r="C2527" t="str">
            <v>3.5.2.02.0010</v>
          </cell>
          <cell r="D2527" t="str">
            <v>Serviços de Mensageiria</v>
          </cell>
          <cell r="E2527" t="str">
            <v>V</v>
          </cell>
          <cell r="F2527" t="str">
            <v xml:space="preserve">   Despesas Administrativas</v>
          </cell>
        </row>
        <row r="2528">
          <cell r="A2528">
            <v>322020011</v>
          </cell>
          <cell r="B2528" t="str">
            <v>Fretes e Carretos</v>
          </cell>
          <cell r="C2528" t="str">
            <v>3.5.2.02.0011</v>
          </cell>
          <cell r="D2528" t="str">
            <v>Fretes e Carretos</v>
          </cell>
          <cell r="E2528" t="str">
            <v>V</v>
          </cell>
          <cell r="F2528" t="str">
            <v xml:space="preserve">   Despesas Administrativas</v>
          </cell>
        </row>
        <row r="2529">
          <cell r="A2529">
            <v>322020012</v>
          </cell>
          <cell r="B2529" t="str">
            <v>Auditoria Externa</v>
          </cell>
          <cell r="C2529" t="str">
            <v>3.5.2.02.0012</v>
          </cell>
          <cell r="D2529" t="str">
            <v>Auditoria Externa</v>
          </cell>
          <cell r="E2529" t="str">
            <v>V</v>
          </cell>
          <cell r="F2529" t="str">
            <v xml:space="preserve">   Despesas Administrativas</v>
          </cell>
        </row>
        <row r="2530">
          <cell r="A2530">
            <v>322020013</v>
          </cell>
          <cell r="B2530" t="str">
            <v>Gerenciamento de Correio Eletrônico</v>
          </cell>
          <cell r="C2530" t="str">
            <v>3.5.2.02.0013</v>
          </cell>
          <cell r="D2530" t="str">
            <v>Gerenciamento de Correio Eletrônico</v>
          </cell>
          <cell r="E2530" t="str">
            <v>V</v>
          </cell>
          <cell r="F2530" t="str">
            <v xml:space="preserve">   Despesas Administrativas</v>
          </cell>
        </row>
        <row r="2531">
          <cell r="A2531">
            <v>322020014</v>
          </cell>
          <cell r="B2531" t="str">
            <v>Serviços de Acesso à Internet</v>
          </cell>
          <cell r="C2531" t="str">
            <v>3.5.2.02.0014</v>
          </cell>
          <cell r="D2531" t="str">
            <v>Serviços de Acesso à Internet</v>
          </cell>
          <cell r="E2531" t="str">
            <v>V</v>
          </cell>
          <cell r="F2531" t="str">
            <v xml:space="preserve">   Despesas Administrativas</v>
          </cell>
        </row>
        <row r="2532">
          <cell r="A2532">
            <v>322020015</v>
          </cell>
          <cell r="B2532" t="str">
            <v>TV por Assinatura</v>
          </cell>
          <cell r="C2532" t="str">
            <v>3.5.2.02.0015</v>
          </cell>
          <cell r="D2532" t="str">
            <v>TV por Assinatura</v>
          </cell>
          <cell r="E2532" t="str">
            <v>V</v>
          </cell>
          <cell r="F2532" t="str">
            <v xml:space="preserve">   Despesas Administrativas</v>
          </cell>
        </row>
        <row r="2533">
          <cell r="A2533">
            <v>322020016</v>
          </cell>
          <cell r="B2533" t="str">
            <v>Manutenção de Aplicativos (Informática)</v>
          </cell>
          <cell r="C2533" t="str">
            <v>3.5.2.02.0016</v>
          </cell>
          <cell r="D2533" t="str">
            <v>Manutenção de Aplicativos (Informática)</v>
          </cell>
          <cell r="E2533" t="str">
            <v>V</v>
          </cell>
          <cell r="F2533" t="str">
            <v xml:space="preserve">   Despesas Administrativas</v>
          </cell>
        </row>
        <row r="2534">
          <cell r="A2534">
            <v>322020017</v>
          </cell>
          <cell r="B2534" t="str">
            <v>Assessoria de Mercado de Capitais</v>
          </cell>
          <cell r="C2534" t="str">
            <v>3.5.2.02.0017</v>
          </cell>
          <cell r="D2534" t="str">
            <v>Assessoria de Mercado de Capitais</v>
          </cell>
          <cell r="E2534" t="str">
            <v>V</v>
          </cell>
          <cell r="F2534" t="str">
            <v xml:space="preserve">   Despesas Administrativas</v>
          </cell>
        </row>
        <row r="2535">
          <cell r="A2535">
            <v>322029999</v>
          </cell>
          <cell r="B2535" t="str">
            <v>Outros Serviços Prestados</v>
          </cell>
          <cell r="C2535" t="str">
            <v>3.5.2.02.9999</v>
          </cell>
          <cell r="D2535" t="str">
            <v>Outros Serviços Prestados</v>
          </cell>
          <cell r="E2535" t="str">
            <v>V</v>
          </cell>
          <cell r="F2535" t="str">
            <v xml:space="preserve">   Despesas Administrativas</v>
          </cell>
        </row>
        <row r="2536">
          <cell r="A2536" t="str">
            <v>x</v>
          </cell>
          <cell r="B2536" t="str">
            <v>??</v>
          </cell>
          <cell r="C2536" t="str">
            <v>3.5.2.03</v>
          </cell>
          <cell r="D2536" t="str">
            <v>Serviços Prestados - Pessoas Físicas</v>
          </cell>
          <cell r="E2536" t="str">
            <v>V</v>
          </cell>
          <cell r="F2536" t="str">
            <v xml:space="preserve">   Despesas Administrativas</v>
          </cell>
        </row>
        <row r="2537">
          <cell r="A2537">
            <v>322030002</v>
          </cell>
          <cell r="B2537" t="str">
            <v>Assessoria Jurídica</v>
          </cell>
          <cell r="C2537" t="str">
            <v>3.5.2.03.0002</v>
          </cell>
          <cell r="D2537" t="str">
            <v>Assessoria Jurídica</v>
          </cell>
          <cell r="E2537" t="str">
            <v>V</v>
          </cell>
          <cell r="F2537" t="str">
            <v xml:space="preserve">   Despesas Administrativas</v>
          </cell>
        </row>
        <row r="2538">
          <cell r="A2538">
            <v>322039998</v>
          </cell>
          <cell r="B2538" t="str">
            <v>Outros Serviços Prestados</v>
          </cell>
          <cell r="C2538" t="str">
            <v>3.5.2.03.0009</v>
          </cell>
          <cell r="D2538" t="str">
            <v>Manutenção de Veículos e Aeronaves</v>
          </cell>
          <cell r="E2538" t="str">
            <v>V</v>
          </cell>
          <cell r="F2538" t="str">
            <v xml:space="preserve">   Despesas Administrativas</v>
          </cell>
        </row>
        <row r="2539">
          <cell r="A2539">
            <v>322039998</v>
          </cell>
          <cell r="B2539" t="str">
            <v>Outros Serviços Prestados</v>
          </cell>
          <cell r="C2539" t="str">
            <v>3.5.2.03.9998</v>
          </cell>
          <cell r="D2539" t="str">
            <v>Outros Serviços Prestados</v>
          </cell>
          <cell r="E2539" t="str">
            <v>V</v>
          </cell>
          <cell r="F2539" t="str">
            <v xml:space="preserve">   Despesas Administrativas</v>
          </cell>
        </row>
        <row r="2540">
          <cell r="A2540">
            <v>322039999</v>
          </cell>
          <cell r="B2540" t="str">
            <v>Encargos Sociais</v>
          </cell>
          <cell r="C2540" t="str">
            <v>3.5.2.03.9999</v>
          </cell>
          <cell r="D2540" t="str">
            <v>Encargos Sociais</v>
          </cell>
          <cell r="E2540" t="str">
            <v>V</v>
          </cell>
          <cell r="F2540" t="str">
            <v xml:space="preserve">   Despesas Administrativas</v>
          </cell>
        </row>
        <row r="2541">
          <cell r="A2541" t="str">
            <v>x</v>
          </cell>
          <cell r="B2541" t="str">
            <v>??</v>
          </cell>
          <cell r="C2541" t="str">
            <v>3.5.2.04</v>
          </cell>
          <cell r="D2541" t="str">
            <v>Serviços Prestados - Concessionárias</v>
          </cell>
          <cell r="E2541" t="str">
            <v>V</v>
          </cell>
          <cell r="F2541" t="str">
            <v xml:space="preserve">   Despesas Administrativas</v>
          </cell>
        </row>
        <row r="2542">
          <cell r="A2542">
            <v>322040001</v>
          </cell>
          <cell r="B2542" t="str">
            <v>Energia Elétrica</v>
          </cell>
          <cell r="C2542" t="str">
            <v>3.5.2.04.0001</v>
          </cell>
          <cell r="D2542" t="str">
            <v>Energia Elétrica</v>
          </cell>
          <cell r="E2542" t="str">
            <v>V</v>
          </cell>
          <cell r="F2542" t="str">
            <v xml:space="preserve">   Despesas Administrativas</v>
          </cell>
        </row>
        <row r="2543">
          <cell r="A2543">
            <v>322040002</v>
          </cell>
          <cell r="B2543" t="str">
            <v>Água e Esgoto</v>
          </cell>
          <cell r="C2543" t="str">
            <v>3.5.2.04.0002</v>
          </cell>
          <cell r="D2543" t="str">
            <v>Água e Esgoto</v>
          </cell>
          <cell r="E2543" t="str">
            <v>V</v>
          </cell>
          <cell r="F2543" t="str">
            <v xml:space="preserve">   Despesas Administrativas</v>
          </cell>
        </row>
        <row r="2544">
          <cell r="A2544">
            <v>322040003</v>
          </cell>
          <cell r="B2544" t="str">
            <v>Comunicações</v>
          </cell>
          <cell r="C2544" t="str">
            <v>3.5.2.04.0003</v>
          </cell>
          <cell r="D2544" t="str">
            <v>Comunicações</v>
          </cell>
          <cell r="E2544" t="str">
            <v>V</v>
          </cell>
          <cell r="F2544" t="str">
            <v xml:space="preserve">   Despesas Administrativas</v>
          </cell>
        </row>
        <row r="2545">
          <cell r="A2545" t="str">
            <v>x</v>
          </cell>
          <cell r="B2545" t="str">
            <v>??</v>
          </cell>
          <cell r="C2545" t="str">
            <v>3.5.2.05</v>
          </cell>
          <cell r="D2545" t="str">
            <v>Materiais de Uso e Consumo</v>
          </cell>
          <cell r="E2545" t="str">
            <v>V</v>
          </cell>
          <cell r="F2545" t="str">
            <v xml:space="preserve">   Despesas Administrativas</v>
          </cell>
        </row>
        <row r="2546">
          <cell r="A2546">
            <v>322050001</v>
          </cell>
          <cell r="B2546" t="str">
            <v>Materiais de Escritório</v>
          </cell>
          <cell r="C2546" t="str">
            <v>3.5.2.05.0001</v>
          </cell>
          <cell r="D2546" t="str">
            <v>Materiais de Escritório</v>
          </cell>
          <cell r="E2546" t="str">
            <v>V</v>
          </cell>
          <cell r="F2546" t="str">
            <v xml:space="preserve">   Despesas Administrativas</v>
          </cell>
        </row>
        <row r="2547">
          <cell r="A2547">
            <v>322050002</v>
          </cell>
          <cell r="B2547" t="str">
            <v>Cópias</v>
          </cell>
          <cell r="C2547" t="str">
            <v>3.5.2.05.0002</v>
          </cell>
          <cell r="D2547" t="str">
            <v>Cópias</v>
          </cell>
          <cell r="E2547" t="str">
            <v>V</v>
          </cell>
          <cell r="F2547" t="str">
            <v xml:space="preserve">   Despesas Administrativas</v>
          </cell>
        </row>
        <row r="2548">
          <cell r="A2548">
            <v>322050003</v>
          </cell>
          <cell r="B2548" t="str">
            <v>Materiais de Limpeza e Conservação</v>
          </cell>
          <cell r="C2548" t="str">
            <v>3.5.2.05.0003</v>
          </cell>
          <cell r="D2548" t="str">
            <v>Materiais de Limpeza e Conservação</v>
          </cell>
          <cell r="E2548" t="str">
            <v>V</v>
          </cell>
          <cell r="F2548" t="str">
            <v xml:space="preserve">   Despesas Administrativas</v>
          </cell>
        </row>
        <row r="2549">
          <cell r="A2549">
            <v>322050004</v>
          </cell>
          <cell r="B2549" t="str">
            <v>Materiais de Copa</v>
          </cell>
          <cell r="C2549" t="str">
            <v>3.5.2.05.0004</v>
          </cell>
          <cell r="D2549" t="str">
            <v>Materiais de Copa</v>
          </cell>
          <cell r="E2549" t="str">
            <v>V</v>
          </cell>
          <cell r="F2549" t="str">
            <v xml:space="preserve">   Despesas Administrativas</v>
          </cell>
        </row>
        <row r="2550">
          <cell r="A2550">
            <v>322059999</v>
          </cell>
          <cell r="B2550" t="str">
            <v>Outros Materiais</v>
          </cell>
          <cell r="C2550" t="str">
            <v>3.5.2.05.0005</v>
          </cell>
          <cell r="D2550" t="str">
            <v>Combustíveis e Lubrificantes</v>
          </cell>
          <cell r="E2550" t="str">
            <v>V</v>
          </cell>
          <cell r="F2550" t="str">
            <v xml:space="preserve">   Despesas Administrativas</v>
          </cell>
        </row>
        <row r="2551">
          <cell r="A2551">
            <v>322059999</v>
          </cell>
          <cell r="B2551" t="str">
            <v>Outros Materiais</v>
          </cell>
          <cell r="C2551" t="str">
            <v>3.5.2.05.9999</v>
          </cell>
          <cell r="D2551" t="str">
            <v>Outros Materiais</v>
          </cell>
          <cell r="E2551" t="str">
            <v>V</v>
          </cell>
          <cell r="F2551" t="str">
            <v xml:space="preserve">   Despesas Administrativas</v>
          </cell>
        </row>
        <row r="2552">
          <cell r="A2552" t="str">
            <v>x</v>
          </cell>
          <cell r="B2552" t="str">
            <v>??</v>
          </cell>
          <cell r="C2552" t="str">
            <v>3.5.2.98</v>
          </cell>
          <cell r="D2552" t="str">
            <v>Demais Despesas Administrativas</v>
          </cell>
          <cell r="E2552" t="str">
            <v>V</v>
          </cell>
          <cell r="F2552" t="str">
            <v xml:space="preserve">   Despesas Administrativas</v>
          </cell>
        </row>
        <row r="2553">
          <cell r="A2553">
            <v>322980001</v>
          </cell>
          <cell r="B2553" t="str">
            <v>Aluguel de Imóveis</v>
          </cell>
          <cell r="C2553" t="str">
            <v>3.5.2.98.0001</v>
          </cell>
          <cell r="D2553" t="str">
            <v>Aluguel de Imóveis</v>
          </cell>
          <cell r="E2553" t="str">
            <v>V</v>
          </cell>
          <cell r="F2553" t="str">
            <v xml:space="preserve">   Despesas Administrativas</v>
          </cell>
        </row>
        <row r="2554">
          <cell r="A2554">
            <v>322980002</v>
          </cell>
          <cell r="B2554" t="str">
            <v>Aluguel de Bens Móveis</v>
          </cell>
          <cell r="C2554" t="str">
            <v>3.5.2.98.0002</v>
          </cell>
          <cell r="D2554" t="str">
            <v>Aluguel de Bens Móveis</v>
          </cell>
          <cell r="E2554" t="str">
            <v>V</v>
          </cell>
          <cell r="F2554" t="str">
            <v xml:space="preserve">   Despesas Administrativas</v>
          </cell>
        </row>
        <row r="2555">
          <cell r="A2555">
            <v>322980003</v>
          </cell>
          <cell r="B2555" t="str">
            <v>Arrendamento Mercantil</v>
          </cell>
          <cell r="C2555" t="str">
            <v>3.5.2.98.0003</v>
          </cell>
          <cell r="D2555" t="str">
            <v>Arrendamento Mercantil</v>
          </cell>
          <cell r="E2555" t="str">
            <v>V</v>
          </cell>
          <cell r="F2555" t="str">
            <v xml:space="preserve">   Despesas Administrativas</v>
          </cell>
        </row>
        <row r="2556">
          <cell r="A2556">
            <v>322980004</v>
          </cell>
          <cell r="B2556" t="str">
            <v>Licença de Uso de Software</v>
          </cell>
          <cell r="C2556" t="str">
            <v>3.5.2.98.0004</v>
          </cell>
          <cell r="D2556" t="str">
            <v>Licença de Uso de Software</v>
          </cell>
          <cell r="E2556" t="str">
            <v>V</v>
          </cell>
          <cell r="F2556" t="str">
            <v xml:space="preserve">   Despesas Administrativas</v>
          </cell>
        </row>
        <row r="2557">
          <cell r="A2557">
            <v>322980005</v>
          </cell>
          <cell r="B2557" t="str">
            <v>Prêmios de Seguros</v>
          </cell>
          <cell r="C2557" t="str">
            <v>3.5.2.98.0005</v>
          </cell>
          <cell r="D2557" t="str">
            <v>Prêmios de Seguros</v>
          </cell>
          <cell r="E2557" t="str">
            <v>V</v>
          </cell>
          <cell r="F2557" t="str">
            <v xml:space="preserve">   Despesas Administrativas</v>
          </cell>
        </row>
        <row r="2558">
          <cell r="A2558">
            <v>322980006</v>
          </cell>
          <cell r="B2558" t="str">
            <v>Despesas de Viagens</v>
          </cell>
          <cell r="C2558" t="str">
            <v>3.5.2.98.0006</v>
          </cell>
          <cell r="D2558" t="str">
            <v xml:space="preserve">Despesas de Viagens </v>
          </cell>
          <cell r="E2558" t="str">
            <v>V</v>
          </cell>
          <cell r="F2558" t="str">
            <v xml:space="preserve">   Despesas Administrativas</v>
          </cell>
        </row>
        <row r="2559">
          <cell r="A2559">
            <v>322980007</v>
          </cell>
          <cell r="B2559" t="str">
            <v>Condução e Passagens Urbanas</v>
          </cell>
          <cell r="C2559" t="str">
            <v>3.5.2.98.0007</v>
          </cell>
          <cell r="D2559" t="str">
            <v>Condução e Passagens Urbanas</v>
          </cell>
          <cell r="E2559" t="str">
            <v>V</v>
          </cell>
          <cell r="F2559" t="str">
            <v xml:space="preserve">   Despesas Administrativas</v>
          </cell>
        </row>
        <row r="2560">
          <cell r="A2560">
            <v>322980008</v>
          </cell>
          <cell r="B2560" t="str">
            <v>Jornais e Revistas</v>
          </cell>
          <cell r="C2560" t="str">
            <v>3.5.2.98.0008</v>
          </cell>
          <cell r="D2560" t="str">
            <v>Jornais e Revistas</v>
          </cell>
          <cell r="E2560" t="str">
            <v>V</v>
          </cell>
          <cell r="F2560" t="str">
            <v xml:space="preserve">   Despesas Administrativas</v>
          </cell>
        </row>
        <row r="2561">
          <cell r="A2561">
            <v>322980009</v>
          </cell>
          <cell r="B2561" t="str">
            <v>Publicações Técnicas</v>
          </cell>
          <cell r="C2561" t="str">
            <v>3.5.2.98.0009</v>
          </cell>
          <cell r="D2561" t="str">
            <v>Publicações Técnicas</v>
          </cell>
          <cell r="E2561" t="str">
            <v>V</v>
          </cell>
          <cell r="F2561" t="str">
            <v xml:space="preserve">   Despesas Administrativas</v>
          </cell>
        </row>
        <row r="2562">
          <cell r="A2562">
            <v>322980010</v>
          </cell>
          <cell r="B2562" t="str">
            <v>Donativos e Contribuições</v>
          </cell>
          <cell r="C2562" t="str">
            <v>3.5.2.98.0010</v>
          </cell>
          <cell r="D2562" t="str">
            <v>Donativos e Contribuições</v>
          </cell>
          <cell r="E2562" t="str">
            <v>V</v>
          </cell>
          <cell r="F2562" t="str">
            <v xml:space="preserve">   Despesas Administrativas</v>
          </cell>
        </row>
        <row r="2563">
          <cell r="A2563">
            <v>322980011</v>
          </cell>
          <cell r="B2563" t="str">
            <v>Anuidades e Mensalidades de Associações</v>
          </cell>
          <cell r="C2563" t="str">
            <v>3.5.2.98.0011</v>
          </cell>
          <cell r="D2563" t="str">
            <v>Anuidades e Mensalidades de Associações</v>
          </cell>
          <cell r="E2563" t="str">
            <v>V</v>
          </cell>
          <cell r="F2563" t="str">
            <v xml:space="preserve">   Despesas Administrativas</v>
          </cell>
        </row>
        <row r="2564">
          <cell r="A2564">
            <v>322980012</v>
          </cell>
          <cell r="B2564" t="str">
            <v>Multas por Infrações Fiscais</v>
          </cell>
          <cell r="C2564" t="str">
            <v>3.5.2.98.0012</v>
          </cell>
          <cell r="D2564" t="str">
            <v>Multas por Infrações Fiscais</v>
          </cell>
          <cell r="E2564" t="str">
            <v>V</v>
          </cell>
          <cell r="F2564" t="str">
            <v xml:space="preserve">   Despesas Administrativas</v>
          </cell>
        </row>
        <row r="2565">
          <cell r="A2565" t="str">
            <v>x</v>
          </cell>
          <cell r="B2565" t="str">
            <v>??</v>
          </cell>
          <cell r="C2565" t="str">
            <v>3.5.2.98.0013</v>
          </cell>
          <cell r="D2565" t="str">
            <v>Multas por Infrações de Trânsito</v>
          </cell>
          <cell r="E2565" t="str">
            <v>V</v>
          </cell>
          <cell r="F2565" t="str">
            <v xml:space="preserve">   Despesas Administrativas</v>
          </cell>
        </row>
        <row r="2566">
          <cell r="A2566">
            <v>322980013</v>
          </cell>
          <cell r="B2566" t="str">
            <v>Taxas Condominiais</v>
          </cell>
          <cell r="C2566" t="str">
            <v>3.5.2.98.0014</v>
          </cell>
          <cell r="D2566" t="str">
            <v>Taxas Condominiais</v>
          </cell>
          <cell r="E2566" t="str">
            <v>V</v>
          </cell>
          <cell r="F2566" t="str">
            <v xml:space="preserve">   Despesas Administrativas</v>
          </cell>
        </row>
        <row r="2567">
          <cell r="A2567">
            <v>322980014</v>
          </cell>
          <cell r="B2567" t="str">
            <v>Despesas Legais e Judiciais</v>
          </cell>
          <cell r="C2567" t="str">
            <v>3.5.2.98.0015</v>
          </cell>
          <cell r="D2567" t="str">
            <v>Despesas Legais e Judiciais</v>
          </cell>
          <cell r="E2567" t="str">
            <v>V</v>
          </cell>
          <cell r="F2567" t="str">
            <v xml:space="preserve">   Despesas Administrativas</v>
          </cell>
        </row>
        <row r="2568">
          <cell r="A2568">
            <v>322980015</v>
          </cell>
          <cell r="B2568" t="str">
            <v>Anúncios e Publicações</v>
          </cell>
          <cell r="C2568" t="str">
            <v>3.5.2.98.0016</v>
          </cell>
          <cell r="D2568" t="str">
            <v>Anúncios e Publicações</v>
          </cell>
          <cell r="E2568" t="str">
            <v>V</v>
          </cell>
          <cell r="F2568" t="str">
            <v xml:space="preserve">   Despesas Administrativas</v>
          </cell>
        </row>
        <row r="2569">
          <cell r="A2569">
            <v>322980016</v>
          </cell>
          <cell r="B2569" t="str">
            <v>Contribuição Sindical Patronal</v>
          </cell>
          <cell r="C2569" t="str">
            <v>3.5.2.98.0017</v>
          </cell>
          <cell r="D2569" t="str">
            <v>Contribuição Sindical Patronal</v>
          </cell>
          <cell r="E2569" t="str">
            <v>V</v>
          </cell>
          <cell r="F2569" t="str">
            <v xml:space="preserve">   Despesas Administrativas</v>
          </cell>
        </row>
        <row r="2570">
          <cell r="A2570">
            <v>322989999</v>
          </cell>
          <cell r="B2570" t="str">
            <v>Outras Despesas Administrativas</v>
          </cell>
          <cell r="C2570" t="str">
            <v>3.5.2.98.9999</v>
          </cell>
          <cell r="D2570" t="str">
            <v>Outras Despesas Administrativas</v>
          </cell>
          <cell r="E2570" t="str">
            <v>V</v>
          </cell>
          <cell r="F2570" t="str">
            <v xml:space="preserve">   Despesas Administrativas</v>
          </cell>
        </row>
        <row r="2571">
          <cell r="A2571" t="str">
            <v>x</v>
          </cell>
          <cell r="B2571" t="str">
            <v>??</v>
          </cell>
          <cell r="C2571" t="str">
            <v>3.5.2.99</v>
          </cell>
          <cell r="D2571" t="str">
            <v>Crédito Presumido - PIS / Cofins</v>
          </cell>
          <cell r="E2571" t="str">
            <v>V</v>
          </cell>
          <cell r="F2571" t="str">
            <v xml:space="preserve">   Despesas Administrativas</v>
          </cell>
        </row>
        <row r="2572">
          <cell r="A2572">
            <v>322990001</v>
          </cell>
          <cell r="B2572" t="str">
            <v>Insumos - Bens e Serviços</v>
          </cell>
          <cell r="C2572" t="str">
            <v>3.5.2.99.0001</v>
          </cell>
          <cell r="D2572" t="str">
            <v>Insumos - Bens e Serviços</v>
          </cell>
          <cell r="E2572" t="str">
            <v>V</v>
          </cell>
          <cell r="F2572" t="str">
            <v xml:space="preserve">   Despesas Administrativas</v>
          </cell>
        </row>
        <row r="2573">
          <cell r="A2573">
            <v>322990002</v>
          </cell>
          <cell r="B2573" t="str">
            <v>Energia Elétrica</v>
          </cell>
          <cell r="C2573" t="str">
            <v>3.5.2.99.0002</v>
          </cell>
          <cell r="D2573" t="str">
            <v>Energia Elétrica</v>
          </cell>
          <cell r="E2573" t="str">
            <v>V</v>
          </cell>
          <cell r="F2573" t="str">
            <v xml:space="preserve">   Despesas Administrativas</v>
          </cell>
        </row>
        <row r="2574">
          <cell r="A2574">
            <v>322990003</v>
          </cell>
          <cell r="B2574" t="str">
            <v>Aluguéis</v>
          </cell>
          <cell r="C2574" t="str">
            <v>3.5.2.99.0003</v>
          </cell>
          <cell r="D2574" t="str">
            <v>Aluguéis</v>
          </cell>
          <cell r="E2574" t="str">
            <v>V</v>
          </cell>
          <cell r="F2574" t="str">
            <v xml:space="preserve">   Despesas Administrativas</v>
          </cell>
        </row>
        <row r="2575">
          <cell r="A2575">
            <v>322990004</v>
          </cell>
          <cell r="B2575" t="str">
            <v>Encargos s/Financiamentos</v>
          </cell>
          <cell r="C2575" t="str">
            <v>3.5.2.99.0004</v>
          </cell>
          <cell r="D2575" t="str">
            <v>Encargos s/Financiamentos</v>
          </cell>
          <cell r="E2575" t="str">
            <v>V</v>
          </cell>
          <cell r="F2575" t="str">
            <v xml:space="preserve">   Despesas Administrativas</v>
          </cell>
        </row>
        <row r="2576">
          <cell r="A2576">
            <v>322990005</v>
          </cell>
          <cell r="B2576" t="str">
            <v>Arrendamento Mercantil</v>
          </cell>
          <cell r="C2576" t="str">
            <v>3.5.2.99.0005</v>
          </cell>
          <cell r="D2576" t="str">
            <v>Arrendamento Mercantil</v>
          </cell>
          <cell r="E2576" t="str">
            <v>V</v>
          </cell>
          <cell r="F2576" t="str">
            <v xml:space="preserve">   Despesas Administrativas</v>
          </cell>
        </row>
        <row r="2577">
          <cell r="A2577">
            <v>322990006</v>
          </cell>
          <cell r="B2577" t="str">
            <v>Depreciações e Amortizações</v>
          </cell>
          <cell r="C2577" t="str">
            <v>3.5.2.99.0006</v>
          </cell>
          <cell r="D2577" t="str">
            <v>Depreciações e Amortizações</v>
          </cell>
          <cell r="E2577" t="str">
            <v>V</v>
          </cell>
          <cell r="F2577" t="str">
            <v xml:space="preserve">   Despesas Administrativas</v>
          </cell>
        </row>
        <row r="2578">
          <cell r="A2578" t="str">
            <v>x</v>
          </cell>
          <cell r="B2578" t="str">
            <v>??</v>
          </cell>
          <cell r="C2578" t="str">
            <v>3.5.3</v>
          </cell>
          <cell r="D2578" t="str">
            <v>Despesas Tributárias</v>
          </cell>
          <cell r="E2578" t="str">
            <v>VIII</v>
          </cell>
          <cell r="F2578" t="str">
            <v xml:space="preserve">   Despesas Tributárias</v>
          </cell>
        </row>
        <row r="2579">
          <cell r="A2579" t="str">
            <v>x</v>
          </cell>
          <cell r="B2579" t="str">
            <v>??</v>
          </cell>
          <cell r="C2579" t="str">
            <v>3.5.3.01</v>
          </cell>
          <cell r="D2579" t="str">
            <v>Impostos e Taxas</v>
          </cell>
          <cell r="E2579" t="str">
            <v>VIII</v>
          </cell>
          <cell r="F2579" t="str">
            <v xml:space="preserve">   Despesas Tributárias</v>
          </cell>
        </row>
        <row r="2580">
          <cell r="A2580">
            <v>323010001</v>
          </cell>
          <cell r="B2580" t="str">
            <v>Imposto de Renda</v>
          </cell>
          <cell r="C2580" t="str">
            <v>3.5.3.01.0001</v>
          </cell>
          <cell r="D2580" t="str">
            <v>Imposto de Renda</v>
          </cell>
          <cell r="E2580" t="str">
            <v>XIII</v>
          </cell>
          <cell r="F2580" t="str">
            <v xml:space="preserve">   Provisão para Imposto de Renda</v>
          </cell>
        </row>
        <row r="2581">
          <cell r="A2581">
            <v>323010002</v>
          </cell>
          <cell r="B2581" t="str">
            <v>Imp.Renda s/Remessas p/o Exterior</v>
          </cell>
          <cell r="C2581" t="str">
            <v>3.5.3.01.0002</v>
          </cell>
          <cell r="D2581" t="str">
            <v>Imp.Renda s/Remessas p/o Exterior</v>
          </cell>
          <cell r="E2581" t="str">
            <v>VIII</v>
          </cell>
          <cell r="F2581" t="str">
            <v xml:space="preserve">   Despesas Tributárias</v>
          </cell>
        </row>
        <row r="2582">
          <cell r="A2582">
            <v>323010003</v>
          </cell>
          <cell r="B2582" t="str">
            <v>IPTU - Imp.s/Prop.Territorial Urbana</v>
          </cell>
          <cell r="C2582" t="str">
            <v>3.5.3.01.0003</v>
          </cell>
          <cell r="D2582" t="str">
            <v>IPTU - Imp.s/Prop.Territorial Urbana</v>
          </cell>
          <cell r="E2582" t="str">
            <v>VIII</v>
          </cell>
          <cell r="F2582" t="str">
            <v xml:space="preserve">   Despesas Tributárias</v>
          </cell>
        </row>
        <row r="2583">
          <cell r="A2583">
            <v>323010004</v>
          </cell>
          <cell r="B2583" t="str">
            <v>IPVA - Imp.s/Prop.Veículos Automotivos</v>
          </cell>
          <cell r="C2583" t="str">
            <v>3.5.3.01.0004</v>
          </cell>
          <cell r="D2583" t="str">
            <v>IPVA - Imp.s/Prop.Veículos Automotivos</v>
          </cell>
          <cell r="E2583" t="str">
            <v>VIII</v>
          </cell>
          <cell r="F2583" t="str">
            <v xml:space="preserve">   Despesas Tributárias</v>
          </cell>
        </row>
        <row r="2584">
          <cell r="A2584">
            <v>323019999</v>
          </cell>
          <cell r="B2584" t="str">
            <v>Demais Impostos e Taxas</v>
          </cell>
          <cell r="C2584" t="str">
            <v>3.5.3.01.0005</v>
          </cell>
          <cell r="D2584" t="str">
            <v>ITR - Imposto Territorial Rural</v>
          </cell>
          <cell r="E2584" t="str">
            <v>VIII</v>
          </cell>
          <cell r="F2584" t="str">
            <v xml:space="preserve">   Despesas Tributárias</v>
          </cell>
        </row>
        <row r="2585">
          <cell r="A2585">
            <v>323010005</v>
          </cell>
          <cell r="B2585" t="str">
            <v>IOF - Imposto s/Operações Financeiras</v>
          </cell>
          <cell r="C2585" t="str">
            <v>3.5.3.01.0006</v>
          </cell>
          <cell r="D2585" t="str">
            <v>IOF - Imposto s/Operações Financeiras</v>
          </cell>
          <cell r="E2585" t="str">
            <v>VIII</v>
          </cell>
          <cell r="F2585" t="str">
            <v xml:space="preserve">   Despesas Tributárias</v>
          </cell>
        </row>
        <row r="2586">
          <cell r="A2586">
            <v>323010006</v>
          </cell>
          <cell r="B2586" t="str">
            <v>ITBI - Imp. Transmissão Bens Imóveis</v>
          </cell>
          <cell r="C2586" t="str">
            <v>3.5.3.01.0007</v>
          </cell>
          <cell r="D2586" t="str">
            <v>ITBI - Imp. Transmissão Bens Imóveis</v>
          </cell>
          <cell r="E2586" t="str">
            <v>VIII</v>
          </cell>
          <cell r="F2586" t="str">
            <v xml:space="preserve">   Despesas Tributárias</v>
          </cell>
        </row>
        <row r="2587">
          <cell r="A2587">
            <v>323019999</v>
          </cell>
          <cell r="B2587" t="str">
            <v>Demais Impostos e Taxas</v>
          </cell>
          <cell r="C2587" t="str">
            <v>3.5.3.01.9999</v>
          </cell>
          <cell r="D2587" t="str">
            <v>Demais Impostos e Taxas</v>
          </cell>
          <cell r="E2587" t="str">
            <v>VIII</v>
          </cell>
          <cell r="F2587" t="str">
            <v xml:space="preserve">   Despesas Tributárias</v>
          </cell>
        </row>
        <row r="2588">
          <cell r="A2588" t="str">
            <v>x</v>
          </cell>
          <cell r="B2588" t="str">
            <v>??</v>
          </cell>
          <cell r="C2588" t="str">
            <v>3.5.3.02</v>
          </cell>
          <cell r="D2588" t="str">
            <v>Contribuições</v>
          </cell>
          <cell r="E2588" t="str">
            <v>VIII</v>
          </cell>
          <cell r="F2588" t="str">
            <v xml:space="preserve">   Despesas Tributárias</v>
          </cell>
        </row>
        <row r="2589">
          <cell r="A2589">
            <v>323020001</v>
          </cell>
          <cell r="B2589" t="str">
            <v>Contribuição Social Sobre Lucros</v>
          </cell>
          <cell r="C2589" t="str">
            <v>3.5.3.02.0001</v>
          </cell>
          <cell r="D2589" t="str">
            <v>Contribuição Social Sobre Lucros</v>
          </cell>
          <cell r="E2589" t="str">
            <v>XII</v>
          </cell>
          <cell r="F2589" t="str">
            <v xml:space="preserve">   Provisão para Contribuição Social sobre o Lucro</v>
          </cell>
        </row>
        <row r="2590">
          <cell r="A2590">
            <v>323020002</v>
          </cell>
          <cell r="B2590" t="str">
            <v>CPMF-Cont.Prov.S/Movimentação Financeira</v>
          </cell>
          <cell r="C2590" t="str">
            <v>3.5.3.02.0002</v>
          </cell>
          <cell r="D2590" t="str">
            <v>CPMF-Cont.Prov.S/Movimentação Financeira</v>
          </cell>
          <cell r="E2590" t="str">
            <v>XI</v>
          </cell>
          <cell r="F2590" t="str">
            <v>Despesas Financeiras</v>
          </cell>
        </row>
        <row r="2591">
          <cell r="A2591">
            <v>323020003</v>
          </cell>
          <cell r="B2591" t="str">
            <v>PIS - Programa de Integração Social</v>
          </cell>
          <cell r="C2591" t="str">
            <v>3.5.3.02.0003</v>
          </cell>
          <cell r="D2591" t="str">
            <v>PIS - Programa de Integração Social</v>
          </cell>
          <cell r="E2591" t="str">
            <v>VIII</v>
          </cell>
          <cell r="F2591" t="str">
            <v xml:space="preserve">   Despesas Tributárias</v>
          </cell>
        </row>
        <row r="2592">
          <cell r="A2592">
            <v>323020004</v>
          </cell>
          <cell r="B2592" t="str">
            <v>COFINS</v>
          </cell>
          <cell r="C2592" t="str">
            <v>3.5.3.02.0004</v>
          </cell>
          <cell r="D2592" t="str">
            <v>COFINS</v>
          </cell>
          <cell r="E2592" t="str">
            <v>VIII</v>
          </cell>
          <cell r="F2592" t="str">
            <v xml:space="preserve">   Despesas Tributárias</v>
          </cell>
        </row>
        <row r="2593">
          <cell r="A2593">
            <v>323029999</v>
          </cell>
          <cell r="B2593" t="str">
            <v>Demais Contribuições</v>
          </cell>
          <cell r="C2593" t="str">
            <v>3.5.3.02.9999</v>
          </cell>
          <cell r="D2593" t="str">
            <v>Demais Contribuições</v>
          </cell>
          <cell r="E2593" t="str">
            <v>VIII</v>
          </cell>
          <cell r="F2593" t="str">
            <v xml:space="preserve">   Despesas Tributárias</v>
          </cell>
        </row>
        <row r="2594">
          <cell r="A2594" t="str">
            <v>x</v>
          </cell>
          <cell r="B2594" t="str">
            <v>??</v>
          </cell>
          <cell r="C2594" t="str">
            <v>3.5.4</v>
          </cell>
          <cell r="D2594" t="str">
            <v>Depreciações e Amortizações</v>
          </cell>
          <cell r="E2594" t="str">
            <v>VII</v>
          </cell>
          <cell r="F2594" t="str">
            <v xml:space="preserve">   Depreciações e Amortizações</v>
          </cell>
        </row>
        <row r="2595">
          <cell r="A2595" t="str">
            <v>x</v>
          </cell>
          <cell r="B2595" t="str">
            <v>??</v>
          </cell>
          <cell r="C2595" t="str">
            <v>3.5.4.01</v>
          </cell>
          <cell r="D2595" t="str">
            <v>Depreciações</v>
          </cell>
          <cell r="E2595" t="str">
            <v>VII</v>
          </cell>
          <cell r="F2595" t="str">
            <v xml:space="preserve">   Depreciações e Amortizações</v>
          </cell>
        </row>
        <row r="2596">
          <cell r="A2596">
            <v>324010001</v>
          </cell>
          <cell r="B2596" t="str">
            <v>Depreciação - despesas</v>
          </cell>
          <cell r="C2596" t="str">
            <v>3.5.4.01.0001</v>
          </cell>
          <cell r="D2596" t="str">
            <v>Depreciações</v>
          </cell>
          <cell r="E2596" t="str">
            <v>VII</v>
          </cell>
          <cell r="F2596" t="str">
            <v xml:space="preserve">   Depreciações e Amortizações</v>
          </cell>
        </row>
        <row r="2597">
          <cell r="A2597" t="str">
            <v>x</v>
          </cell>
          <cell r="B2597" t="str">
            <v>??</v>
          </cell>
          <cell r="C2597" t="str">
            <v>3.5.4.02</v>
          </cell>
          <cell r="D2597" t="str">
            <v>Amortizações</v>
          </cell>
          <cell r="E2597" t="str">
            <v>VII</v>
          </cell>
          <cell r="F2597" t="str">
            <v xml:space="preserve">   Depreciações e Amortizações</v>
          </cell>
          <cell r="J2597" t="str">
            <v>Depre - Despesa</v>
          </cell>
        </row>
        <row r="2598">
          <cell r="A2598">
            <v>324020001</v>
          </cell>
          <cell r="B2598" t="str">
            <v>Amortizações</v>
          </cell>
          <cell r="C2598" t="str">
            <v>3.5.4.02.0001</v>
          </cell>
          <cell r="D2598" t="str">
            <v>Amortizações</v>
          </cell>
          <cell r="E2598" t="str">
            <v>VII</v>
          </cell>
          <cell r="F2598" t="str">
            <v xml:space="preserve">   Depreciações e Amortizações</v>
          </cell>
        </row>
        <row r="2599">
          <cell r="A2599" t="str">
            <v>x</v>
          </cell>
          <cell r="B2599" t="str">
            <v>??</v>
          </cell>
          <cell r="C2599" t="str">
            <v>3.5.4.03</v>
          </cell>
          <cell r="D2599" t="str">
            <v>Amortização de Ágio em Investimentos</v>
          </cell>
          <cell r="E2599" t="str">
            <v>VII</v>
          </cell>
          <cell r="F2599" t="str">
            <v xml:space="preserve">   Depreciações e Amortizações</v>
          </cell>
          <cell r="J2599" t="str">
            <v>Amort - Despesa</v>
          </cell>
        </row>
        <row r="2600">
          <cell r="A2600">
            <v>324030001</v>
          </cell>
          <cell r="B2600" t="str">
            <v>Dedutível</v>
          </cell>
          <cell r="C2600" t="str">
            <v>3.5.4.03.0001</v>
          </cell>
          <cell r="D2600" t="str">
            <v>Dedutível</v>
          </cell>
          <cell r="E2600" t="str">
            <v>VII</v>
          </cell>
          <cell r="F2600" t="str">
            <v xml:space="preserve">   Depreciações e Amortizações</v>
          </cell>
        </row>
        <row r="2601">
          <cell r="A2601">
            <v>324030002</v>
          </cell>
          <cell r="B2601" t="str">
            <v>Indedutível</v>
          </cell>
          <cell r="C2601" t="str">
            <v>3.5.4.03.0002</v>
          </cell>
          <cell r="D2601" t="str">
            <v>Indedutível</v>
          </cell>
          <cell r="E2601" t="str">
            <v>VII</v>
          </cell>
          <cell r="F2601" t="str">
            <v xml:space="preserve">   Depreciações e Amortizações</v>
          </cell>
          <cell r="J2601" t="str">
            <v>Amort - Despesa</v>
          </cell>
        </row>
        <row r="2602">
          <cell r="A2602" t="str">
            <v>x</v>
          </cell>
          <cell r="B2602" t="str">
            <v>??</v>
          </cell>
          <cell r="C2602" t="str">
            <v>3.5.4.04</v>
          </cell>
          <cell r="D2602" t="str">
            <v>Reversão da Prov p/Perda em Investimento</v>
          </cell>
          <cell r="E2602" t="str">
            <v>VII</v>
          </cell>
          <cell r="F2602" t="str">
            <v xml:space="preserve">   Depreciações e Amortizações</v>
          </cell>
          <cell r="J2602" t="str">
            <v>Amort - Despesa</v>
          </cell>
        </row>
        <row r="2603">
          <cell r="A2603">
            <v>324040001</v>
          </cell>
          <cell r="B2603" t="str">
            <v>Dylpar - Ecisa - Eng., Com. e Ind. S/A</v>
          </cell>
          <cell r="C2603" t="str">
            <v>3.5.4.04.0001</v>
          </cell>
          <cell r="D2603" t="str">
            <v>Dylpar - Ecisa - Eng., Com. e Ind. S/A</v>
          </cell>
          <cell r="E2603" t="str">
            <v>VII</v>
          </cell>
          <cell r="F2603" t="str">
            <v xml:space="preserve">   Depreciações e Amortizações</v>
          </cell>
        </row>
        <row r="2604">
          <cell r="A2604">
            <v>324040002</v>
          </cell>
          <cell r="B2604" t="str">
            <v>Licia - Ecisa - Eng., Com. e Ind. S/A</v>
          </cell>
          <cell r="C2604" t="str">
            <v>3.5.4.04.0002</v>
          </cell>
          <cell r="D2604" t="str">
            <v>Licia - Ecisa - Eng., Com. e Ind. S/A</v>
          </cell>
          <cell r="E2604" t="str">
            <v>VII</v>
          </cell>
          <cell r="F2604" t="str">
            <v xml:space="preserve">   Depreciações e Amortizações</v>
          </cell>
        </row>
        <row r="2605">
          <cell r="A2605" t="str">
            <v>x</v>
          </cell>
          <cell r="B2605" t="str">
            <v>??</v>
          </cell>
          <cell r="C2605" t="str">
            <v>3.5.5</v>
          </cell>
          <cell r="D2605" t="str">
            <v>Despesas Financeiras</v>
          </cell>
          <cell r="E2605" t="str">
            <v>XI</v>
          </cell>
          <cell r="F2605" t="str">
            <v>Despesas Financeiras</v>
          </cell>
        </row>
        <row r="2606">
          <cell r="A2606" t="str">
            <v>x</v>
          </cell>
          <cell r="B2606" t="str">
            <v>??</v>
          </cell>
          <cell r="C2606" t="str">
            <v>3.5.5.01</v>
          </cell>
          <cell r="D2606" t="str">
            <v>Despesas c/Empréstimos e Financiamentos</v>
          </cell>
          <cell r="E2606" t="str">
            <v>XI</v>
          </cell>
          <cell r="F2606" t="str">
            <v>Despesas Financeiras</v>
          </cell>
        </row>
        <row r="2607">
          <cell r="A2607">
            <v>325010001</v>
          </cell>
          <cell r="B2607" t="str">
            <v>Encargos de Empréstimos e Finaciamentos</v>
          </cell>
          <cell r="C2607" t="str">
            <v>3.5.5.01.0001</v>
          </cell>
          <cell r="D2607" t="str">
            <v>Encargos de Empréstimos e Financiamentos</v>
          </cell>
          <cell r="E2607" t="str">
            <v>XI</v>
          </cell>
          <cell r="F2607" t="str">
            <v>Despesas Financeiras</v>
          </cell>
        </row>
        <row r="2608">
          <cell r="A2608">
            <v>325010003</v>
          </cell>
          <cell r="B2608" t="str">
            <v>Variações Cambiais</v>
          </cell>
          <cell r="C2608" t="str">
            <v>3.5.5.01.0003</v>
          </cell>
          <cell r="D2608" t="str">
            <v>Variações Cambiais</v>
          </cell>
          <cell r="E2608" t="str">
            <v>XI</v>
          </cell>
          <cell r="F2608" t="str">
            <v>Despesas Financeiras</v>
          </cell>
        </row>
        <row r="2609">
          <cell r="A2609">
            <v>325010005</v>
          </cell>
          <cell r="B2609" t="str">
            <v>Hedge - Operação de Cobertura</v>
          </cell>
          <cell r="C2609" t="str">
            <v>3.5.5.01.0004</v>
          </cell>
          <cell r="D2609" t="str">
            <v>Hedge - Operação de Cobertura</v>
          </cell>
          <cell r="E2609" t="str">
            <v>XI</v>
          </cell>
          <cell r="F2609" t="str">
            <v>Despesas Financeiras</v>
          </cell>
        </row>
        <row r="2610">
          <cell r="A2610">
            <v>325010006</v>
          </cell>
          <cell r="B2610" t="str">
            <v>Variações Cambiais Diferidas</v>
          </cell>
          <cell r="C2610" t="str">
            <v>3.5.5.01.0005</v>
          </cell>
          <cell r="D2610" t="str">
            <v>Variações Cambiais Diferidas</v>
          </cell>
          <cell r="E2610" t="str">
            <v>XI</v>
          </cell>
          <cell r="F2610" t="str">
            <v>Despesas Financeiras</v>
          </cell>
        </row>
        <row r="2611">
          <cell r="A2611">
            <v>325010007</v>
          </cell>
          <cell r="B2611" t="str">
            <v>IOF - Imposto s/Operações Financeiras</v>
          </cell>
          <cell r="C2611" t="str">
            <v>3.5.5.01.0006</v>
          </cell>
          <cell r="D2611" t="str">
            <v>IOF - Imposto s/Operações Financeiras</v>
          </cell>
          <cell r="E2611" t="str">
            <v>XI</v>
          </cell>
          <cell r="F2611" t="str">
            <v>Despesas Financeiras</v>
          </cell>
        </row>
        <row r="2612">
          <cell r="A2612">
            <v>325019999</v>
          </cell>
          <cell r="B2612" t="str">
            <v>Demais Despesas c/Emp. e Financiamentos</v>
          </cell>
          <cell r="C2612" t="str">
            <v>3.5.5.01.9999</v>
          </cell>
          <cell r="D2612" t="str">
            <v>Demais Despesas c/Emp. e Financiamentos</v>
          </cell>
          <cell r="E2612" t="str">
            <v>XI</v>
          </cell>
          <cell r="F2612" t="str">
            <v>Despesas Financeiras</v>
          </cell>
        </row>
        <row r="2613">
          <cell r="A2613" t="str">
            <v>x</v>
          </cell>
          <cell r="B2613" t="str">
            <v>??</v>
          </cell>
          <cell r="C2613" t="str">
            <v>3.5.5.02</v>
          </cell>
          <cell r="D2613" t="str">
            <v>Remuneração do Capital Próprio</v>
          </cell>
          <cell r="E2613" t="str">
            <v>XI</v>
          </cell>
          <cell r="F2613" t="str">
            <v>Despesas Financeiras</v>
          </cell>
        </row>
        <row r="2614">
          <cell r="A2614">
            <v>325019999</v>
          </cell>
          <cell r="B2614" t="str">
            <v>Demais Despesas c/Emp. e Financiamentos</v>
          </cell>
          <cell r="C2614" t="str">
            <v>3.5.5.02.0001</v>
          </cell>
          <cell r="D2614" t="str">
            <v>Juros Sobre o Capital Próprio</v>
          </cell>
          <cell r="E2614" t="str">
            <v>XI</v>
          </cell>
          <cell r="F2614" t="str">
            <v>Despesas Financeiras</v>
          </cell>
        </row>
        <row r="2615">
          <cell r="A2615" t="str">
            <v>x</v>
          </cell>
          <cell r="B2615" t="str">
            <v>??</v>
          </cell>
          <cell r="C2615" t="str">
            <v>3.5.5.98</v>
          </cell>
          <cell r="D2615" t="str">
            <v>Demais Despesas Financeiras</v>
          </cell>
          <cell r="E2615" t="str">
            <v>XI</v>
          </cell>
          <cell r="F2615" t="str">
            <v>Despesas Financeiras</v>
          </cell>
        </row>
        <row r="2616">
          <cell r="A2616">
            <v>325980001</v>
          </cell>
          <cell r="B2616" t="str">
            <v>Despesas Bancárias</v>
          </cell>
          <cell r="C2616" t="str">
            <v>3.5.5.98.0001</v>
          </cell>
          <cell r="D2616" t="str">
            <v>Despesas Bancárias</v>
          </cell>
          <cell r="E2616" t="str">
            <v>XI</v>
          </cell>
          <cell r="F2616" t="str">
            <v>Despesas Financeiras</v>
          </cell>
        </row>
        <row r="2617">
          <cell r="A2617">
            <v>325980002</v>
          </cell>
          <cell r="B2617" t="str">
            <v>Encargos Moratórios</v>
          </cell>
          <cell r="C2617" t="str">
            <v>3.5.5.98.0002</v>
          </cell>
          <cell r="D2617" t="str">
            <v>Encargos Moratórios</v>
          </cell>
          <cell r="E2617" t="str">
            <v>XI</v>
          </cell>
          <cell r="F2617" t="str">
            <v>Despesas Financeiras</v>
          </cell>
        </row>
        <row r="2618">
          <cell r="A2618">
            <v>325980003</v>
          </cell>
          <cell r="B2618" t="str">
            <v>Variações Monetárias Passivas</v>
          </cell>
          <cell r="C2618" t="str">
            <v>3.5.5.98.0003</v>
          </cell>
          <cell r="D2618" t="str">
            <v>Variações Monetárias Passivas</v>
          </cell>
          <cell r="E2618" t="str">
            <v>XI</v>
          </cell>
          <cell r="F2618" t="str">
            <v>Despesas Financeiras</v>
          </cell>
        </row>
        <row r="2619">
          <cell r="A2619">
            <v>325980004</v>
          </cell>
          <cell r="B2619" t="str">
            <v>Descontos Concedidos</v>
          </cell>
          <cell r="C2619" t="str">
            <v>3.5.5.98.0004</v>
          </cell>
          <cell r="D2619" t="str">
            <v>Descontos Concedidos</v>
          </cell>
          <cell r="E2619" t="str">
            <v>XI</v>
          </cell>
          <cell r="F2619" t="str">
            <v>Despesas Financeiras</v>
          </cell>
        </row>
        <row r="2620">
          <cell r="A2620">
            <v>325980005</v>
          </cell>
          <cell r="B2620" t="str">
            <v>Encargos s/Parcelamento de Débitos</v>
          </cell>
          <cell r="C2620" t="str">
            <v>3.5.5.98.0005</v>
          </cell>
          <cell r="D2620" t="str">
            <v>Encargos s/Parcelamento de Débitos</v>
          </cell>
          <cell r="E2620" t="str">
            <v>XI</v>
          </cell>
          <cell r="F2620" t="str">
            <v>Despesas Financeiras</v>
          </cell>
        </row>
        <row r="2621">
          <cell r="A2621">
            <v>325989999</v>
          </cell>
          <cell r="B2621" t="str">
            <v>Demais Despesas Financeiras</v>
          </cell>
          <cell r="C2621" t="str">
            <v>3.5.5.98.9999</v>
          </cell>
          <cell r="D2621" t="str">
            <v>Demais Despesas Financeiras</v>
          </cell>
          <cell r="E2621" t="str">
            <v>XI</v>
          </cell>
          <cell r="F2621" t="str">
            <v>Despesas Financeiras</v>
          </cell>
        </row>
        <row r="2622">
          <cell r="A2622" t="str">
            <v>x</v>
          </cell>
          <cell r="B2622" t="str">
            <v>??</v>
          </cell>
          <cell r="C2622" t="str">
            <v>3.5.5.99</v>
          </cell>
          <cell r="D2622" t="str">
            <v>Crédito Presumido - Pis / Cofins</v>
          </cell>
          <cell r="E2622" t="str">
            <v>XI</v>
          </cell>
          <cell r="F2622" t="str">
            <v>Despesas Financeiras</v>
          </cell>
        </row>
        <row r="2623">
          <cell r="A2623" t="str">
            <v>??</v>
          </cell>
          <cell r="B2623" t="str">
            <v>??</v>
          </cell>
          <cell r="C2623" t="str">
            <v>3.5.5.99.0001</v>
          </cell>
          <cell r="D2623" t="str">
            <v>Despesas com Financiamentos</v>
          </cell>
          <cell r="E2623" t="str">
            <v>XI</v>
          </cell>
          <cell r="F2623" t="str">
            <v>Despesas Financeiras</v>
          </cell>
        </row>
        <row r="2624">
          <cell r="A2624" t="str">
            <v>x</v>
          </cell>
          <cell r="B2624" t="str">
            <v>??</v>
          </cell>
          <cell r="C2624" t="str">
            <v>3.5.6</v>
          </cell>
          <cell r="D2624" t="str">
            <v>Perdas em Investimentos</v>
          </cell>
          <cell r="E2624" t="str">
            <v>XIV</v>
          </cell>
          <cell r="F2624" t="str">
            <v xml:space="preserve">   Perda em Investimentos</v>
          </cell>
        </row>
        <row r="2625">
          <cell r="A2625" t="str">
            <v>x</v>
          </cell>
          <cell r="B2625" t="str">
            <v>??</v>
          </cell>
          <cell r="C2625" t="str">
            <v>3.5.6.01</v>
          </cell>
          <cell r="D2625" t="str">
            <v>Perdas em Investimentos</v>
          </cell>
          <cell r="E2625" t="str">
            <v>XIV</v>
          </cell>
          <cell r="F2625" t="str">
            <v xml:space="preserve">   Perda em Investimentos</v>
          </cell>
        </row>
        <row r="2626">
          <cell r="A2626">
            <v>326010001</v>
          </cell>
          <cell r="B2626" t="str">
            <v>Perdas na Realização de Investimentos</v>
          </cell>
          <cell r="C2626" t="str">
            <v>3.5.6.01.0001</v>
          </cell>
          <cell r="D2626" t="str">
            <v>Perdas na Realização de Investimentos</v>
          </cell>
          <cell r="E2626" t="str">
            <v>XIV</v>
          </cell>
          <cell r="F2626" t="str">
            <v xml:space="preserve">   Perda em Investimentos</v>
          </cell>
        </row>
        <row r="2627">
          <cell r="A2627" t="str">
            <v>x</v>
          </cell>
          <cell r="B2627" t="str">
            <v>??</v>
          </cell>
          <cell r="C2627" t="str">
            <v>3.6</v>
          </cell>
          <cell r="D2627" t="str">
            <v>Despesas não Operacionais</v>
          </cell>
          <cell r="E2627" t="str">
            <v>XIV</v>
          </cell>
          <cell r="F2627" t="str">
            <v xml:space="preserve">   Perda em Investimentos</v>
          </cell>
        </row>
        <row r="2628">
          <cell r="A2628" t="str">
            <v>x</v>
          </cell>
          <cell r="B2628" t="str">
            <v>??</v>
          </cell>
          <cell r="C2628" t="str">
            <v>3.6.1</v>
          </cell>
          <cell r="D2628" t="str">
            <v>Equivalência Patrimonial</v>
          </cell>
        </row>
        <row r="2629">
          <cell r="A2629" t="str">
            <v>x</v>
          </cell>
          <cell r="B2629" t="str">
            <v>??</v>
          </cell>
          <cell r="C2629" t="str">
            <v>3.6.1.01</v>
          </cell>
          <cell r="D2629" t="str">
            <v>Equivalência Patrimonial</v>
          </cell>
        </row>
        <row r="2630">
          <cell r="A2630">
            <v>331010001</v>
          </cell>
          <cell r="B2630" t="str">
            <v>Resultado Negativo de Equiv.Patrimonial</v>
          </cell>
          <cell r="C2630" t="str">
            <v>3.6.1.01.0001</v>
          </cell>
          <cell r="D2630" t="str">
            <v>Resultado Negativo de Equiv.Patrimonial</v>
          </cell>
          <cell r="E2630" t="str">
            <v>XV</v>
          </cell>
          <cell r="F2630" t="str">
            <v>Resultado de Equivalência Patrimonial</v>
          </cell>
        </row>
        <row r="2631">
          <cell r="A2631" t="str">
            <v>x</v>
          </cell>
          <cell r="B2631" t="str">
            <v>??</v>
          </cell>
          <cell r="C2631" t="str">
            <v>3.6.2</v>
          </cell>
          <cell r="D2631" t="str">
            <v>Baixas de Bens do Ativo Permanente</v>
          </cell>
          <cell r="E2631" t="str">
            <v>XVI</v>
          </cell>
          <cell r="F2631" t="str">
            <v>Resultado não Operacional Líquido</v>
          </cell>
        </row>
        <row r="2632">
          <cell r="A2632" t="str">
            <v>x</v>
          </cell>
          <cell r="B2632" t="str">
            <v>??</v>
          </cell>
          <cell r="C2632" t="str">
            <v>3.6.2.01</v>
          </cell>
          <cell r="D2632" t="str">
            <v>Baixas de Investimentos</v>
          </cell>
          <cell r="E2632" t="str">
            <v>XVI</v>
          </cell>
          <cell r="F2632" t="str">
            <v>Resultado não Operacional Líquido</v>
          </cell>
        </row>
        <row r="2633">
          <cell r="A2633">
            <v>332010001</v>
          </cell>
          <cell r="B2633" t="str">
            <v>Baixas de Investimentos p/Alienação</v>
          </cell>
          <cell r="C2633" t="str">
            <v>3.6.2.01.0001</v>
          </cell>
          <cell r="D2633" t="str">
            <v>Baixas de Investimentos p/Alienação</v>
          </cell>
          <cell r="E2633" t="str">
            <v>XVI</v>
          </cell>
          <cell r="F2633" t="str">
            <v>Resultado não Operacional Líquido</v>
          </cell>
        </row>
        <row r="2634">
          <cell r="A2634" t="str">
            <v>x</v>
          </cell>
          <cell r="B2634" t="str">
            <v>??</v>
          </cell>
          <cell r="C2634" t="str">
            <v>3.6.2.02</v>
          </cell>
          <cell r="D2634" t="str">
            <v>Baixas do Imobilizado</v>
          </cell>
          <cell r="E2634" t="str">
            <v>VII</v>
          </cell>
          <cell r="F2634" t="str">
            <v xml:space="preserve">   Depreciações e Amortizações</v>
          </cell>
        </row>
        <row r="2635">
          <cell r="A2635">
            <v>332020001</v>
          </cell>
          <cell r="B2635" t="str">
            <v>Baixas do Imobilizado p/Alienação</v>
          </cell>
          <cell r="C2635" t="str">
            <v>3.6.2.02.0001</v>
          </cell>
          <cell r="D2635" t="str">
            <v>Baixas do Imobilizado p/Alienação</v>
          </cell>
          <cell r="E2635" t="str">
            <v>VII</v>
          </cell>
          <cell r="F2635" t="str">
            <v xml:space="preserve">   Depreciações e Amortizações</v>
          </cell>
        </row>
        <row r="2636">
          <cell r="A2636">
            <v>332020002</v>
          </cell>
          <cell r="B2636" t="str">
            <v>Baixas do Imobilizado p/Obsolescência</v>
          </cell>
          <cell r="C2636" t="str">
            <v>3.6.2.02.0002</v>
          </cell>
          <cell r="D2636" t="str">
            <v>Baixas do Imobilizado p/Obsolescência</v>
          </cell>
          <cell r="E2636" t="str">
            <v>VII</v>
          </cell>
          <cell r="F2636" t="str">
            <v xml:space="preserve">   Depreciações e Amortizações</v>
          </cell>
        </row>
        <row r="2637">
          <cell r="A2637" t="str">
            <v>x</v>
          </cell>
          <cell r="B2637" t="str">
            <v>??</v>
          </cell>
          <cell r="C2637" t="str">
            <v>3.6.3</v>
          </cell>
          <cell r="D2637" t="str">
            <v>Depreciações e Amortizações</v>
          </cell>
          <cell r="E2637" t="str">
            <v>VII</v>
          </cell>
          <cell r="F2637" t="str">
            <v xml:space="preserve">   Depreciações e Amortizações</v>
          </cell>
        </row>
        <row r="2638">
          <cell r="A2638" t="str">
            <v>x</v>
          </cell>
          <cell r="B2638" t="str">
            <v>??</v>
          </cell>
          <cell r="C2638" t="str">
            <v>3.6.3.02</v>
          </cell>
          <cell r="D2638" t="str">
            <v>Amortizações</v>
          </cell>
          <cell r="E2638" t="str">
            <v>VII</v>
          </cell>
          <cell r="F2638" t="str">
            <v xml:space="preserve">   Depreciações e Amortizações</v>
          </cell>
        </row>
        <row r="2639">
          <cell r="A2639">
            <v>333020001</v>
          </cell>
          <cell r="B2639" t="str">
            <v>Amortização de Ágio em Investimentos</v>
          </cell>
          <cell r="C2639" t="str">
            <v>3.6.3.02.0001</v>
          </cell>
          <cell r="D2639" t="str">
            <v>Amortização de Ágio em Investimentos</v>
          </cell>
          <cell r="E2639" t="str">
            <v>VII</v>
          </cell>
          <cell r="F2639" t="str">
            <v xml:space="preserve">   Depreciações e Amortizações</v>
          </cell>
        </row>
        <row r="2640">
          <cell r="A2640" t="str">
            <v>x</v>
          </cell>
          <cell r="B2640" t="str">
            <v>??</v>
          </cell>
          <cell r="C2640" t="str">
            <v>3.6.9</v>
          </cell>
          <cell r="D2640" t="str">
            <v>Demais Despesas não Operacionais</v>
          </cell>
          <cell r="E2640" t="str">
            <v>XVI</v>
          </cell>
          <cell r="F2640" t="str">
            <v>Resultado não Operacional Líquido</v>
          </cell>
          <cell r="J2640" t="str">
            <v>Amort - Despesa</v>
          </cell>
        </row>
        <row r="2641">
          <cell r="A2641" t="str">
            <v>x</v>
          </cell>
          <cell r="B2641" t="str">
            <v>??</v>
          </cell>
          <cell r="C2641" t="str">
            <v>3.6.9.01</v>
          </cell>
          <cell r="D2641" t="str">
            <v>Despesas Eventuais</v>
          </cell>
          <cell r="E2641" t="str">
            <v>XVI</v>
          </cell>
          <cell r="F2641" t="str">
            <v>Resultado não Operacional Líquido</v>
          </cell>
        </row>
        <row r="2642">
          <cell r="A2642">
            <v>339010001</v>
          </cell>
          <cell r="B2642" t="str">
            <v>Créditos Tributários Prescritos</v>
          </cell>
          <cell r="C2642" t="str">
            <v>3.6.9.01.0001</v>
          </cell>
          <cell r="D2642" t="str">
            <v>Créditos Tributários Prescritos</v>
          </cell>
          <cell r="E2642" t="str">
            <v>XVI</v>
          </cell>
          <cell r="F2642" t="str">
            <v>Resultado não Operacional Líquido</v>
          </cell>
        </row>
        <row r="2643">
          <cell r="A2643">
            <v>339019999</v>
          </cell>
          <cell r="B2643" t="str">
            <v>Outras Despesas Eventuais</v>
          </cell>
          <cell r="C2643" t="str">
            <v>3.6.9.01.9999</v>
          </cell>
          <cell r="D2643" t="str">
            <v>Outras Despesas Eventuais</v>
          </cell>
          <cell r="E2643" t="str">
            <v>XVI</v>
          </cell>
          <cell r="F2643" t="str">
            <v>Resultado não Operacional Líquido</v>
          </cell>
        </row>
        <row r="2644">
          <cell r="A2644" t="str">
            <v>x</v>
          </cell>
          <cell r="B2644" t="str">
            <v>??</v>
          </cell>
          <cell r="C2644" t="str">
            <v>4</v>
          </cell>
          <cell r="D2644" t="str">
            <v>RECEITAS</v>
          </cell>
          <cell r="E2644" t="str">
            <v>I</v>
          </cell>
          <cell r="F2644" t="str">
            <v>Receita da Prestação de Serviços</v>
          </cell>
        </row>
        <row r="2645">
          <cell r="A2645" t="str">
            <v>x</v>
          </cell>
          <cell r="B2645" t="str">
            <v>??</v>
          </cell>
          <cell r="C2645" t="str">
            <v>4.1</v>
          </cell>
          <cell r="D2645" t="str">
            <v>Receita Operacional Líquida</v>
          </cell>
          <cell r="E2645" t="str">
            <v>I</v>
          </cell>
          <cell r="F2645" t="str">
            <v>Receita da Prestação de Serviços</v>
          </cell>
        </row>
        <row r="2646">
          <cell r="A2646" t="str">
            <v>x</v>
          </cell>
          <cell r="B2646" t="str">
            <v>??</v>
          </cell>
          <cell r="C2646" t="str">
            <v>4.1.1</v>
          </cell>
          <cell r="D2646" t="str">
            <v>Receita Operacional Bruta</v>
          </cell>
          <cell r="E2646" t="str">
            <v>I</v>
          </cell>
          <cell r="F2646" t="str">
            <v>Receita da Prestação de Serviços</v>
          </cell>
        </row>
        <row r="2647">
          <cell r="A2647" t="str">
            <v>x</v>
          </cell>
          <cell r="B2647" t="str">
            <v>??</v>
          </cell>
          <cell r="C2647" t="str">
            <v>4.1.1.01</v>
          </cell>
          <cell r="D2647" t="str">
            <v xml:space="preserve">Receitas de Prestação de Serviços </v>
          </cell>
          <cell r="E2647" t="str">
            <v>I</v>
          </cell>
          <cell r="F2647" t="str">
            <v>Receita da Prestação de Serviços</v>
          </cell>
        </row>
        <row r="2648">
          <cell r="A2648" t="str">
            <v>x</v>
          </cell>
          <cell r="B2648" t="str">
            <v>??</v>
          </cell>
          <cell r="C2648" t="str">
            <v>4.1.1.01.0001</v>
          </cell>
          <cell r="D2648" t="str">
            <v>Consultoria e Assessoria</v>
          </cell>
          <cell r="E2648" t="str">
            <v>I</v>
          </cell>
          <cell r="F2648" t="str">
            <v>Receita da Prestação de Serviços</v>
          </cell>
        </row>
        <row r="2649">
          <cell r="A2649" t="str">
            <v>x</v>
          </cell>
          <cell r="B2649" t="str">
            <v>??</v>
          </cell>
          <cell r="C2649" t="str">
            <v>4.1.1.01.0002</v>
          </cell>
          <cell r="D2649" t="str">
            <v>Taxa de Gerenciamento</v>
          </cell>
          <cell r="E2649" t="str">
            <v>I</v>
          </cell>
          <cell r="F2649" t="str">
            <v>Receita da Prestação de Serviços</v>
          </cell>
        </row>
        <row r="2650">
          <cell r="A2650" t="str">
            <v>x</v>
          </cell>
          <cell r="B2650" t="str">
            <v>??</v>
          </cell>
          <cell r="C2650" t="str">
            <v>4.1.1.01.0003</v>
          </cell>
          <cell r="D2650" t="str">
            <v>Taxa de Administração</v>
          </cell>
          <cell r="E2650" t="str">
            <v>I</v>
          </cell>
          <cell r="F2650" t="str">
            <v>Receita da Prestação de Serviços</v>
          </cell>
        </row>
        <row r="2651">
          <cell r="A2651" t="str">
            <v>x</v>
          </cell>
          <cell r="B2651" t="str">
            <v>??</v>
          </cell>
          <cell r="C2651" t="str">
            <v>4.1.1.01.0013</v>
          </cell>
          <cell r="D2651" t="str">
            <v>Condominio Shopping Center Liberty Mall</v>
          </cell>
          <cell r="E2651" t="str">
            <v>I</v>
          </cell>
          <cell r="F2651" t="str">
            <v>Receita da Prestação de Serviços</v>
          </cell>
        </row>
        <row r="2652">
          <cell r="A2652" t="str">
            <v>x</v>
          </cell>
          <cell r="B2652" t="str">
            <v>??</v>
          </cell>
          <cell r="C2652" t="str">
            <v>4.1.1.01.0014</v>
          </cell>
          <cell r="D2652" t="str">
            <v>Condomínio São Gonçalo Shopping Rio</v>
          </cell>
          <cell r="E2652" t="str">
            <v>I</v>
          </cell>
          <cell r="F2652" t="str">
            <v>Receita da Prestação de Serviços</v>
          </cell>
        </row>
        <row r="2653">
          <cell r="A2653" t="str">
            <v>x</v>
          </cell>
          <cell r="B2653" t="str">
            <v>??</v>
          </cell>
          <cell r="C2653" t="str">
            <v>4.1.1.01.0015</v>
          </cell>
          <cell r="D2653" t="str">
            <v>CPI Shopping Campo Grande</v>
          </cell>
          <cell r="E2653" t="str">
            <v>I</v>
          </cell>
          <cell r="F2653" t="str">
            <v>Receita da Prestação de Serviços</v>
          </cell>
        </row>
        <row r="2654">
          <cell r="A2654" t="str">
            <v>x</v>
          </cell>
          <cell r="B2654" t="str">
            <v>??</v>
          </cell>
          <cell r="C2654" t="str">
            <v>4.1.1.01.0018</v>
          </cell>
          <cell r="D2654" t="str">
            <v>CPI - NorteShopping I</v>
          </cell>
          <cell r="E2654" t="str">
            <v>I</v>
          </cell>
          <cell r="F2654" t="str">
            <v>Receita da Prestação de Serviços</v>
          </cell>
        </row>
        <row r="2655">
          <cell r="A2655" t="str">
            <v>x</v>
          </cell>
          <cell r="B2655" t="str">
            <v>??</v>
          </cell>
          <cell r="C2655" t="str">
            <v>4.1.1.01.0019</v>
          </cell>
          <cell r="D2655" t="str">
            <v>CPI - NorteShopping II</v>
          </cell>
          <cell r="E2655" t="str">
            <v>I</v>
          </cell>
          <cell r="F2655" t="str">
            <v>Receita da Prestação de Serviços</v>
          </cell>
        </row>
        <row r="2656">
          <cell r="A2656" t="str">
            <v>x</v>
          </cell>
          <cell r="B2656" t="str">
            <v>??</v>
          </cell>
          <cell r="C2656" t="str">
            <v>4.1.1.01.0021</v>
          </cell>
          <cell r="D2656" t="str">
            <v>Condomínio Goiânia Shopping</v>
          </cell>
          <cell r="E2656" t="str">
            <v>I</v>
          </cell>
          <cell r="F2656" t="str">
            <v>Receita da Prestação de Serviços</v>
          </cell>
        </row>
        <row r="2657">
          <cell r="A2657" t="str">
            <v>x</v>
          </cell>
          <cell r="B2657" t="str">
            <v>??</v>
          </cell>
          <cell r="C2657" t="str">
            <v>4.1.1.01.0022</v>
          </cell>
          <cell r="D2657" t="str">
            <v>Condomínio Itaipu Multicenter</v>
          </cell>
          <cell r="E2657" t="str">
            <v>I</v>
          </cell>
          <cell r="F2657" t="str">
            <v>Receita da Prestação de Serviços</v>
          </cell>
        </row>
        <row r="2658">
          <cell r="A2658" t="str">
            <v>x</v>
          </cell>
          <cell r="B2658" t="str">
            <v>??</v>
          </cell>
          <cell r="C2658" t="str">
            <v>4.1.1.01.0047</v>
          </cell>
          <cell r="D2658" t="str">
            <v>Sociedade Independência Imóveis S/A</v>
          </cell>
          <cell r="E2658" t="str">
            <v>I</v>
          </cell>
          <cell r="F2658" t="str">
            <v>Receita da Prestação de Serviços</v>
          </cell>
        </row>
        <row r="2659">
          <cell r="A2659" t="str">
            <v>x</v>
          </cell>
          <cell r="B2659" t="str">
            <v>??</v>
          </cell>
          <cell r="C2659" t="str">
            <v>4.1.1.01.0057</v>
          </cell>
          <cell r="D2659" t="str">
            <v>Condomínio Center Shopping Rio</v>
          </cell>
          <cell r="E2659" t="str">
            <v>I</v>
          </cell>
          <cell r="F2659" t="str">
            <v>Receita da Prestação de Serviços</v>
          </cell>
        </row>
        <row r="2660">
          <cell r="A2660" t="str">
            <v>x</v>
          </cell>
          <cell r="B2660" t="str">
            <v>??</v>
          </cell>
          <cell r="C2660" t="str">
            <v>4.1.1.01.0058</v>
          </cell>
          <cell r="D2660" t="str">
            <v>Condomínio West Shopping Rio</v>
          </cell>
          <cell r="E2660" t="str">
            <v>I</v>
          </cell>
          <cell r="F2660" t="str">
            <v>Receita da Prestação de Serviços</v>
          </cell>
        </row>
        <row r="2661">
          <cell r="A2661" t="str">
            <v>x</v>
          </cell>
          <cell r="B2661" t="str">
            <v>??</v>
          </cell>
          <cell r="C2661" t="str">
            <v>4.1.1.01.0101</v>
          </cell>
          <cell r="D2661" t="str">
            <v>Condomínio Geral do NorteShopping</v>
          </cell>
          <cell r="E2661" t="str">
            <v>I</v>
          </cell>
          <cell r="F2661" t="str">
            <v>Receita da Prestação de Serviços</v>
          </cell>
        </row>
        <row r="2662">
          <cell r="A2662" t="str">
            <v>x</v>
          </cell>
          <cell r="B2662" t="str">
            <v>??</v>
          </cell>
          <cell r="C2662" t="str">
            <v>4.1.1.01.0104</v>
          </cell>
          <cell r="D2662" t="str">
            <v>AFPC Center Shopping Rio</v>
          </cell>
          <cell r="E2662" t="str">
            <v>I</v>
          </cell>
          <cell r="F2662" t="str">
            <v>Receita da Prestação de Serviços</v>
          </cell>
        </row>
        <row r="2663">
          <cell r="A2663" t="str">
            <v>x</v>
          </cell>
          <cell r="B2663" t="str">
            <v>??</v>
          </cell>
          <cell r="C2663" t="str">
            <v>4.1.1.01.0106</v>
          </cell>
          <cell r="D2663" t="str">
            <v>AFPC West Shopping Rio</v>
          </cell>
          <cell r="E2663" t="str">
            <v>I</v>
          </cell>
          <cell r="F2663" t="str">
            <v>Receita da Prestação de Serviços</v>
          </cell>
        </row>
        <row r="2664">
          <cell r="A2664" t="str">
            <v>x</v>
          </cell>
          <cell r="B2664" t="str">
            <v>??</v>
          </cell>
          <cell r="C2664" t="str">
            <v>4.1.1.01.0108</v>
          </cell>
          <cell r="D2664" t="str">
            <v xml:space="preserve">CEMHS - Condomínio Empresarial </v>
          </cell>
          <cell r="E2664" t="str">
            <v>I</v>
          </cell>
          <cell r="F2664" t="str">
            <v>Receita da Prestação de Serviços</v>
          </cell>
        </row>
        <row r="2665">
          <cell r="A2665" t="str">
            <v>x</v>
          </cell>
          <cell r="B2665" t="str">
            <v>??</v>
          </cell>
          <cell r="C2665" t="str">
            <v>4.1.1.01.0109</v>
          </cell>
          <cell r="D2665" t="str">
            <v>Condomínio Cittá América</v>
          </cell>
          <cell r="E2665" t="str">
            <v>I</v>
          </cell>
          <cell r="F2665" t="str">
            <v>Receita da Prestação de Serviços</v>
          </cell>
        </row>
        <row r="2666">
          <cell r="A2666" t="str">
            <v>x</v>
          </cell>
          <cell r="B2666" t="str">
            <v>??</v>
          </cell>
          <cell r="C2666" t="str">
            <v>4.1.1.01.0111</v>
          </cell>
          <cell r="D2666" t="str">
            <v>Condomínio Shopping Del Rey</v>
          </cell>
          <cell r="E2666" t="str">
            <v>I</v>
          </cell>
          <cell r="F2666" t="str">
            <v>Receita da Prestação de Serviços</v>
          </cell>
        </row>
        <row r="2667">
          <cell r="A2667" t="str">
            <v>x</v>
          </cell>
          <cell r="B2667" t="str">
            <v>??</v>
          </cell>
          <cell r="C2667" t="str">
            <v>4.1.1.01.0112</v>
          </cell>
          <cell r="D2667" t="str">
            <v>Condomínio Shopping Eldorado Campo G.</v>
          </cell>
          <cell r="E2667" t="str">
            <v>I</v>
          </cell>
          <cell r="F2667" t="str">
            <v>Receita da Prestação de Serviços</v>
          </cell>
        </row>
        <row r="2668">
          <cell r="A2668" t="str">
            <v>x</v>
          </cell>
          <cell r="B2668" t="str">
            <v>??</v>
          </cell>
          <cell r="C2668" t="str">
            <v>4.1.1.01.0113</v>
          </cell>
          <cell r="D2668" t="str">
            <v>Sub Condomínio Com. Shop. Eldorado C.G.</v>
          </cell>
          <cell r="E2668" t="str">
            <v>I</v>
          </cell>
          <cell r="F2668" t="str">
            <v>Receita da Prestação de Serviços</v>
          </cell>
        </row>
        <row r="2669">
          <cell r="A2669" t="str">
            <v>x</v>
          </cell>
          <cell r="B2669" t="str">
            <v>??</v>
          </cell>
          <cell r="C2669" t="str">
            <v>4.1.1.01.0114</v>
          </cell>
          <cell r="D2669" t="str">
            <v>Campo Grande Parking</v>
          </cell>
          <cell r="E2669" t="str">
            <v>I</v>
          </cell>
          <cell r="F2669" t="str">
            <v>Receita da Prestação de Serviços</v>
          </cell>
        </row>
        <row r="2670">
          <cell r="A2670" t="str">
            <v>x</v>
          </cell>
          <cell r="B2670" t="str">
            <v>??</v>
          </cell>
          <cell r="C2670" t="str">
            <v>4.1.1.01.0116</v>
          </cell>
          <cell r="D2670" t="str">
            <v>Condomínio do Shopping Vitória</v>
          </cell>
          <cell r="E2670" t="str">
            <v>I</v>
          </cell>
          <cell r="F2670" t="str">
            <v>Receita da Prestação de Serviços</v>
          </cell>
        </row>
        <row r="2671">
          <cell r="A2671" t="str">
            <v>x</v>
          </cell>
          <cell r="B2671" t="str">
            <v>??</v>
          </cell>
          <cell r="C2671" t="str">
            <v>4.1.1.01.0117</v>
          </cell>
          <cell r="D2671" t="str">
            <v>Nova Cidade Shopping Center</v>
          </cell>
          <cell r="E2671" t="str">
            <v>I</v>
          </cell>
          <cell r="F2671" t="str">
            <v>Receita da Prestação de Serviços</v>
          </cell>
        </row>
        <row r="2672">
          <cell r="A2672" t="str">
            <v>x</v>
          </cell>
          <cell r="B2672" t="str">
            <v>??</v>
          </cell>
          <cell r="C2672" t="str">
            <v>4.1.1.01.0118</v>
          </cell>
          <cell r="D2672" t="str">
            <v xml:space="preserve">Condomínio de Adm. do Goiânia Shopping </v>
          </cell>
          <cell r="E2672" t="str">
            <v>I</v>
          </cell>
          <cell r="F2672" t="str">
            <v>Receita da Prestação de Serviços</v>
          </cell>
        </row>
        <row r="2673">
          <cell r="A2673" t="str">
            <v>x</v>
          </cell>
          <cell r="B2673" t="str">
            <v>??</v>
          </cell>
          <cell r="C2673" t="str">
            <v>4.1.1.01.0119</v>
          </cell>
          <cell r="D2673" t="str">
            <v>CPI Shopping Del Rey</v>
          </cell>
          <cell r="E2673" t="str">
            <v>I</v>
          </cell>
          <cell r="F2673" t="str">
            <v>Receita da Prestação de Serviços</v>
          </cell>
        </row>
        <row r="2674">
          <cell r="A2674" t="str">
            <v>x</v>
          </cell>
          <cell r="B2674" t="str">
            <v>??</v>
          </cell>
          <cell r="C2674" t="str">
            <v>4.1.1.01.0123</v>
          </cell>
          <cell r="D2674" t="str">
            <v>GSR Shopping Ltda.</v>
          </cell>
          <cell r="E2674" t="str">
            <v>I</v>
          </cell>
          <cell r="F2674" t="str">
            <v>Receita da Prestação de Serviços</v>
          </cell>
        </row>
        <row r="2675">
          <cell r="A2675" t="str">
            <v>x</v>
          </cell>
          <cell r="B2675" t="str">
            <v>??</v>
          </cell>
          <cell r="C2675" t="str">
            <v>4.1.1.01.0125</v>
          </cell>
          <cell r="D2675" t="str">
            <v>AFPC São Gonçalo Shopping Rio</v>
          </cell>
          <cell r="E2675" t="str">
            <v>I</v>
          </cell>
          <cell r="F2675" t="str">
            <v>Receita da Prestação de Serviços</v>
          </cell>
        </row>
        <row r="2676">
          <cell r="A2676" t="str">
            <v>x</v>
          </cell>
          <cell r="B2676" t="str">
            <v>??</v>
          </cell>
          <cell r="C2676" t="str">
            <v>4.1.1.01.0128</v>
          </cell>
          <cell r="D2676" t="str">
            <v>Assoc. Loj. Iguaçu Top Shop</v>
          </cell>
          <cell r="E2676" t="str">
            <v>I</v>
          </cell>
          <cell r="F2676" t="str">
            <v>Receita da Prestação de Serviços</v>
          </cell>
        </row>
        <row r="2677">
          <cell r="A2677" t="str">
            <v>x</v>
          </cell>
          <cell r="B2677" t="str">
            <v>??</v>
          </cell>
          <cell r="C2677" t="str">
            <v>4.1.1.01.0133</v>
          </cell>
          <cell r="D2677" t="str">
            <v>Icaraí Fashion Emp. e Realizações Ltda.</v>
          </cell>
          <cell r="E2677" t="str">
            <v>I</v>
          </cell>
          <cell r="F2677" t="str">
            <v>Receita da Prestação de Serviços</v>
          </cell>
        </row>
        <row r="2678">
          <cell r="A2678" t="str">
            <v>x</v>
          </cell>
          <cell r="B2678" t="str">
            <v>??</v>
          </cell>
          <cell r="C2678" t="str">
            <v>4.1.1.01.0136</v>
          </cell>
          <cell r="D2678" t="str">
            <v>Real 2 Emp. e Participações SPE Ltda.</v>
          </cell>
          <cell r="E2678" t="str">
            <v>I</v>
          </cell>
          <cell r="F2678" t="str">
            <v>Receita da Prestação de Serviços</v>
          </cell>
        </row>
        <row r="2679">
          <cell r="A2679" t="str">
            <v>x</v>
          </cell>
          <cell r="B2679" t="str">
            <v>??</v>
          </cell>
          <cell r="C2679" t="str">
            <v>4.1.1.02</v>
          </cell>
          <cell r="D2679" t="str">
            <v>Receitas de Exploração  Shopping Center</v>
          </cell>
          <cell r="E2679" t="str">
            <v>I</v>
          </cell>
          <cell r="F2679" t="str">
            <v>Receita da Prestação de Serviços</v>
          </cell>
        </row>
        <row r="2680">
          <cell r="A2680">
            <v>411029999</v>
          </cell>
          <cell r="B2680" t="str">
            <v>Aluguel Mínimo - Migração</v>
          </cell>
          <cell r="C2680" t="str">
            <v>4.1.1.02.0001</v>
          </cell>
          <cell r="D2680" t="str">
            <v>Aluguéis</v>
          </cell>
          <cell r="E2680" t="str">
            <v>I</v>
          </cell>
          <cell r="F2680" t="str">
            <v>Receita da Prestação de Serviços</v>
          </cell>
          <cell r="H2680" t="str">
            <v>Aluguel Mínimo</v>
          </cell>
        </row>
        <row r="2681">
          <cell r="A2681">
            <v>411050001</v>
          </cell>
          <cell r="B2681" t="str">
            <v>Cessão de direito</v>
          </cell>
          <cell r="C2681" t="str">
            <v>4.1.1.02.0002</v>
          </cell>
          <cell r="D2681" t="str">
            <v>Cessão de Direitos</v>
          </cell>
          <cell r="E2681" t="str">
            <v>I</v>
          </cell>
          <cell r="F2681" t="str">
            <v>Receita da Prestação de Serviços</v>
          </cell>
          <cell r="H2681" t="str">
            <v>Taxa de Cessão</v>
          </cell>
        </row>
        <row r="2682">
          <cell r="A2682">
            <v>411050002</v>
          </cell>
          <cell r="B2682" t="str">
            <v>Taxa de Transferência</v>
          </cell>
          <cell r="C2682" t="str">
            <v>4.1.1.02.0003</v>
          </cell>
          <cell r="D2682" t="str">
            <v>Taxa de Transferência</v>
          </cell>
          <cell r="E2682" t="str">
            <v>I</v>
          </cell>
          <cell r="F2682" t="str">
            <v>Receita da Prestação de Serviços</v>
          </cell>
          <cell r="H2682" t="str">
            <v>Taxa de Transferência</v>
          </cell>
        </row>
        <row r="2683">
          <cell r="A2683">
            <v>411060001</v>
          </cell>
          <cell r="B2683" t="str">
            <v>Estacionamento</v>
          </cell>
          <cell r="C2683" t="str">
            <v>4.1.1.02.0004</v>
          </cell>
          <cell r="D2683" t="str">
            <v>Estacionamento</v>
          </cell>
          <cell r="E2683" t="str">
            <v>I</v>
          </cell>
          <cell r="F2683" t="str">
            <v>Receita da Prestação de Serviços</v>
          </cell>
          <cell r="H2683" t="str">
            <v>Estacionamento</v>
          </cell>
        </row>
        <row r="2684">
          <cell r="A2684">
            <v>411029999</v>
          </cell>
          <cell r="B2684" t="str">
            <v>Aluguel Mínimo - Migração</v>
          </cell>
          <cell r="C2684" t="str">
            <v>4.1.1.02.1001</v>
          </cell>
          <cell r="D2684" t="str">
            <v>Aluguel Mínimo</v>
          </cell>
          <cell r="E2684" t="str">
            <v>I</v>
          </cell>
          <cell r="F2684" t="str">
            <v>Receita da Prestação de Serviços</v>
          </cell>
          <cell r="H2684" t="str">
            <v>Aluguel Mínimo</v>
          </cell>
        </row>
        <row r="2685">
          <cell r="A2685">
            <v>411039999</v>
          </cell>
          <cell r="B2685" t="str">
            <v>Aluguel Percentual - Migração</v>
          </cell>
          <cell r="C2685" t="str">
            <v>4.1.1.02.1002</v>
          </cell>
          <cell r="D2685" t="str">
            <v>Aluguel Percentual</v>
          </cell>
          <cell r="E2685" t="str">
            <v>I</v>
          </cell>
          <cell r="F2685" t="str">
            <v>Receita da Prestação de Serviços</v>
          </cell>
          <cell r="H2685" t="str">
            <v>Aluguel Percentual</v>
          </cell>
        </row>
        <row r="2686">
          <cell r="A2686">
            <v>411049999</v>
          </cell>
          <cell r="B2686" t="str">
            <v>Aluguel Mall e Merchandising - Migração</v>
          </cell>
          <cell r="C2686" t="str">
            <v>4.1.1.02.1003</v>
          </cell>
          <cell r="D2686" t="str">
            <v>Aluguel Mall e Merchandising</v>
          </cell>
          <cell r="E2686" t="str">
            <v>I</v>
          </cell>
          <cell r="F2686" t="str">
            <v>Receita da Prestação de Serviços</v>
          </cell>
          <cell r="H2686" t="str">
            <v>Mall</v>
          </cell>
        </row>
        <row r="2687">
          <cell r="A2687">
            <v>411050001</v>
          </cell>
          <cell r="B2687" t="str">
            <v>Cessão de direito</v>
          </cell>
          <cell r="C2687" t="str">
            <v>4.1.1.02.2001</v>
          </cell>
          <cell r="D2687" t="str">
            <v>Cessão de Direitos</v>
          </cell>
          <cell r="E2687" t="str">
            <v>I</v>
          </cell>
          <cell r="F2687" t="str">
            <v>Receita da Prestação de Serviços</v>
          </cell>
          <cell r="H2687" t="str">
            <v>Taxa de Cessão</v>
          </cell>
        </row>
        <row r="2688">
          <cell r="A2688">
            <v>411050002</v>
          </cell>
          <cell r="B2688" t="str">
            <v>Taxa de Transferência</v>
          </cell>
          <cell r="C2688" t="str">
            <v>4.1.1.02.3001</v>
          </cell>
          <cell r="D2688" t="str">
            <v>Taxa de Transferência</v>
          </cell>
          <cell r="E2688" t="str">
            <v>I</v>
          </cell>
          <cell r="F2688" t="str">
            <v>Receita da Prestação de Serviços</v>
          </cell>
          <cell r="H2688" t="str">
            <v>Taxa de Transferência</v>
          </cell>
        </row>
        <row r="2689">
          <cell r="A2689">
            <v>411060001</v>
          </cell>
          <cell r="B2689" t="str">
            <v>Estacionamento</v>
          </cell>
          <cell r="C2689" t="str">
            <v>4.1.1.02.4001</v>
          </cell>
          <cell r="D2689" t="str">
            <v>Estacionamento</v>
          </cell>
          <cell r="E2689" t="str">
            <v>I</v>
          </cell>
          <cell r="F2689" t="str">
            <v>Receita da Prestação de Serviços</v>
          </cell>
          <cell r="H2689" t="str">
            <v>Estacionamento</v>
          </cell>
        </row>
        <row r="2690">
          <cell r="A2690">
            <v>411060002</v>
          </cell>
          <cell r="B2690" t="str">
            <v>Outras Receitas - Shopping Centers</v>
          </cell>
          <cell r="C2690" t="str">
            <v>4.1.1.02.9000</v>
          </cell>
          <cell r="D2690" t="str">
            <v>Receitas Operacionais - Shopping Center</v>
          </cell>
          <cell r="E2690" t="str">
            <v>I</v>
          </cell>
          <cell r="F2690" t="str">
            <v>Receita da Prestação de Serviços</v>
          </cell>
          <cell r="H2690" t="str">
            <v>Outras</v>
          </cell>
        </row>
        <row r="2691">
          <cell r="A2691">
            <v>411060002</v>
          </cell>
          <cell r="B2691" t="str">
            <v>Outras Receitas - Shopping Centers</v>
          </cell>
          <cell r="C2691" t="str">
            <v>4.1.1.02.9001</v>
          </cell>
          <cell r="D2691" t="str">
            <v>Outras Receitas - Shopping Centers</v>
          </cell>
          <cell r="E2691" t="str">
            <v>I</v>
          </cell>
          <cell r="F2691" t="str">
            <v>Receita da Prestação de Serviços</v>
          </cell>
          <cell r="H2691" t="str">
            <v>Outras</v>
          </cell>
        </row>
        <row r="2692">
          <cell r="A2692" t="str">
            <v>x</v>
          </cell>
          <cell r="B2692" t="str">
            <v>??</v>
          </cell>
          <cell r="C2692" t="str">
            <v>4.1.1.03</v>
          </cell>
          <cell r="D2692" t="str">
            <v>Receita de Locação de Bens</v>
          </cell>
          <cell r="E2692" t="str">
            <v>I</v>
          </cell>
          <cell r="F2692" t="str">
            <v>Receita da Prestação de Serviços</v>
          </cell>
          <cell r="H2692" t="str">
            <v>Outras</v>
          </cell>
        </row>
        <row r="2693">
          <cell r="A2693">
            <v>411070001</v>
          </cell>
          <cell r="B2693" t="str">
            <v>Aluguel de Imóveis</v>
          </cell>
          <cell r="C2693" t="str">
            <v>4.1.1.03.0001</v>
          </cell>
          <cell r="D2693" t="str">
            <v>Aluguel de Imóveis</v>
          </cell>
          <cell r="E2693" t="str">
            <v>I</v>
          </cell>
          <cell r="F2693" t="str">
            <v>Receita da Prestação de Serviços</v>
          </cell>
          <cell r="H2693" t="str">
            <v>Prestação de Serviços</v>
          </cell>
        </row>
        <row r="2694">
          <cell r="A2694">
            <v>411070002</v>
          </cell>
          <cell r="B2694" t="str">
            <v>Aluguel de Bens Móveis</v>
          </cell>
          <cell r="C2694" t="str">
            <v>4.1.1.03.0002</v>
          </cell>
          <cell r="D2694" t="str">
            <v>Aluguel de Bens Móveis</v>
          </cell>
          <cell r="E2694" t="str">
            <v>I</v>
          </cell>
          <cell r="F2694" t="str">
            <v>Receita da Prestação de Serviços</v>
          </cell>
          <cell r="H2694" t="str">
            <v>Prestação de Serviços</v>
          </cell>
        </row>
        <row r="2695">
          <cell r="A2695" t="str">
            <v>x</v>
          </cell>
          <cell r="B2695" t="str">
            <v>??</v>
          </cell>
          <cell r="C2695" t="str">
            <v>4.1.9</v>
          </cell>
          <cell r="D2695" t="str">
            <v>Deduções da Receita</v>
          </cell>
          <cell r="E2695" t="str">
            <v>I</v>
          </cell>
          <cell r="F2695" t="str">
            <v>Receita da Prestação de Serviços</v>
          </cell>
          <cell r="H2695" t="str">
            <v>Prestação de Serviços</v>
          </cell>
        </row>
        <row r="2696">
          <cell r="A2696" t="str">
            <v>x</v>
          </cell>
          <cell r="B2696" t="str">
            <v>??</v>
          </cell>
          <cell r="C2696" t="str">
            <v>4.1.9.01</v>
          </cell>
          <cell r="D2696" t="str">
            <v>Impostos Incidentes Sobre a Receita</v>
          </cell>
          <cell r="E2696" t="str">
            <v>II</v>
          </cell>
          <cell r="F2696" t="str">
            <v>Impostos Incidentes sobre a Receita</v>
          </cell>
        </row>
        <row r="2697">
          <cell r="A2697">
            <v>412010001</v>
          </cell>
          <cell r="B2697" t="str">
            <v>ISS - Imposto Sobre Serviços</v>
          </cell>
          <cell r="C2697" t="str">
            <v>4.1.9.01.0001</v>
          </cell>
          <cell r="D2697" t="str">
            <v>ISS - Imposto Sobre Serviços</v>
          </cell>
          <cell r="E2697" t="str">
            <v>II</v>
          </cell>
          <cell r="F2697" t="str">
            <v>Impostos Incidentes sobre a Receita</v>
          </cell>
        </row>
        <row r="2698">
          <cell r="A2698">
            <v>412010002</v>
          </cell>
          <cell r="B2698" t="str">
            <v>PIS - Programa de Integração Social</v>
          </cell>
          <cell r="C2698" t="str">
            <v>4.1.9.01.0002</v>
          </cell>
          <cell r="D2698" t="str">
            <v>PIS - Programa de Integração Social</v>
          </cell>
          <cell r="E2698" t="str">
            <v>II</v>
          </cell>
          <cell r="F2698" t="str">
            <v>Impostos Incidentes sobre a Receita</v>
          </cell>
        </row>
        <row r="2699">
          <cell r="A2699">
            <v>412010003</v>
          </cell>
          <cell r="B2699" t="str">
            <v>COFINS</v>
          </cell>
          <cell r="C2699" t="str">
            <v>4.1.9.01.0003</v>
          </cell>
          <cell r="D2699" t="str">
            <v>COFINS</v>
          </cell>
          <cell r="E2699" t="str">
            <v>II</v>
          </cell>
          <cell r="F2699" t="str">
            <v>Impostos Incidentes sobre a Receita</v>
          </cell>
        </row>
        <row r="2700">
          <cell r="A2700" t="str">
            <v>x</v>
          </cell>
          <cell r="B2700" t="str">
            <v>??</v>
          </cell>
          <cell r="C2700" t="str">
            <v>4.2</v>
          </cell>
          <cell r="D2700" t="str">
            <v>Receitas Financeiras</v>
          </cell>
          <cell r="E2700" t="str">
            <v>X</v>
          </cell>
          <cell r="F2700" t="str">
            <v>Receitas Financeiras</v>
          </cell>
        </row>
        <row r="2701">
          <cell r="A2701" t="str">
            <v>x</v>
          </cell>
          <cell r="B2701" t="str">
            <v>??</v>
          </cell>
          <cell r="C2701" t="str">
            <v>4.2.1</v>
          </cell>
          <cell r="D2701" t="str">
            <v>Receitas Financeiras</v>
          </cell>
          <cell r="E2701" t="str">
            <v>X</v>
          </cell>
          <cell r="F2701" t="str">
            <v>Receitas Financeiras</v>
          </cell>
        </row>
        <row r="2702">
          <cell r="A2702" t="str">
            <v>x</v>
          </cell>
          <cell r="B2702" t="str">
            <v>??</v>
          </cell>
          <cell r="C2702" t="str">
            <v>4.2.1.01</v>
          </cell>
          <cell r="D2702" t="str">
            <v>Receitas de Aplicações Financeiras</v>
          </cell>
          <cell r="E2702" t="str">
            <v>X</v>
          </cell>
          <cell r="F2702" t="str">
            <v>Receitas Financeiras</v>
          </cell>
        </row>
        <row r="2703">
          <cell r="A2703">
            <v>421010001</v>
          </cell>
          <cell r="B2703" t="str">
            <v>Receita de Aplicações Financeiras</v>
          </cell>
          <cell r="C2703" t="str">
            <v>4.2.1.01.0001</v>
          </cell>
          <cell r="D2703" t="str">
            <v xml:space="preserve">Receitas de Aplicações - Renda Fixa </v>
          </cell>
          <cell r="E2703" t="str">
            <v>X</v>
          </cell>
          <cell r="F2703" t="str">
            <v>Receitas Financeiras</v>
          </cell>
        </row>
        <row r="2704">
          <cell r="A2704" t="str">
            <v>x</v>
          </cell>
          <cell r="B2704" t="str">
            <v>??</v>
          </cell>
          <cell r="C2704" t="str">
            <v>4.2.1.01.0002</v>
          </cell>
          <cell r="D2704" t="str">
            <v>Aplicações em Títulos de Renda Variável</v>
          </cell>
          <cell r="E2704" t="str">
            <v>X</v>
          </cell>
          <cell r="F2704" t="str">
            <v>Receitas Financeiras</v>
          </cell>
        </row>
        <row r="2705">
          <cell r="A2705" t="str">
            <v>x</v>
          </cell>
          <cell r="B2705" t="str">
            <v>??</v>
          </cell>
          <cell r="C2705" t="str">
            <v>4.2.1.02</v>
          </cell>
          <cell r="D2705" t="str">
            <v>Receitas Financeiras - Shopping</v>
          </cell>
          <cell r="E2705" t="str">
            <v>X</v>
          </cell>
          <cell r="F2705" t="str">
            <v>Receitas Financeiras</v>
          </cell>
        </row>
        <row r="2706">
          <cell r="A2706">
            <v>421020001</v>
          </cell>
          <cell r="B2706" t="str">
            <v>Receita de Aplicações Financeiras</v>
          </cell>
          <cell r="C2706" t="str">
            <v>4.2.1.02.0001</v>
          </cell>
          <cell r="D2706" t="str">
            <v>Receitas de Aplicações Financeiras</v>
          </cell>
          <cell r="E2706" t="str">
            <v>X</v>
          </cell>
          <cell r="F2706" t="str">
            <v>Receitas Financeiras</v>
          </cell>
        </row>
        <row r="2707">
          <cell r="A2707" t="str">
            <v>x</v>
          </cell>
          <cell r="B2707" t="str">
            <v>??</v>
          </cell>
          <cell r="C2707" t="str">
            <v>4.2.1.99</v>
          </cell>
          <cell r="D2707" t="str">
            <v>Outras Receitas Financeiras</v>
          </cell>
          <cell r="E2707" t="str">
            <v>X</v>
          </cell>
          <cell r="F2707" t="str">
            <v>Receitas Financeiras</v>
          </cell>
        </row>
        <row r="2708">
          <cell r="A2708">
            <v>421990001</v>
          </cell>
          <cell r="B2708" t="str">
            <v>Variações Cambiais</v>
          </cell>
          <cell r="C2708" t="str">
            <v>4.2.1.99.0001</v>
          </cell>
          <cell r="D2708" t="str">
            <v>Variações Cambiais</v>
          </cell>
          <cell r="E2708" t="str">
            <v>X</v>
          </cell>
          <cell r="F2708" t="str">
            <v>Receitas Financeiras</v>
          </cell>
        </row>
        <row r="2709">
          <cell r="A2709">
            <v>421990003</v>
          </cell>
          <cell r="B2709" t="str">
            <v>Hedge - Operação de Cobertura</v>
          </cell>
          <cell r="C2709" t="str">
            <v>4.2.1.99.0002</v>
          </cell>
          <cell r="D2709" t="str">
            <v>Hedge - Operação de Cobertura</v>
          </cell>
          <cell r="E2709" t="str">
            <v>X</v>
          </cell>
          <cell r="F2709" t="str">
            <v>Receitas Financeiras</v>
          </cell>
        </row>
        <row r="2710">
          <cell r="A2710">
            <v>421990004</v>
          </cell>
          <cell r="B2710" t="str">
            <v>Adicionais s/Recebimentos em Atraso</v>
          </cell>
          <cell r="C2710" t="str">
            <v>4.2.1.99.0003</v>
          </cell>
          <cell r="D2710" t="str">
            <v>Adicionais s/Recebimentos em Atraso</v>
          </cell>
          <cell r="E2710" t="str">
            <v>X</v>
          </cell>
          <cell r="F2710" t="str">
            <v>Receitas Financeiras</v>
          </cell>
        </row>
        <row r="2711">
          <cell r="A2711">
            <v>421990005</v>
          </cell>
          <cell r="B2711" t="str">
            <v>Descontos Obtidos</v>
          </cell>
          <cell r="C2711" t="str">
            <v>4.2.1.99.0004</v>
          </cell>
          <cell r="D2711" t="str">
            <v>Descontos Obtidos</v>
          </cell>
          <cell r="E2711" t="str">
            <v>X</v>
          </cell>
          <cell r="F2711" t="str">
            <v>Receitas Financeiras</v>
          </cell>
        </row>
        <row r="2712">
          <cell r="A2712">
            <v>421990006</v>
          </cell>
          <cell r="B2712" t="str">
            <v>Variações Monetárias Ativas</v>
          </cell>
          <cell r="C2712" t="str">
            <v>4.2.1.99.0005</v>
          </cell>
          <cell r="D2712" t="str">
            <v>Variações Monetárias Ativas</v>
          </cell>
          <cell r="E2712" t="str">
            <v>X</v>
          </cell>
          <cell r="F2712" t="str">
            <v>Receitas Financeiras</v>
          </cell>
        </row>
        <row r="2713">
          <cell r="A2713">
            <v>421990007</v>
          </cell>
          <cell r="B2713" t="str">
            <v>Juros Auferidos</v>
          </cell>
          <cell r="C2713" t="str">
            <v>4.2.1.99.0006</v>
          </cell>
          <cell r="D2713" t="str">
            <v>Juros Auferidos</v>
          </cell>
          <cell r="E2713" t="str">
            <v>X</v>
          </cell>
          <cell r="F2713" t="str">
            <v>Receitas Financeiras</v>
          </cell>
        </row>
        <row r="2714">
          <cell r="A2714">
            <v>421990008</v>
          </cell>
          <cell r="B2714" t="str">
            <v>Juros sobre o Capital Próprio</v>
          </cell>
          <cell r="C2714" t="str">
            <v>4.2.1.99.0007</v>
          </cell>
          <cell r="D2714" t="str">
            <v>Juros sobre o Capital Próprio</v>
          </cell>
          <cell r="E2714" t="str">
            <v>X</v>
          </cell>
          <cell r="F2714" t="str">
            <v>Receitas Financeiras</v>
          </cell>
        </row>
        <row r="2715">
          <cell r="A2715">
            <v>421999999</v>
          </cell>
          <cell r="B2715" t="str">
            <v>Demais Receitas Financeiras</v>
          </cell>
          <cell r="C2715" t="str">
            <v>4.2.1.99.9999</v>
          </cell>
          <cell r="D2715" t="str">
            <v>Demais Receitas Financeiras</v>
          </cell>
          <cell r="E2715" t="str">
            <v>X</v>
          </cell>
          <cell r="F2715" t="str">
            <v>Receitas Financeiras</v>
          </cell>
        </row>
        <row r="2716">
          <cell r="A2716" t="str">
            <v>x</v>
          </cell>
          <cell r="B2716" t="str">
            <v>??</v>
          </cell>
          <cell r="C2716" t="str">
            <v>4.3</v>
          </cell>
          <cell r="D2716" t="str">
            <v>Receitas não Operacionais</v>
          </cell>
          <cell r="E2716" t="str">
            <v>XVI</v>
          </cell>
          <cell r="F2716" t="str">
            <v>Resultado não Operacional Líquido</v>
          </cell>
        </row>
        <row r="2717">
          <cell r="A2717" t="str">
            <v>x</v>
          </cell>
          <cell r="B2717" t="str">
            <v>??</v>
          </cell>
          <cell r="C2717" t="str">
            <v>4.3.1</v>
          </cell>
          <cell r="D2717" t="str">
            <v>Receitas de Investimentos</v>
          </cell>
          <cell r="E2717" t="str">
            <v>XVI</v>
          </cell>
          <cell r="F2717" t="str">
            <v>Resultado não Operacional Líquido</v>
          </cell>
        </row>
        <row r="2718">
          <cell r="A2718" t="str">
            <v>x</v>
          </cell>
          <cell r="B2718" t="str">
            <v>??</v>
          </cell>
          <cell r="C2718" t="str">
            <v>4.3.1.01</v>
          </cell>
          <cell r="D2718" t="str">
            <v>Equivalência Patrimonial</v>
          </cell>
          <cell r="E2718" t="str">
            <v>XV</v>
          </cell>
          <cell r="F2718" t="str">
            <v>Resultado de Equivalência Patrimonial</v>
          </cell>
        </row>
        <row r="2719">
          <cell r="A2719">
            <v>431010001</v>
          </cell>
          <cell r="B2719" t="str">
            <v>Resultado Positivo de Equivalência Patrimonial</v>
          </cell>
          <cell r="C2719" t="str">
            <v>4.3.1.01.0001</v>
          </cell>
          <cell r="D2719" t="str">
            <v xml:space="preserve">Resultado Positivo de Equiv.Patrimonial </v>
          </cell>
          <cell r="E2719" t="str">
            <v>XV</v>
          </cell>
          <cell r="F2719" t="str">
            <v>Resultado de Equivalência Patrimonial</v>
          </cell>
        </row>
        <row r="2720">
          <cell r="A2720" t="str">
            <v>x</v>
          </cell>
          <cell r="B2720" t="str">
            <v>??</v>
          </cell>
          <cell r="C2720" t="str">
            <v>4.3.1.02</v>
          </cell>
          <cell r="D2720" t="str">
            <v>Outras Receitas de Investimentos</v>
          </cell>
          <cell r="E2720" t="str">
            <v>XVI</v>
          </cell>
          <cell r="F2720" t="str">
            <v>Resultado não Operacional Líquido</v>
          </cell>
        </row>
        <row r="2721">
          <cell r="A2721">
            <v>431020001</v>
          </cell>
          <cell r="B2721" t="str">
            <v>Lucros ou Dividendos Recebidos</v>
          </cell>
          <cell r="C2721" t="str">
            <v>4.3.1.02.0001</v>
          </cell>
          <cell r="D2721" t="str">
            <v>Lucros ou Dividendos Recebidos</v>
          </cell>
          <cell r="E2721" t="str">
            <v>XVI</v>
          </cell>
          <cell r="F2721" t="str">
            <v>Resultado não Operacional Líquido</v>
          </cell>
        </row>
        <row r="2722">
          <cell r="A2722" t="str">
            <v>??</v>
          </cell>
          <cell r="B2722" t="str">
            <v>??</v>
          </cell>
          <cell r="C2722" t="str">
            <v>4.3.1.02.0002</v>
          </cell>
          <cell r="D2722" t="str">
            <v>Juros Sobre o Capital Próprio</v>
          </cell>
        </row>
        <row r="2723">
          <cell r="A2723" t="str">
            <v>x</v>
          </cell>
          <cell r="B2723" t="str">
            <v>??</v>
          </cell>
          <cell r="C2723" t="str">
            <v>4.3.2</v>
          </cell>
          <cell r="D2723" t="str">
            <v>Baixa de Bens do Ativo Permanente</v>
          </cell>
        </row>
        <row r="2724">
          <cell r="A2724" t="str">
            <v>x</v>
          </cell>
          <cell r="B2724" t="str">
            <v>??</v>
          </cell>
          <cell r="C2724" t="str">
            <v>4.3.2.01</v>
          </cell>
          <cell r="D2724" t="str">
            <v>Investimentos</v>
          </cell>
          <cell r="E2724" t="str">
            <v>XVI</v>
          </cell>
          <cell r="F2724" t="str">
            <v>Resultado não Operacional Líquido</v>
          </cell>
        </row>
        <row r="2725">
          <cell r="A2725">
            <v>432010001</v>
          </cell>
          <cell r="B2725" t="str">
            <v>Receita de Alienação de Investimentos</v>
          </cell>
          <cell r="C2725" t="str">
            <v>4.3.2.01.0001</v>
          </cell>
          <cell r="D2725" t="str">
            <v>Receita de Alienação de Investimentos</v>
          </cell>
          <cell r="E2725" t="str">
            <v>XVI</v>
          </cell>
          <cell r="F2725" t="str">
            <v>Resultado não Operacional Líquido</v>
          </cell>
        </row>
        <row r="2726">
          <cell r="A2726" t="str">
            <v>x</v>
          </cell>
          <cell r="B2726" t="str">
            <v>??</v>
          </cell>
          <cell r="C2726" t="str">
            <v>4.3.2.02</v>
          </cell>
          <cell r="D2726" t="str">
            <v>Imobilizado</v>
          </cell>
          <cell r="E2726" t="str">
            <v>XVI</v>
          </cell>
          <cell r="F2726" t="str">
            <v>Resultado não Operacional Líquido</v>
          </cell>
        </row>
        <row r="2727">
          <cell r="A2727">
            <v>432020001</v>
          </cell>
          <cell r="B2727" t="str">
            <v>Receita de Venda de Imobilizados</v>
          </cell>
          <cell r="C2727" t="str">
            <v>4.3.2.02.0001</v>
          </cell>
          <cell r="D2727" t="str">
            <v>Receita de Venda de Imobilizados</v>
          </cell>
          <cell r="E2727" t="str">
            <v>XVI</v>
          </cell>
          <cell r="F2727" t="str">
            <v>Resultado não Operacional Líquido</v>
          </cell>
        </row>
        <row r="2728">
          <cell r="A2728" t="str">
            <v>x</v>
          </cell>
          <cell r="B2728" t="str">
            <v>??</v>
          </cell>
          <cell r="C2728" t="str">
            <v>4.3.9</v>
          </cell>
          <cell r="D2728" t="str">
            <v>Eventuais</v>
          </cell>
          <cell r="E2728" t="str">
            <v>XVI</v>
          </cell>
          <cell r="F2728" t="str">
            <v>Resultado não Operacional Líquido</v>
          </cell>
        </row>
        <row r="2729">
          <cell r="A2729" t="str">
            <v>x</v>
          </cell>
          <cell r="B2729" t="str">
            <v>??</v>
          </cell>
          <cell r="C2729" t="str">
            <v>4.3.9.01</v>
          </cell>
          <cell r="D2729" t="str">
            <v>Eventuais</v>
          </cell>
          <cell r="E2729" t="str">
            <v>XVI</v>
          </cell>
          <cell r="F2729" t="str">
            <v>Resultado não Operacional Líquido</v>
          </cell>
        </row>
        <row r="2730">
          <cell r="A2730">
            <v>439010001</v>
          </cell>
          <cell r="B2730" t="str">
            <v>Multas Rescisórias</v>
          </cell>
          <cell r="C2730" t="str">
            <v>4.3.9.01.0001</v>
          </cell>
          <cell r="D2730" t="str">
            <v>Multas Rescisórias</v>
          </cell>
          <cell r="E2730" t="str">
            <v>XVI</v>
          </cell>
          <cell r="F2730" t="str">
            <v>Resultado não Operacional Líquido</v>
          </cell>
        </row>
        <row r="2731">
          <cell r="A2731">
            <v>439010002</v>
          </cell>
          <cell r="B2731" t="str">
            <v>Recuperação de Despesas</v>
          </cell>
          <cell r="C2731" t="str">
            <v>4.3.9.01.0002</v>
          </cell>
          <cell r="D2731" t="str">
            <v>Recuperação de Despesas</v>
          </cell>
          <cell r="E2731" t="str">
            <v>XVI</v>
          </cell>
          <cell r="F2731" t="str">
            <v>Resultado não Operacional Líquido</v>
          </cell>
        </row>
        <row r="2732">
          <cell r="A2732">
            <v>439019999</v>
          </cell>
          <cell r="B2732" t="str">
            <v>Receitas Eventuais</v>
          </cell>
          <cell r="C2732" t="str">
            <v>4.3.9.01.9999</v>
          </cell>
          <cell r="D2732" t="str">
            <v>Receitas Eventuais</v>
          </cell>
          <cell r="E2732" t="str">
            <v>XVI</v>
          </cell>
          <cell r="F2732" t="str">
            <v>Resultado não Operacional Líquido</v>
          </cell>
        </row>
        <row r="2733">
          <cell r="A2733">
            <v>111020399</v>
          </cell>
          <cell r="B2733" t="str">
            <v>HSBC Bank Brasil</v>
          </cell>
          <cell r="C2733" t="str">
            <v>4.3.9.01.9999</v>
          </cell>
          <cell r="D2733" t="str">
            <v>Receitas Eventuais</v>
          </cell>
          <cell r="E2733" t="str">
            <v>AA</v>
          </cell>
          <cell r="F2733" t="str">
            <v>Resultado não Operacional Líquido</v>
          </cell>
        </row>
        <row r="2734">
          <cell r="A2734">
            <v>112010006</v>
          </cell>
          <cell r="B2734" t="str">
            <v>Cheques Devolvidos</v>
          </cell>
          <cell r="E2734" t="str">
            <v>AC</v>
          </cell>
        </row>
        <row r="2735">
          <cell r="A2735">
            <v>112019998</v>
          </cell>
          <cell r="B2735" t="str">
            <v>Inadimplência</v>
          </cell>
          <cell r="E2735" t="str">
            <v>AC</v>
          </cell>
        </row>
        <row r="2736">
          <cell r="A2736">
            <v>112019999</v>
          </cell>
          <cell r="B2736" t="str">
            <v>Deságio - inadimplência</v>
          </cell>
          <cell r="E2736" t="str">
            <v>AC</v>
          </cell>
        </row>
        <row r="2737">
          <cell r="A2737">
            <v>115990001</v>
          </cell>
          <cell r="B2737" t="str">
            <v>Adiantamentos Diversos</v>
          </cell>
          <cell r="E2737" t="str">
            <v>AI</v>
          </cell>
        </row>
        <row r="2738">
          <cell r="A2738">
            <v>116010003</v>
          </cell>
          <cell r="B2738" t="str">
            <v>IRRF s/ serviços prestados</v>
          </cell>
          <cell r="E2738" t="str">
            <v>AF</v>
          </cell>
        </row>
        <row r="2739">
          <cell r="A2739">
            <v>116010004</v>
          </cell>
          <cell r="B2739" t="str">
            <v>IRRF s/ debêntures</v>
          </cell>
          <cell r="E2739" t="str">
            <v>AF</v>
          </cell>
        </row>
        <row r="2740">
          <cell r="A2740">
            <v>116100002</v>
          </cell>
          <cell r="B2740" t="str">
            <v>CSLL s/ serviços prestados</v>
          </cell>
          <cell r="E2740" t="str">
            <v>AF</v>
          </cell>
        </row>
        <row r="2741">
          <cell r="A2741">
            <v>116110002</v>
          </cell>
          <cell r="B2741" t="str">
            <v>PIS s/ serviços prestados</v>
          </cell>
          <cell r="E2741" t="str">
            <v>AF</v>
          </cell>
        </row>
        <row r="2742">
          <cell r="A2742">
            <v>116120002</v>
          </cell>
          <cell r="B2742" t="str">
            <v>COFINS s/ serviços prestados</v>
          </cell>
          <cell r="E2742" t="str">
            <v>AF</v>
          </cell>
        </row>
        <row r="2743">
          <cell r="A2743">
            <v>116130002</v>
          </cell>
          <cell r="B2743" t="str">
            <v>PIS a Recuperar - Não Cumulativo</v>
          </cell>
          <cell r="E2743" t="str">
            <v>AF</v>
          </cell>
        </row>
        <row r="2744">
          <cell r="A2744">
            <v>118069999</v>
          </cell>
          <cell r="B2744" t="str">
            <v>Dividendos Pagos Antecip. - Outras Empresas</v>
          </cell>
          <cell r="E2744" t="str">
            <v>A N</v>
          </cell>
        </row>
        <row r="2745">
          <cell r="A2745">
            <v>119080001</v>
          </cell>
          <cell r="B2745" t="str">
            <v>IPTU a apropriar</v>
          </cell>
          <cell r="E2745" t="str">
            <v>AO</v>
          </cell>
        </row>
        <row r="2746">
          <cell r="A2746">
            <v>119990001</v>
          </cell>
          <cell r="B2746" t="str">
            <v>Outras despesas pagas antecipadamente</v>
          </cell>
          <cell r="E2746" t="str">
            <v>AO</v>
          </cell>
        </row>
        <row r="2747">
          <cell r="A2747">
            <v>122010001</v>
          </cell>
          <cell r="B2747" t="str">
            <v>Clientes</v>
          </cell>
          <cell r="E2747" t="str">
            <v>AP</v>
          </cell>
        </row>
        <row r="2748">
          <cell r="A2748">
            <v>123019009</v>
          </cell>
          <cell r="B2748" t="str">
            <v>Maia e Borba S/A</v>
          </cell>
          <cell r="E2748" t="str">
            <v>AZ</v>
          </cell>
        </row>
        <row r="2749">
          <cell r="A2749">
            <v>132010007</v>
          </cell>
          <cell r="B2749" t="str">
            <v>Edificações</v>
          </cell>
          <cell r="E2749" t="str">
            <v>AAA</v>
          </cell>
        </row>
        <row r="2750">
          <cell r="A2750">
            <v>132010013</v>
          </cell>
          <cell r="B2750" t="str">
            <v>Edificações - Ágio</v>
          </cell>
          <cell r="E2750" t="str">
            <v>AAA</v>
          </cell>
        </row>
        <row r="2751">
          <cell r="A2751">
            <v>132020009</v>
          </cell>
          <cell r="B2751" t="str">
            <v>Hardwares</v>
          </cell>
          <cell r="E2751" t="str">
            <v>AAA</v>
          </cell>
        </row>
        <row r="2752">
          <cell r="A2752">
            <v>132040002</v>
          </cell>
          <cell r="B2752" t="str">
            <v>Transitória de Ativo - Shoppings</v>
          </cell>
          <cell r="E2752" t="str">
            <v>AAA</v>
          </cell>
        </row>
        <row r="2753">
          <cell r="A2753">
            <v>211020341</v>
          </cell>
          <cell r="B2753" t="str">
            <v>Banco Itaú S/A</v>
          </cell>
          <cell r="E2753" t="str">
            <v>PA</v>
          </cell>
        </row>
        <row r="2754">
          <cell r="A2754">
            <v>211029999</v>
          </cell>
          <cell r="B2754" t="str">
            <v>Financiamentos Pessoas Jurídicas</v>
          </cell>
          <cell r="E2754" t="str">
            <v>PA</v>
          </cell>
        </row>
        <row r="2755">
          <cell r="A2755">
            <v>213010002</v>
          </cell>
          <cell r="B2755" t="str">
            <v>Passivo Transitoria</v>
          </cell>
          <cell r="E2755" t="str">
            <v>PC</v>
          </cell>
        </row>
        <row r="2756">
          <cell r="A2756">
            <v>213020001</v>
          </cell>
          <cell r="B2756" t="str">
            <v>Contas a Pagar</v>
          </cell>
          <cell r="E2756" t="str">
            <v>PC</v>
          </cell>
        </row>
        <row r="2757">
          <cell r="A2757">
            <v>216010003</v>
          </cell>
          <cell r="B2757" t="str">
            <v>IPTU</v>
          </cell>
          <cell r="E2757" t="str">
            <v>PD</v>
          </cell>
        </row>
        <row r="2758">
          <cell r="A2758">
            <v>216040010</v>
          </cell>
          <cell r="B2758" t="str">
            <v>Provisão para encargos s/ IRPJ</v>
          </cell>
          <cell r="E2758" t="str">
            <v>PG</v>
          </cell>
        </row>
        <row r="2759">
          <cell r="A2759">
            <v>216040011</v>
          </cell>
          <cell r="B2759" t="str">
            <v>provisão para encargos s/ CSLL</v>
          </cell>
          <cell r="E2759" t="str">
            <v>PG</v>
          </cell>
        </row>
        <row r="2760">
          <cell r="A2760">
            <v>217010001</v>
          </cell>
          <cell r="B2760" t="str">
            <v>Empresas do Grupo BRMALLS - AFAC</v>
          </cell>
          <cell r="E2760" t="str">
            <v>PV</v>
          </cell>
        </row>
        <row r="2761">
          <cell r="A2761">
            <v>217010003</v>
          </cell>
          <cell r="B2761" t="str">
            <v>Ancar IC S/A - AFAC</v>
          </cell>
          <cell r="E2761" t="str">
            <v>PV</v>
          </cell>
        </row>
        <row r="2762">
          <cell r="A2762">
            <v>217019999</v>
          </cell>
          <cell r="B2762" t="str">
            <v>Outras Empresas - AFAC</v>
          </cell>
          <cell r="E2762" t="str">
            <v>PV</v>
          </cell>
        </row>
        <row r="2763">
          <cell r="A2763">
            <v>219030001</v>
          </cell>
          <cell r="B2763" t="str">
            <v>Dividendos Receb. Antecip. - Empresas BRMALLS</v>
          </cell>
          <cell r="E2763" t="str">
            <v>PPI</v>
          </cell>
        </row>
        <row r="2764">
          <cell r="A2764">
            <v>219060001</v>
          </cell>
          <cell r="B2764" t="str">
            <v>Conta Corrente</v>
          </cell>
          <cell r="E2764" t="str">
            <v>PP</v>
          </cell>
        </row>
        <row r="2765">
          <cell r="A2765">
            <v>219070001</v>
          </cell>
          <cell r="B2765" t="str">
            <v>Embratel</v>
          </cell>
          <cell r="E2765" t="str">
            <v>P S</v>
          </cell>
        </row>
        <row r="2766">
          <cell r="A2766">
            <v>226010005</v>
          </cell>
          <cell r="B2766" t="str">
            <v>IPTU</v>
          </cell>
          <cell r="E2766" t="str">
            <v>PX</v>
          </cell>
        </row>
        <row r="2767">
          <cell r="A2767">
            <v>229010001</v>
          </cell>
          <cell r="B2767" t="str">
            <v>Embratel</v>
          </cell>
          <cell r="E2767" t="str">
            <v>PY</v>
          </cell>
        </row>
        <row r="2768">
          <cell r="A2768">
            <v>231010001</v>
          </cell>
          <cell r="B2768" t="str">
            <v>Centro de Convenções</v>
          </cell>
          <cell r="E2768" t="str">
            <v>PPA</v>
          </cell>
        </row>
        <row r="2769">
          <cell r="A2769">
            <v>241010003</v>
          </cell>
          <cell r="B2769" t="str">
            <v>Capital Subscrito - Ancar IC S/A</v>
          </cell>
          <cell r="E2769" t="str">
            <v>PPD</v>
          </cell>
        </row>
        <row r="2770">
          <cell r="A2770">
            <v>245030001</v>
          </cell>
          <cell r="B2770" t="str">
            <v>Lucros Distribuídos Antecipadamente</v>
          </cell>
          <cell r="E2770" t="str">
            <v>PPH</v>
          </cell>
        </row>
        <row r="2771">
          <cell r="A2771">
            <v>322980017</v>
          </cell>
          <cell r="B2771" t="str">
            <v>Multas por Atraso de Impostos</v>
          </cell>
          <cell r="E2771" t="str">
            <v>V</v>
          </cell>
        </row>
        <row r="2772">
          <cell r="A2772">
            <v>323030005</v>
          </cell>
          <cell r="B2772" t="str">
            <v>II - Imposto Importação</v>
          </cell>
          <cell r="E2772" t="str">
            <v>VIII</v>
          </cell>
        </row>
        <row r="2773">
          <cell r="A2773">
            <v>323030006</v>
          </cell>
          <cell r="B2773" t="str">
            <v>ICMS</v>
          </cell>
          <cell r="E2773" t="str">
            <v>VIII</v>
          </cell>
        </row>
        <row r="2774">
          <cell r="A2774">
            <v>421990009</v>
          </cell>
          <cell r="B2774" t="str">
            <v>Juros sobre impostos a compensar</v>
          </cell>
          <cell r="E2774" t="str">
            <v>X</v>
          </cell>
        </row>
        <row r="2775">
          <cell r="A2775">
            <v>132020007</v>
          </cell>
          <cell r="B2775" t="str">
            <v>Edificações</v>
          </cell>
          <cell r="E2775" t="str">
            <v>AAA</v>
          </cell>
        </row>
        <row r="2776">
          <cell r="A2776">
            <v>111020356</v>
          </cell>
          <cell r="B2776" t="str">
            <v>Banco Real</v>
          </cell>
          <cell r="E2776" t="str">
            <v>AA</v>
          </cell>
        </row>
        <row r="2777">
          <cell r="A2777">
            <v>115020004</v>
          </cell>
          <cell r="B2777" t="str">
            <v>Empréstimo a Funcionários</v>
          </cell>
          <cell r="E2777" t="str">
            <v>AI</v>
          </cell>
        </row>
        <row r="2778">
          <cell r="A2778">
            <v>116030002</v>
          </cell>
          <cell r="B2778" t="str">
            <v>IRPJ a Compensar - Ano-calendário 2006</v>
          </cell>
          <cell r="E2778" t="str">
            <v>AF</v>
          </cell>
        </row>
        <row r="2779">
          <cell r="A2779">
            <v>116070002</v>
          </cell>
          <cell r="B2779" t="str">
            <v>CSLL a Compensar - Ano-calendário 2006</v>
          </cell>
          <cell r="E2779" t="str">
            <v>AF</v>
          </cell>
        </row>
        <row r="2780">
          <cell r="A2780">
            <v>116070003</v>
          </cell>
          <cell r="B2780" t="str">
            <v>CSLL a Compensar - Ano-calendário 2007</v>
          </cell>
          <cell r="E2780" t="str">
            <v>AF</v>
          </cell>
        </row>
        <row r="2781">
          <cell r="A2781">
            <v>116140002</v>
          </cell>
          <cell r="B2781" t="str">
            <v>COFINS a Recuperar - Não Cumulativo</v>
          </cell>
          <cell r="E2781" t="str">
            <v>AF</v>
          </cell>
        </row>
        <row r="2782">
          <cell r="A2782">
            <v>131019999</v>
          </cell>
          <cell r="B2782" t="str">
            <v>Novas Aquisições</v>
          </cell>
          <cell r="E2782" t="str">
            <v>AZ</v>
          </cell>
        </row>
        <row r="2783">
          <cell r="A2783">
            <v>132040001</v>
          </cell>
          <cell r="B2783" t="str">
            <v>Transitória de Ativo - Empresas</v>
          </cell>
          <cell r="E2783" t="str">
            <v>AAA</v>
          </cell>
        </row>
        <row r="2784">
          <cell r="A2784">
            <v>133010002</v>
          </cell>
          <cell r="B2784" t="str">
            <v>Projeto ICTS</v>
          </cell>
          <cell r="E2784" t="str">
            <v>AAB</v>
          </cell>
        </row>
        <row r="2785">
          <cell r="A2785">
            <v>133010004</v>
          </cell>
          <cell r="B2785" t="str">
            <v>Heartman House Cons e Eventos Ltda</v>
          </cell>
          <cell r="E2785" t="str">
            <v>AAB</v>
          </cell>
        </row>
        <row r="2786">
          <cell r="A2786">
            <v>211020004</v>
          </cell>
          <cell r="B2786" t="str">
            <v>Banco do Nordeste do Brasil S/A</v>
          </cell>
          <cell r="E2786" t="str">
            <v>PA</v>
          </cell>
        </row>
        <row r="2787">
          <cell r="A2787">
            <v>211020409</v>
          </cell>
          <cell r="B2787" t="str">
            <v>Unibanco</v>
          </cell>
          <cell r="E2787" t="str">
            <v>PA</v>
          </cell>
        </row>
        <row r="2788">
          <cell r="A2788">
            <v>211029005</v>
          </cell>
          <cell r="B2788" t="str">
            <v>Citibank NA (Tioga)</v>
          </cell>
          <cell r="E2788" t="str">
            <v>PA</v>
          </cell>
        </row>
        <row r="2789">
          <cell r="A2789">
            <v>211029006</v>
          </cell>
          <cell r="B2789" t="str">
            <v>Citibank NA (Maruda)</v>
          </cell>
          <cell r="E2789" t="str">
            <v>PA</v>
          </cell>
        </row>
        <row r="2790">
          <cell r="A2790">
            <v>215040005</v>
          </cell>
          <cell r="B2790" t="str">
            <v>Provisão do FGTS s/ 13º  Sal</v>
          </cell>
          <cell r="E2790" t="str">
            <v>PI</v>
          </cell>
        </row>
        <row r="2791">
          <cell r="A2791">
            <v>215040006</v>
          </cell>
          <cell r="B2791" t="str">
            <v>Provisão do INSS s/ 13º  Sal</v>
          </cell>
          <cell r="E2791" t="str">
            <v>PI</v>
          </cell>
        </row>
        <row r="2792">
          <cell r="A2792">
            <v>215040007</v>
          </cell>
          <cell r="B2792" t="str">
            <v>Provisão do FGTS s/ Férias</v>
          </cell>
          <cell r="E2792" t="str">
            <v>PI</v>
          </cell>
        </row>
        <row r="2793">
          <cell r="A2793">
            <v>215040008</v>
          </cell>
          <cell r="B2793" t="str">
            <v>Provisão do INSS s/ Férias</v>
          </cell>
          <cell r="E2793" t="str">
            <v>PI</v>
          </cell>
        </row>
        <row r="2794">
          <cell r="A2794">
            <v>216040007</v>
          </cell>
          <cell r="B2794" t="str">
            <v>Provisão para Cofins</v>
          </cell>
          <cell r="E2794" t="str">
            <v>PE</v>
          </cell>
        </row>
        <row r="2795">
          <cell r="A2795">
            <v>216040008</v>
          </cell>
          <cell r="B2795" t="str">
            <v>Provisão para encargos s/Cofins</v>
          </cell>
          <cell r="E2795" t="str">
            <v>PE</v>
          </cell>
        </row>
        <row r="2796">
          <cell r="A2796">
            <v>216040009</v>
          </cell>
          <cell r="B2796" t="str">
            <v>Provisão para encargos s/ Pis</v>
          </cell>
          <cell r="E2796" t="str">
            <v>PE</v>
          </cell>
        </row>
        <row r="2797">
          <cell r="A2797">
            <v>219039999</v>
          </cell>
          <cell r="B2797" t="str">
            <v>Dividendos Receb. Antecip. - Outras Empresas</v>
          </cell>
          <cell r="E2797" t="str">
            <v>PPI</v>
          </cell>
        </row>
        <row r="2798">
          <cell r="A2798">
            <v>219990001</v>
          </cell>
          <cell r="B2798" t="str">
            <v>ICMS/IPI a Recolher</v>
          </cell>
          <cell r="E2798" t="str">
            <v>PPI</v>
          </cell>
        </row>
        <row r="2799">
          <cell r="A2799">
            <v>226010001</v>
          </cell>
          <cell r="B2799" t="str">
            <v>Contribuição Social Sobre Lucros</v>
          </cell>
          <cell r="E2799" t="str">
            <v>PX</v>
          </cell>
        </row>
        <row r="2800">
          <cell r="A2800">
            <v>226010002</v>
          </cell>
          <cell r="B2800" t="str">
            <v>Imposto de Renda</v>
          </cell>
          <cell r="E2800" t="str">
            <v>PX</v>
          </cell>
        </row>
        <row r="2801">
          <cell r="A2801">
            <v>226010004</v>
          </cell>
          <cell r="B2801" t="str">
            <v>COFINS</v>
          </cell>
          <cell r="E2801" t="str">
            <v>PX</v>
          </cell>
        </row>
        <row r="2802">
          <cell r="A2802">
            <v>311990014</v>
          </cell>
          <cell r="B2802" t="str">
            <v>Taxa Abrasce</v>
          </cell>
          <cell r="E2802" t="str">
            <v>III</v>
          </cell>
          <cell r="H2802" t="str">
            <v>Demais Custos</v>
          </cell>
        </row>
        <row r="2803">
          <cell r="A2803">
            <v>311990015</v>
          </cell>
          <cell r="B2803" t="str">
            <v>Multas por Atraso de Impostos</v>
          </cell>
          <cell r="E2803" t="str">
            <v>III</v>
          </cell>
          <cell r="H2803" t="str">
            <v>Demais Custos</v>
          </cell>
        </row>
        <row r="2804">
          <cell r="A2804">
            <v>322010016</v>
          </cell>
          <cell r="B2804" t="str">
            <v>Participação nos Lucros e Resultados</v>
          </cell>
          <cell r="E2804" t="str">
            <v>V</v>
          </cell>
          <cell r="H2804" t="str">
            <v>Demais Custos</v>
          </cell>
        </row>
        <row r="2805">
          <cell r="A2805">
            <v>322010017</v>
          </cell>
          <cell r="B2805" t="str">
            <v>Ordenados e Salários - Rescisão</v>
          </cell>
          <cell r="E2805" t="str">
            <v>V</v>
          </cell>
        </row>
        <row r="2806">
          <cell r="A2806">
            <v>322010018</v>
          </cell>
          <cell r="B2806" t="str">
            <v>Férias - Rescisão</v>
          </cell>
          <cell r="E2806" t="str">
            <v>V</v>
          </cell>
        </row>
        <row r="2807">
          <cell r="A2807">
            <v>322010019</v>
          </cell>
          <cell r="B2807" t="str">
            <v>13º Salário - Rescisão</v>
          </cell>
          <cell r="E2807" t="str">
            <v>V</v>
          </cell>
        </row>
        <row r="2808">
          <cell r="A2808">
            <v>322010020</v>
          </cell>
          <cell r="B2808" t="str">
            <v>Remuneraçao Estagiários</v>
          </cell>
          <cell r="E2808" t="str">
            <v>V</v>
          </cell>
        </row>
        <row r="2809">
          <cell r="A2809">
            <v>322020018</v>
          </cell>
          <cell r="B2809" t="str">
            <v>Serviço de Limpeza</v>
          </cell>
          <cell r="E2809" t="str">
            <v>V</v>
          </cell>
        </row>
        <row r="2810">
          <cell r="A2810">
            <v>322020020</v>
          </cell>
          <cell r="B2810" t="str">
            <v>Serviço de Estudo de Mercado</v>
          </cell>
          <cell r="E2810" t="str">
            <v>V</v>
          </cell>
        </row>
        <row r="2811">
          <cell r="A2811">
            <v>322020021</v>
          </cell>
          <cell r="B2811" t="str">
            <v>Serviço de Arquivamento</v>
          </cell>
          <cell r="E2811" t="str">
            <v>V</v>
          </cell>
        </row>
        <row r="2812">
          <cell r="A2812">
            <v>322980018</v>
          </cell>
          <cell r="B2812" t="str">
            <v>Lanches / Refeições</v>
          </cell>
          <cell r="E2812" t="str">
            <v>V</v>
          </cell>
        </row>
        <row r="2813">
          <cell r="A2813">
            <v>325980008</v>
          </cell>
          <cell r="B2813" t="str">
            <v>Encargos Financeiros</v>
          </cell>
          <cell r="E2813" t="str">
            <v>XI</v>
          </cell>
        </row>
        <row r="2814">
          <cell r="A2814">
            <v>339010003</v>
          </cell>
          <cell r="B2814" t="str">
            <v xml:space="preserve">Doações </v>
          </cell>
          <cell r="E2814" t="str">
            <v>XVI</v>
          </cell>
        </row>
        <row r="2815">
          <cell r="A2815">
            <v>411020001</v>
          </cell>
          <cell r="B2815" t="str">
            <v>Aluguel Mínimo - Ancoras</v>
          </cell>
          <cell r="E2815" t="str">
            <v>I</v>
          </cell>
          <cell r="H2815" t="str">
            <v>Aluguel Mínimo</v>
          </cell>
        </row>
        <row r="2816">
          <cell r="A2816">
            <v>411020002</v>
          </cell>
          <cell r="B2816" t="str">
            <v>Aluguel Mínimo - Mega Stores</v>
          </cell>
          <cell r="E2816" t="str">
            <v>I</v>
          </cell>
          <cell r="H2816" t="str">
            <v>Aluguel Mínimo</v>
          </cell>
        </row>
        <row r="2817">
          <cell r="A2817">
            <v>411020003</v>
          </cell>
          <cell r="B2817" t="str">
            <v>Aluguel Mínimo - Satélites</v>
          </cell>
          <cell r="E2817" t="str">
            <v>I</v>
          </cell>
          <cell r="H2817" t="str">
            <v>Aluguel Mínimo</v>
          </cell>
        </row>
        <row r="2818">
          <cell r="A2818">
            <v>411020004</v>
          </cell>
          <cell r="B2818" t="str">
            <v>Aluguel Mínimo - Lazer</v>
          </cell>
          <cell r="E2818" t="str">
            <v>I</v>
          </cell>
          <cell r="H2818" t="str">
            <v>Aluguel Mínimo</v>
          </cell>
        </row>
        <row r="2819">
          <cell r="A2819">
            <v>411030001</v>
          </cell>
          <cell r="B2819" t="str">
            <v>Aluguel Percentual - Ancoras</v>
          </cell>
          <cell r="E2819" t="str">
            <v>I</v>
          </cell>
          <cell r="H2819" t="str">
            <v>Aluguel Percentual</v>
          </cell>
        </row>
        <row r="2820">
          <cell r="A2820">
            <v>411030002</v>
          </cell>
          <cell r="B2820" t="str">
            <v>Aluguel Percentual - Mega Stores</v>
          </cell>
          <cell r="E2820" t="str">
            <v>I</v>
          </cell>
          <cell r="H2820" t="str">
            <v>Aluguel Percentual</v>
          </cell>
        </row>
        <row r="2821">
          <cell r="A2821">
            <v>411030003</v>
          </cell>
          <cell r="B2821" t="str">
            <v>Aluguel Percentual - Satélites</v>
          </cell>
          <cell r="E2821" t="str">
            <v>I</v>
          </cell>
          <cell r="H2821" t="str">
            <v>Aluguel Percentual</v>
          </cell>
        </row>
        <row r="2822">
          <cell r="A2822">
            <v>411040001</v>
          </cell>
          <cell r="B2822" t="str">
            <v>Quiosques</v>
          </cell>
          <cell r="E2822" t="str">
            <v>I</v>
          </cell>
          <cell r="H2822" t="str">
            <v>Mall</v>
          </cell>
        </row>
        <row r="2823">
          <cell r="A2823">
            <v>411040002</v>
          </cell>
          <cell r="B2823" t="str">
            <v>Stands</v>
          </cell>
          <cell r="E2823" t="str">
            <v>I</v>
          </cell>
          <cell r="H2823" t="str">
            <v>Mall</v>
          </cell>
        </row>
        <row r="2824">
          <cell r="A2824">
            <v>411040004</v>
          </cell>
          <cell r="B2824" t="str">
            <v>Depósito</v>
          </cell>
          <cell r="E2824" t="str">
            <v>I</v>
          </cell>
          <cell r="H2824" t="str">
            <v>Mall</v>
          </cell>
        </row>
        <row r="2825">
          <cell r="A2825">
            <v>411040005</v>
          </cell>
          <cell r="B2825" t="str">
            <v>Espaço para anuciante</v>
          </cell>
          <cell r="E2825" t="str">
            <v>I</v>
          </cell>
          <cell r="H2825" t="str">
            <v>Merchandising</v>
          </cell>
        </row>
        <row r="2826">
          <cell r="A2826">
            <v>113010356</v>
          </cell>
          <cell r="B2826" t="str">
            <v>Banco Real</v>
          </cell>
          <cell r="E2826" t="str">
            <v>AA</v>
          </cell>
          <cell r="H2826" t="str">
            <v>Merchandising</v>
          </cell>
        </row>
        <row r="2827">
          <cell r="A2827">
            <v>219990001</v>
          </cell>
          <cell r="B2827" t="str">
            <v>ICMS/IPI a Recolher</v>
          </cell>
          <cell r="E2827" t="str">
            <v>AA</v>
          </cell>
        </row>
        <row r="2828">
          <cell r="A2828">
            <v>226010001</v>
          </cell>
          <cell r="B2828" t="str">
            <v>Contribuição Social Sobre Lucros</v>
          </cell>
          <cell r="E2828" t="str">
            <v>PX</v>
          </cell>
        </row>
        <row r="2829">
          <cell r="A2829">
            <v>226010002</v>
          </cell>
          <cell r="B2829" t="str">
            <v>Imposto de Renda</v>
          </cell>
          <cell r="E2829" t="str">
            <v>PX</v>
          </cell>
        </row>
        <row r="2830">
          <cell r="A2830">
            <v>226010004</v>
          </cell>
          <cell r="B2830" t="str">
            <v>COFINS</v>
          </cell>
          <cell r="E2830" t="str">
            <v>PX</v>
          </cell>
        </row>
        <row r="2831">
          <cell r="A2831">
            <v>411030004</v>
          </cell>
          <cell r="B2831" t="str">
            <v>Aluguel Percentual - Lazer</v>
          </cell>
          <cell r="E2831" t="str">
            <v>I</v>
          </cell>
          <cell r="H2831" t="str">
            <v>Aluguel Percentual</v>
          </cell>
        </row>
        <row r="2832">
          <cell r="A2832">
            <v>113010356</v>
          </cell>
          <cell r="B2832" t="str">
            <v>Banco Real</v>
          </cell>
          <cell r="E2832" t="str">
            <v>AA</v>
          </cell>
          <cell r="H2832" t="str">
            <v>Aluguel Percentual</v>
          </cell>
        </row>
        <row r="2833">
          <cell r="A2833">
            <v>219990001</v>
          </cell>
          <cell r="B2833" t="str">
            <v>ICMS/IPI a Recolher</v>
          </cell>
          <cell r="E2833" t="str">
            <v>PD</v>
          </cell>
        </row>
        <row r="2834">
          <cell r="A2834">
            <v>226010001</v>
          </cell>
          <cell r="B2834" t="str">
            <v>Contribuição Social Sobre Lucros</v>
          </cell>
          <cell r="E2834" t="str">
            <v>PX</v>
          </cell>
        </row>
        <row r="2835">
          <cell r="A2835">
            <v>226010002</v>
          </cell>
          <cell r="B2835" t="str">
            <v>Imposto de Renda</v>
          </cell>
          <cell r="E2835" t="str">
            <v>PX</v>
          </cell>
        </row>
        <row r="2836">
          <cell r="A2836">
            <v>226010004</v>
          </cell>
          <cell r="B2836" t="str">
            <v>COFINS</v>
          </cell>
          <cell r="E2836" t="str">
            <v>PX</v>
          </cell>
        </row>
        <row r="2837">
          <cell r="A2837">
            <v>411030004</v>
          </cell>
          <cell r="B2837" t="str">
            <v>Aluguel Percentual - Lazer</v>
          </cell>
          <cell r="E2837" t="str">
            <v>I</v>
          </cell>
          <cell r="H2837" t="str">
            <v>Aluguel Percentual</v>
          </cell>
        </row>
        <row r="2838">
          <cell r="A2838">
            <v>411030004</v>
          </cell>
          <cell r="B2838" t="str">
            <v>Aluguel Percentual - Lazer</v>
          </cell>
          <cell r="E2838" t="str">
            <v>I</v>
          </cell>
          <cell r="H2838" t="str">
            <v>Aluguel Percentual</v>
          </cell>
        </row>
        <row r="2839">
          <cell r="A2839">
            <v>127020001</v>
          </cell>
          <cell r="B2839" t="str">
            <v>Cível</v>
          </cell>
          <cell r="E2839" t="str">
            <v>AJ</v>
          </cell>
          <cell r="H2839" t="str">
            <v>Aluguel Percentual</v>
          </cell>
        </row>
        <row r="2840">
          <cell r="A2840">
            <v>127020001</v>
          </cell>
          <cell r="B2840" t="str">
            <v>Cível</v>
          </cell>
          <cell r="E2840" t="str">
            <v>AJ</v>
          </cell>
        </row>
        <row r="2841">
          <cell r="A2841">
            <v>131019999</v>
          </cell>
          <cell r="B2841" t="str">
            <v>Novas Aquisições</v>
          </cell>
          <cell r="E2841" t="str">
            <v>AZ</v>
          </cell>
        </row>
        <row r="2842">
          <cell r="A2842">
            <v>217010002</v>
          </cell>
          <cell r="B2842" t="str">
            <v>Invest Mall Participações S/A - AFAC</v>
          </cell>
          <cell r="E2842" t="str">
            <v>AT</v>
          </cell>
        </row>
        <row r="2843">
          <cell r="A2843">
            <v>241010002</v>
          </cell>
          <cell r="B2843" t="str">
            <v>Capital Subscrito - Invest Mall Participações S/A</v>
          </cell>
          <cell r="E2843" t="str">
            <v>PPD</v>
          </cell>
        </row>
        <row r="2844">
          <cell r="A2844">
            <v>323030002</v>
          </cell>
          <cell r="B2844" t="str">
            <v>PIS</v>
          </cell>
          <cell r="E2844" t="str">
            <v>VIII</v>
          </cell>
        </row>
        <row r="2845">
          <cell r="A2845">
            <v>323030003</v>
          </cell>
          <cell r="B2845" t="str">
            <v>Cofins</v>
          </cell>
          <cell r="E2845" t="str">
            <v>VIII</v>
          </cell>
        </row>
        <row r="2846">
          <cell r="A2846">
            <v>219080001</v>
          </cell>
          <cell r="B2846" t="str">
            <v>Maia e Borba S/A</v>
          </cell>
          <cell r="E2846" t="str">
            <v>P S</v>
          </cell>
        </row>
        <row r="2847">
          <cell r="A2847">
            <v>421990010</v>
          </cell>
          <cell r="B2847" t="str">
            <v>Rendimento s/ debêntures</v>
          </cell>
          <cell r="E2847" t="str">
            <v>X</v>
          </cell>
        </row>
        <row r="2848">
          <cell r="A2848">
            <v>421990010</v>
          </cell>
          <cell r="B2848" t="str">
            <v>Rendimento s/ debêntures</v>
          </cell>
          <cell r="E2848" t="str">
            <v>X</v>
          </cell>
        </row>
        <row r="2849">
          <cell r="A2849">
            <v>119030001</v>
          </cell>
          <cell r="B2849" t="str">
            <v>Gastos com colocação de Debentures</v>
          </cell>
          <cell r="E2849" t="str">
            <v>X</v>
          </cell>
        </row>
        <row r="2850">
          <cell r="A2850">
            <v>131040002</v>
          </cell>
          <cell r="B2850" t="str">
            <v>Empresas "In Mont ADMs"</v>
          </cell>
        </row>
        <row r="2851">
          <cell r="A2851">
            <v>132010099</v>
          </cell>
          <cell r="B2851" t="str">
            <v>Novas Aquisições</v>
          </cell>
        </row>
        <row r="2852">
          <cell r="A2852">
            <v>216050001</v>
          </cell>
          <cell r="B2852" t="str">
            <v>CIDE - Importação</v>
          </cell>
        </row>
        <row r="2853">
          <cell r="A2853">
            <v>216050002</v>
          </cell>
          <cell r="B2853" t="str">
            <v>PIS - Importação</v>
          </cell>
        </row>
        <row r="2854">
          <cell r="A2854">
            <v>216050003</v>
          </cell>
          <cell r="B2854" t="str">
            <v>Cofins - Importação</v>
          </cell>
        </row>
        <row r="2855">
          <cell r="A2855">
            <v>216050004</v>
          </cell>
          <cell r="B2855" t="str">
            <v>ISS - Importação</v>
          </cell>
        </row>
        <row r="2856">
          <cell r="A2856">
            <v>216050005</v>
          </cell>
          <cell r="B2856" t="str">
            <v>IRRF - Importação</v>
          </cell>
        </row>
        <row r="2857">
          <cell r="A2857">
            <v>222010001</v>
          </cell>
          <cell r="B2857" t="str">
            <v>Debêntures não-conversíveis em ações</v>
          </cell>
        </row>
        <row r="2858">
          <cell r="A2858">
            <v>323030001</v>
          </cell>
          <cell r="B2858" t="str">
            <v>CIDE</v>
          </cell>
        </row>
        <row r="2859">
          <cell r="A2859">
            <v>325010008</v>
          </cell>
          <cell r="B2859" t="str">
            <v>Corretagem e Emolumentos</v>
          </cell>
        </row>
        <row r="2860">
          <cell r="A2860">
            <v>325010008</v>
          </cell>
          <cell r="B2860" t="str">
            <v>Corretagem e Emolumentos</v>
          </cell>
        </row>
        <row r="2861">
          <cell r="A2861">
            <v>325010008</v>
          </cell>
          <cell r="B2861" t="str">
            <v>Corretagem e Emolumentos</v>
          </cell>
        </row>
        <row r="2862">
          <cell r="A2862">
            <v>325010009</v>
          </cell>
          <cell r="B2862" t="str">
            <v>Encargos s/ Debêntures</v>
          </cell>
        </row>
        <row r="2863">
          <cell r="A2863">
            <v>325980010</v>
          </cell>
          <cell r="B2863" t="str">
            <v>Gasto com Colocação de Bonds</v>
          </cell>
        </row>
        <row r="2864">
          <cell r="A2864">
            <v>311020013</v>
          </cell>
          <cell r="B2864" t="str">
            <v>Honorários Contabeis</v>
          </cell>
          <cell r="E2864" t="str">
            <v>III</v>
          </cell>
        </row>
        <row r="2865">
          <cell r="A2865">
            <v>311020016</v>
          </cell>
          <cell r="B2865" t="str">
            <v>Auditoria Interna</v>
          </cell>
          <cell r="E2865" t="str">
            <v>III</v>
          </cell>
        </row>
        <row r="2866">
          <cell r="A2866">
            <v>311020017</v>
          </cell>
          <cell r="B2866" t="str">
            <v>Taxa de Administração</v>
          </cell>
          <cell r="E2866" t="str">
            <v>III</v>
          </cell>
        </row>
        <row r="2867">
          <cell r="A2867">
            <v>311090007</v>
          </cell>
          <cell r="B2867" t="str">
            <v>IPTU</v>
          </cell>
          <cell r="E2867" t="str">
            <v>III</v>
          </cell>
        </row>
        <row r="2868">
          <cell r="A2868">
            <v>411010003</v>
          </cell>
          <cell r="B2868" t="str">
            <v>Taxa de Administração</v>
          </cell>
          <cell r="E2868" t="str">
            <v>I</v>
          </cell>
          <cell r="H2868" t="str">
            <v>Prestação de Serviços</v>
          </cell>
        </row>
        <row r="2869">
          <cell r="A2869">
            <v>411040010</v>
          </cell>
          <cell r="B2869" t="str">
            <v>Outras Receitas</v>
          </cell>
          <cell r="E2869" t="str">
            <v>I</v>
          </cell>
          <cell r="H2869" t="str">
            <v>Outras</v>
          </cell>
        </row>
        <row r="2870">
          <cell r="A2870">
            <v>311990020</v>
          </cell>
          <cell r="B2870" t="str">
            <v>Indenizações e Acordos</v>
          </cell>
          <cell r="E2870" t="str">
            <v>III</v>
          </cell>
          <cell r="H2870" t="str">
            <v>Outras</v>
          </cell>
        </row>
        <row r="2871">
          <cell r="A2871">
            <v>411019999</v>
          </cell>
          <cell r="B2871" t="str">
            <v>Outros serviços</v>
          </cell>
          <cell r="E2871" t="str">
            <v>I</v>
          </cell>
          <cell r="H2871" t="str">
            <v>Prestação de Serviços</v>
          </cell>
        </row>
        <row r="2872">
          <cell r="A2872">
            <v>411020005</v>
          </cell>
          <cell r="B2872" t="str">
            <v>Aluguel Mínimo - Salas</v>
          </cell>
          <cell r="E2872" t="str">
            <v>I</v>
          </cell>
          <cell r="H2872" t="str">
            <v>Aluguel Mínimo</v>
          </cell>
        </row>
        <row r="2873">
          <cell r="A2873">
            <v>411040007</v>
          </cell>
          <cell r="B2873" t="str">
            <v>Locação Temporária Lojas Vagas</v>
          </cell>
          <cell r="E2873" t="str">
            <v>I</v>
          </cell>
          <cell r="H2873" t="str">
            <v>Mall</v>
          </cell>
        </row>
        <row r="2874">
          <cell r="A2874">
            <v>411040003</v>
          </cell>
          <cell r="B2874" t="str">
            <v>Feiras e Eventos</v>
          </cell>
          <cell r="E2874" t="str">
            <v>I</v>
          </cell>
          <cell r="H2874" t="str">
            <v>Mall</v>
          </cell>
        </row>
        <row r="2875">
          <cell r="A2875">
            <v>411040006</v>
          </cell>
          <cell r="B2875" t="str">
            <v>Antenas</v>
          </cell>
          <cell r="E2875" t="str">
            <v>I</v>
          </cell>
          <cell r="H2875" t="str">
            <v>Mall</v>
          </cell>
        </row>
        <row r="2876">
          <cell r="A2876">
            <v>411050011</v>
          </cell>
          <cell r="B2876" t="str">
            <v>Descontos Concedidos</v>
          </cell>
          <cell r="E2876" t="str">
            <v>I</v>
          </cell>
          <cell r="H2876" t="str">
            <v>Mall</v>
          </cell>
        </row>
        <row r="2877">
          <cell r="A2877">
            <v>311070015</v>
          </cell>
          <cell r="B2877" t="str">
            <v>Pesquisa</v>
          </cell>
          <cell r="E2877" t="str">
            <v>III</v>
          </cell>
        </row>
        <row r="2878">
          <cell r="A2878">
            <v>311070015</v>
          </cell>
          <cell r="B2878" t="str">
            <v>Pesquisa</v>
          </cell>
          <cell r="C2878" t="str">
            <v>3.5.2.01.0027</v>
          </cell>
          <cell r="D2878" t="str">
            <v>ORDENADOS E SALÁRIOS ESTAGIÁRIOS</v>
          </cell>
          <cell r="E2878" t="str">
            <v>V</v>
          </cell>
        </row>
        <row r="2879">
          <cell r="C2879" t="str">
            <v>3.5.2.02.0018</v>
          </cell>
          <cell r="D2879" t="str">
            <v>SERVIÇOS PROFISSIONAIS</v>
          </cell>
          <cell r="E2879" t="str">
            <v>V</v>
          </cell>
        </row>
        <row r="2880">
          <cell r="C2880" t="str">
            <v>4.1.1.02.1004</v>
          </cell>
          <cell r="D2880" t="str">
            <v>ALUGUEL MERCHANDISING</v>
          </cell>
          <cell r="E2880" t="str">
            <v>I</v>
          </cell>
        </row>
        <row r="2881">
          <cell r="C2881" t="str">
            <v>4.1.1.02.1005</v>
          </cell>
          <cell r="D2881" t="str">
            <v>ALUGUEL MIN MEGA STORES</v>
          </cell>
          <cell r="E2881" t="str">
            <v>I</v>
          </cell>
        </row>
        <row r="2882">
          <cell r="C2882" t="str">
            <v>4.1.1.02.1006</v>
          </cell>
          <cell r="D2882" t="str">
            <v>ALUGUEL MIN SATELITES</v>
          </cell>
          <cell r="E2882" t="str">
            <v>I</v>
          </cell>
        </row>
        <row r="2883">
          <cell r="C2883" t="str">
            <v>4.1.1.02.1007</v>
          </cell>
          <cell r="D2883" t="str">
            <v>ALUGUEL PERC MEGA STORES</v>
          </cell>
          <cell r="E2883" t="str">
            <v>I</v>
          </cell>
        </row>
        <row r="2884">
          <cell r="C2884" t="str">
            <v>4.1.1.02.1008</v>
          </cell>
          <cell r="D2884" t="str">
            <v>ALUGUEL PERC SATELITES</v>
          </cell>
          <cell r="E2884" t="str">
            <v>I</v>
          </cell>
        </row>
        <row r="2885">
          <cell r="C2885" t="str">
            <v>4.1.1.02.1010</v>
          </cell>
          <cell r="D2885" t="str">
            <v>ALUGUEL MALL - QUIOSQUES</v>
          </cell>
          <cell r="E2885" t="str">
            <v>I</v>
          </cell>
        </row>
        <row r="2886">
          <cell r="C2886" t="str">
            <v>4.1.1.02.1011</v>
          </cell>
          <cell r="D2886" t="str">
            <v>ALUGUEL DE DEPOSITOS</v>
          </cell>
          <cell r="E2886" t="str">
            <v>I</v>
          </cell>
        </row>
        <row r="2887">
          <cell r="C2887" t="str">
            <v>4.1.1.02.1012</v>
          </cell>
          <cell r="D2887" t="str">
            <v>ALUGUEL MIN LAZER</v>
          </cell>
          <cell r="E2887" t="str">
            <v>I</v>
          </cell>
        </row>
        <row r="2888">
          <cell r="C2888" t="str">
            <v>3.5.2.98.0018</v>
          </cell>
          <cell r="D2888" t="str">
            <v>MULTAS POR ATRASO DE IMPOSTOS</v>
          </cell>
          <cell r="E2888" t="str">
            <v>V</v>
          </cell>
        </row>
        <row r="2889">
          <cell r="C2889" t="str">
            <v>3.1.2.01.0017</v>
          </cell>
          <cell r="D2889" t="str">
            <v>ORDENADOS E SALARIOS - ESTAGIARIOS</v>
          </cell>
          <cell r="E2889" t="str">
            <v>III</v>
          </cell>
        </row>
        <row r="2890">
          <cell r="C2890" t="str">
            <v>3.1.9.01.0001</v>
          </cell>
          <cell r="D2890" t="str">
            <v>INSTALACAOES EM OBRAS DE TERCEIROS</v>
          </cell>
          <cell r="E2890" t="str">
            <v>III</v>
          </cell>
        </row>
        <row r="2891">
          <cell r="C2891" t="str">
            <v>3.5.2.98.0020</v>
          </cell>
          <cell r="D2891" t="str">
            <v xml:space="preserve">CORREIO,SEDEX E SERV. REMESSAS </v>
          </cell>
          <cell r="E2891" t="str">
            <v>V</v>
          </cell>
        </row>
        <row r="2892">
          <cell r="C2892" t="str">
            <v>3.5.2.98.0023</v>
          </cell>
          <cell r="D2892" t="str">
            <v>REFEICAO E LANCHES</v>
          </cell>
          <cell r="E2892" t="str">
            <v>V</v>
          </cell>
        </row>
        <row r="2893">
          <cell r="C2893" t="str">
            <v>4.1.1.02.1009</v>
          </cell>
          <cell r="D2893" t="str">
            <v>ALUGUEL PERC LAZER</v>
          </cell>
          <cell r="E2893" t="str">
            <v>I</v>
          </cell>
        </row>
        <row r="2894">
          <cell r="C2894" t="str">
            <v>4.1.1.02.1013</v>
          </cell>
          <cell r="D2894" t="str">
            <v>ALUGUEL MIN ANCORAS</v>
          </cell>
          <cell r="E2894" t="str">
            <v>I</v>
          </cell>
        </row>
        <row r="2895">
          <cell r="C2895" t="str">
            <v>4.1.1.02.1014</v>
          </cell>
          <cell r="D2895" t="str">
            <v>ALUGUEL PERC ANCORAS</v>
          </cell>
          <cell r="E2895" t="str">
            <v>I</v>
          </cell>
        </row>
        <row r="2896">
          <cell r="A2896">
            <v>116990008</v>
          </cell>
          <cell r="B2896" t="e">
            <v>#N/A</v>
          </cell>
          <cell r="C2896" t="str">
            <v>4.1.1.02.1014</v>
          </cell>
          <cell r="D2896" t="str">
            <v>ALUGUEL PERC ANCORAS</v>
          </cell>
          <cell r="E2896" t="str">
            <v>AO</v>
          </cell>
        </row>
        <row r="2897">
          <cell r="A2897">
            <v>119030001</v>
          </cell>
          <cell r="B2897" t="str">
            <v>Gastos com Colocação de Debentures</v>
          </cell>
          <cell r="E2897" t="str">
            <v>AO</v>
          </cell>
        </row>
        <row r="2898">
          <cell r="A2898">
            <v>132010099</v>
          </cell>
          <cell r="B2898" t="str">
            <v>Adiantamentos a Fornecedores - Imobilizado</v>
          </cell>
          <cell r="E2898" t="str">
            <v>AAA</v>
          </cell>
        </row>
        <row r="2899">
          <cell r="A2899">
            <v>216050001</v>
          </cell>
          <cell r="B2899" t="str">
            <v>CIDE - Importação</v>
          </cell>
          <cell r="E2899" t="str">
            <v>PD</v>
          </cell>
        </row>
        <row r="2900">
          <cell r="A2900">
            <v>216050002</v>
          </cell>
          <cell r="B2900" t="str">
            <v>PIS - Importação</v>
          </cell>
          <cell r="E2900" t="str">
            <v>PD</v>
          </cell>
        </row>
        <row r="2901">
          <cell r="A2901">
            <v>216050003</v>
          </cell>
          <cell r="B2901" t="str">
            <v>Cofins - Importação</v>
          </cell>
          <cell r="E2901" t="str">
            <v>PD</v>
          </cell>
        </row>
        <row r="2902">
          <cell r="A2902">
            <v>216050004</v>
          </cell>
          <cell r="B2902" t="str">
            <v>ISS - Importação</v>
          </cell>
          <cell r="E2902" t="str">
            <v>PD</v>
          </cell>
        </row>
        <row r="2903">
          <cell r="A2903">
            <v>216050005</v>
          </cell>
          <cell r="B2903" t="str">
            <v>IRRF - Importação</v>
          </cell>
          <cell r="E2903" t="str">
            <v>PD</v>
          </cell>
        </row>
        <row r="2904">
          <cell r="A2904">
            <v>222010001</v>
          </cell>
          <cell r="B2904" t="str">
            <v>Debêntures não-conversíveis em ações</v>
          </cell>
          <cell r="E2904" t="str">
            <v>PDB</v>
          </cell>
        </row>
        <row r="2905">
          <cell r="A2905">
            <v>323030001</v>
          </cell>
          <cell r="B2905" t="str">
            <v>CIDE</v>
          </cell>
          <cell r="E2905" t="str">
            <v>VIII</v>
          </cell>
        </row>
        <row r="2906">
          <cell r="A2906">
            <v>325010008</v>
          </cell>
          <cell r="B2906" t="str">
            <v>Corretagem e Emolumentos</v>
          </cell>
          <cell r="E2906" t="str">
            <v>VIII</v>
          </cell>
        </row>
        <row r="2907">
          <cell r="A2907">
            <v>325010008</v>
          </cell>
          <cell r="B2907" t="str">
            <v>Corretagem e Emolumentos</v>
          </cell>
          <cell r="E2907" t="str">
            <v>VIII</v>
          </cell>
        </row>
        <row r="2908">
          <cell r="A2908">
            <v>325010008</v>
          </cell>
          <cell r="B2908" t="str">
            <v>Corretagem e Emolumentos</v>
          </cell>
          <cell r="E2908" t="str">
            <v>VIII</v>
          </cell>
        </row>
        <row r="2909">
          <cell r="A2909">
            <v>325010009</v>
          </cell>
          <cell r="B2909" t="str">
            <v>Encargos s/ Debêntures</v>
          </cell>
          <cell r="E2909" t="str">
            <v>XI</v>
          </cell>
        </row>
        <row r="2910">
          <cell r="A2910">
            <v>325980010</v>
          </cell>
          <cell r="B2910" t="str">
            <v>Gastos com colocação Follow-on</v>
          </cell>
          <cell r="E2910" t="str">
            <v>XI</v>
          </cell>
        </row>
        <row r="2911">
          <cell r="A2911">
            <v>339010002</v>
          </cell>
          <cell r="B2911" t="str">
            <v>Eventos Brindes e Promoçoes</v>
          </cell>
          <cell r="E2911" t="str">
            <v>XVI</v>
          </cell>
        </row>
        <row r="2912">
          <cell r="A2912">
            <v>112010000</v>
          </cell>
          <cell r="B2912" t="str">
            <v>Valores a Identificar</v>
          </cell>
          <cell r="E2912" t="str">
            <v>AC</v>
          </cell>
        </row>
        <row r="2913">
          <cell r="A2913">
            <v>116150001</v>
          </cell>
          <cell r="B2913" t="str">
            <v>ISS Retido na Fonte</v>
          </cell>
          <cell r="E2913" t="str">
            <v>AF</v>
          </cell>
        </row>
        <row r="2914">
          <cell r="A2914">
            <v>116160001</v>
          </cell>
          <cell r="B2914" t="str">
            <v>INSS s/ serviços prestados</v>
          </cell>
          <cell r="E2914" t="str">
            <v>AF</v>
          </cell>
        </row>
        <row r="2915">
          <cell r="A2915">
            <v>117010001</v>
          </cell>
          <cell r="B2915" t="str">
            <v>Cíveis</v>
          </cell>
          <cell r="E2915" t="str">
            <v>AJ</v>
          </cell>
        </row>
        <row r="2916">
          <cell r="A2916">
            <v>119060001</v>
          </cell>
          <cell r="B2916" t="str">
            <v>Vale Transporte</v>
          </cell>
          <cell r="E2916" t="str">
            <v>AO</v>
          </cell>
        </row>
        <row r="2917">
          <cell r="A2917">
            <v>119070001</v>
          </cell>
          <cell r="B2917" t="str">
            <v>Vale Refeição</v>
          </cell>
          <cell r="E2917" t="str">
            <v>AO</v>
          </cell>
        </row>
        <row r="2918">
          <cell r="A2918">
            <v>215040004</v>
          </cell>
          <cell r="B2918" t="str">
            <v>Provisão para Contingência Trabalhista</v>
          </cell>
          <cell r="E2918" t="str">
            <v>PR</v>
          </cell>
        </row>
        <row r="2919">
          <cell r="A2919">
            <v>227010001</v>
          </cell>
          <cell r="B2919" t="str">
            <v>INSS</v>
          </cell>
          <cell r="E2919" t="str">
            <v>PX</v>
          </cell>
        </row>
        <row r="2920">
          <cell r="A2920">
            <v>227010002</v>
          </cell>
          <cell r="B2920" t="str">
            <v>ISS</v>
          </cell>
          <cell r="E2920" t="str">
            <v>PX</v>
          </cell>
        </row>
        <row r="2921">
          <cell r="A2921">
            <v>322020019</v>
          </cell>
          <cell r="B2921" t="str">
            <v>Serviço de Hospedagem de Site</v>
          </cell>
          <cell r="E2921" t="str">
            <v>V</v>
          </cell>
        </row>
        <row r="2922">
          <cell r="A2922">
            <v>322030001</v>
          </cell>
          <cell r="B2922" t="str">
            <v>Consultoria</v>
          </cell>
          <cell r="E2922" t="str">
            <v>V</v>
          </cell>
        </row>
        <row r="2923">
          <cell r="A2923">
            <v>322050005</v>
          </cell>
          <cell r="B2923" t="str">
            <v>Bens de Pequeno Valor</v>
          </cell>
          <cell r="E2923" t="str">
            <v>V</v>
          </cell>
        </row>
        <row r="2924">
          <cell r="A2924">
            <v>322980019</v>
          </cell>
          <cell r="B2924" t="str">
            <v>Conselhos e Órgãos de Classe</v>
          </cell>
          <cell r="E2924" t="str">
            <v>V</v>
          </cell>
        </row>
        <row r="2925">
          <cell r="A2925">
            <v>411010001</v>
          </cell>
          <cell r="B2925" t="str">
            <v>Consultoria e Assessoria</v>
          </cell>
          <cell r="E2925" t="str">
            <v>I</v>
          </cell>
        </row>
        <row r="2926">
          <cell r="A2926">
            <v>411010002</v>
          </cell>
          <cell r="B2926" t="str">
            <v>Taxa de Gerenciamento</v>
          </cell>
          <cell r="E2926" t="str">
            <v>I</v>
          </cell>
        </row>
        <row r="2927">
          <cell r="A2927">
            <v>411010004</v>
          </cell>
          <cell r="B2927" t="str">
            <v>Taxa de Comercialização</v>
          </cell>
          <cell r="E2927" t="str">
            <v>I</v>
          </cell>
        </row>
        <row r="2928">
          <cell r="A2928">
            <v>311060004</v>
          </cell>
          <cell r="B2928" t="str">
            <v>Condomínio - Distrato</v>
          </cell>
          <cell r="E2928" t="str">
            <v>III</v>
          </cell>
        </row>
        <row r="2929">
          <cell r="A2929">
            <v>311990016</v>
          </cell>
          <cell r="B2929" t="str">
            <v>Lanches / Refeições</v>
          </cell>
          <cell r="E2929" t="str">
            <v>III</v>
          </cell>
        </row>
        <row r="2930">
          <cell r="A2930">
            <v>116990006</v>
          </cell>
          <cell r="B2930" t="str">
            <v>IRPJ Real/Presumido</v>
          </cell>
          <cell r="E2930" t="str">
            <v>AF</v>
          </cell>
        </row>
        <row r="2931">
          <cell r="A2931">
            <v>116990006</v>
          </cell>
          <cell r="B2931" t="str">
            <v>IRPJ Real/Presumido</v>
          </cell>
          <cell r="E2931" t="str">
            <v>AF</v>
          </cell>
        </row>
      </sheetData>
      <sheetData sheetId="47"/>
      <sheetData sheetId="48" refreshError="1"/>
      <sheetData sheetId="49" refreshError="1"/>
      <sheetData sheetId="50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queleto Con"/>
      <sheetName val="Página 1 (Rede) (2)"/>
      <sheetName val="Capa"/>
      <sheetName val="Esqueleto"/>
      <sheetName val="Resumo"/>
      <sheetName val="Composição Acionária"/>
      <sheetName val="Highlights"/>
      <sheetName val="Acompanhamento"/>
      <sheetName val="Gráfico"/>
      <sheetName val="Output Shop Hor"/>
      <sheetName val="Out Shop Ver"/>
      <sheetName val="OutTabela"/>
      <sheetName val="Cessão desde Jan06"/>
      <sheetName val="Capa (Macro Eco)"/>
      <sheetName val="Página 1 (Rede)"/>
      <sheetName val="Página2 (NOI)"/>
      <sheetName val="Página2 (Shopping)"/>
      <sheetName val="Página 3 (Anexo)"/>
      <sheetName val="NOI Outros"/>
      <sheetName val="NOI Realejo"/>
      <sheetName val="NOI Bosano"/>
      <sheetName val="NOI MTS"/>
      <sheetName val="NOI 100%"/>
      <sheetName val="NOI MTE"/>
      <sheetName val="NOI Orçamento"/>
      <sheetName val="Empresa Orçamento"/>
      <sheetName val="Shopping AnáliaFranco 100%"/>
      <sheetName val="RibeirãoShopping 100%"/>
      <sheetName val="ParkShopping 100%"/>
      <sheetName val="ParkShoppingBarigüi 100%"/>
      <sheetName val="New York City Center 100%"/>
      <sheetName val="MorumbiShopping 100%"/>
      <sheetName val="DiamondMall 100%"/>
      <sheetName val="BarraShopping Sul 100%"/>
      <sheetName val="BarraShopping 100%"/>
      <sheetName val="BHShopping 100%"/>
      <sheetName val="Shopping AnáliaFranco MTE"/>
      <sheetName val="RibeirãoShopping MTE"/>
      <sheetName val="ParkShopping MTE"/>
      <sheetName val="ParkShoppingBarigüi MTE"/>
      <sheetName val="New York City Center MTE"/>
      <sheetName val="MorumbiShopping MTE"/>
      <sheetName val="DiamondMall MTE"/>
      <sheetName val="BarraShopping Sul MTE"/>
      <sheetName val="BarraShopping MTE"/>
      <sheetName val="BHShopping MTE"/>
      <sheetName val="Shopping AnáliaFranco Orçamento"/>
      <sheetName val="RibeirãoShopping Orçamento"/>
      <sheetName val="ParkShopping Orçamento"/>
      <sheetName val="ParkShoppingBarigüi Orçamento"/>
      <sheetName val="New York City Center Orçamento"/>
      <sheetName val="MorumbiShopping Orçamento"/>
      <sheetName val="DiamondMall Orçamento"/>
      <sheetName val="BarraShopping Sul Orçamento"/>
      <sheetName val="BarraShopping Orçamento"/>
      <sheetName val="BHShopping Orçamento"/>
      <sheetName val="SAF 61 mts"/>
      <sheetName val="SAF Total"/>
      <sheetName val="RBS 77 mte_r"/>
      <sheetName val="RBS 61 mts"/>
      <sheetName val="RBS 60 mte_b"/>
      <sheetName val="RBS Total"/>
      <sheetName val="PKSPO 77 mte_r"/>
      <sheetName val="PKSPO 61 mts"/>
      <sheetName val="PKSPO 60 mte_b"/>
      <sheetName val="PKSPO Total"/>
      <sheetName val="PKS149 61 mts"/>
      <sheetName val="PKS149 60 mte_b"/>
      <sheetName val="PKS149 Total"/>
      <sheetName val="PKSZR-MM 77 mte_r"/>
      <sheetName val="PKSZR-MM 61 mts"/>
      <sheetName val="PKSZR-MM 60 mte_b"/>
      <sheetName val="PKSZR-MM Total"/>
      <sheetName val="PKBOBRA 61 mts"/>
      <sheetName val="PKBOBRA 60 mte_b"/>
      <sheetName val="PKBOBRA Total"/>
      <sheetName val="PKB 61 mts"/>
      <sheetName val="PKB 60 mte_b"/>
      <sheetName val="PKB Total"/>
      <sheetName val="NYCCEST 61 mts"/>
      <sheetName val="NYCCEST 60 mte_b"/>
      <sheetName val="NYCCEST Total"/>
      <sheetName val="NYCC 61 mts"/>
      <sheetName val="NYCC 60 mte_b"/>
      <sheetName val="NYCC Total"/>
      <sheetName val="MBSE5 61 mts"/>
      <sheetName val="MBSE5 60 mte_b"/>
      <sheetName val="MBSE5 Total"/>
      <sheetName val="MBS 77 mte_r"/>
      <sheetName val="MBS 61 mts"/>
      <sheetName val="MBS 60 mte_b"/>
      <sheetName val="MBS Total"/>
      <sheetName val="DMMEXP 61 mts"/>
      <sheetName val="DMMEXP Total"/>
      <sheetName val="DMMEST 61 mts"/>
      <sheetName val="DMMEST Total"/>
      <sheetName val="DMM 61 mts"/>
      <sheetName val="DMM Total"/>
      <sheetName val="CRISTAL 61 mts"/>
      <sheetName val="CRISTAL 60 mte_b"/>
      <sheetName val="CRISTAL Total"/>
      <sheetName val="BRSV 71 funssest"/>
      <sheetName val="BRSV 77 mte_r"/>
      <sheetName val="BRSV 61 mts"/>
      <sheetName val="BRSV 60 mte_b"/>
      <sheetName val="BRSV Total"/>
      <sheetName val="BRSFREE 77 mte_r"/>
      <sheetName val="BRSFREE 61 mts"/>
      <sheetName val="BRSFREE 60 mte_b"/>
      <sheetName val="BRSFREE Total"/>
      <sheetName val="BRS 71 funssest"/>
      <sheetName val="BRS 77 mte_r"/>
      <sheetName val="BRS 61 mts"/>
      <sheetName val="BRS 60 mte_b"/>
      <sheetName val="BRS Total"/>
      <sheetName val="BHS 77 mte_r"/>
      <sheetName val="BHS 61 mts"/>
      <sheetName val="BHS 60 mte_b"/>
      <sheetName val="BHS Total"/>
      <sheetName val="ESTBHS 61 mts"/>
      <sheetName val="ESTBHS 60 mte_b"/>
      <sheetName val="ESTBHS Total"/>
      <sheetName val="BHS4 61 mts"/>
      <sheetName val="BHS4 Total"/>
      <sheetName val="BHS4 60 mte_b"/>
      <sheetName val="Controle"/>
      <sheetName val="Conversor"/>
      <sheetName val="Economic"/>
      <sheetName val="CÁLCULO"/>
    </sheetNames>
    <sheetDataSet>
      <sheetData sheetId="0" refreshError="1"/>
      <sheetData sheetId="1" refreshError="1"/>
      <sheetData sheetId="2" refreshError="1">
        <row r="4">
          <cell r="C4">
            <v>38961</v>
          </cell>
          <cell r="D4">
            <v>71</v>
          </cell>
          <cell r="M4" t="str">
            <v>Por</v>
          </cell>
        </row>
      </sheetData>
      <sheetData sheetId="3" refreshError="1"/>
      <sheetData sheetId="4" refreshError="1">
        <row r="2">
          <cell r="D2" t="str">
            <v>Código</v>
          </cell>
        </row>
        <row r="3">
          <cell r="R3" t="str">
            <v>Erros</v>
          </cell>
        </row>
        <row r="25">
          <cell r="C25">
            <v>10</v>
          </cell>
        </row>
        <row r="28">
          <cell r="B28" t="str">
            <v>Shopping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42">
          <cell r="J42" t="str">
            <v>jan-set/05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omp"/>
      <sheetName val="CAPA "/>
      <sheetName val="VARIAÇÃO"/>
      <sheetName val="Acomp (2)"/>
      <sheetName val="Macros"/>
      <sheetName val="Estrutura Auxiliar"/>
      <sheetName val="FINANC PROJETADO"/>
    </sheetNames>
    <sheetDataSet>
      <sheetData sheetId="0" refreshError="1">
        <row r="28">
          <cell r="CP28">
            <v>35760.449999999983</v>
          </cell>
          <cell r="DG28">
            <v>0</v>
          </cell>
          <cell r="DO28">
            <v>0</v>
          </cell>
        </row>
        <row r="29">
          <cell r="CP29">
            <v>35790.874999999985</v>
          </cell>
          <cell r="DG29">
            <v>0</v>
          </cell>
          <cell r="DO29">
            <v>0</v>
          </cell>
        </row>
        <row r="30">
          <cell r="CP30">
            <v>35821.299999999988</v>
          </cell>
          <cell r="DG30">
            <v>-6256.51721</v>
          </cell>
          <cell r="DO30">
            <v>-6122.4489795918362</v>
          </cell>
        </row>
        <row r="31">
          <cell r="CP31">
            <v>35851.724999999991</v>
          </cell>
          <cell r="DG31">
            <v>-10384.484189999999</v>
          </cell>
          <cell r="DO31">
            <v>-10204.08163265306</v>
          </cell>
        </row>
        <row r="32">
          <cell r="CP32">
            <v>35882.149999999994</v>
          </cell>
          <cell r="DG32">
            <v>-20749.991379999999</v>
          </cell>
          <cell r="DO32">
            <v>-20408.163265306121</v>
          </cell>
        </row>
        <row r="33">
          <cell r="CP33">
            <v>35912.574999999997</v>
          </cell>
          <cell r="DG33">
            <v>-34866.988069999999</v>
          </cell>
          <cell r="DO33">
            <v>-30612.244897959179</v>
          </cell>
        </row>
        <row r="34">
          <cell r="CP34">
            <v>35943</v>
          </cell>
          <cell r="DG34">
            <v>-36793.999830000001</v>
          </cell>
          <cell r="DO34">
            <v>-29302.520366337951</v>
          </cell>
        </row>
        <row r="35">
          <cell r="CP35">
            <v>35973.425000000003</v>
          </cell>
          <cell r="DG35">
            <v>-45127.121920000005</v>
          </cell>
          <cell r="DO35">
            <v>-49696.850048118438</v>
          </cell>
        </row>
        <row r="36">
          <cell r="CP36">
            <v>36003.850000000006</v>
          </cell>
          <cell r="DG36">
            <v>-26892.489170000008</v>
          </cell>
          <cell r="DO36">
            <v>-61131.319751434508</v>
          </cell>
        </row>
        <row r="37">
          <cell r="CP37">
            <v>36034.275000000009</v>
          </cell>
          <cell r="DG37">
            <v>-375.27809676113975</v>
          </cell>
          <cell r="DO37">
            <v>-60937.977350853485</v>
          </cell>
        </row>
        <row r="38">
          <cell r="CP38">
            <v>36064.700000000012</v>
          </cell>
          <cell r="DG38">
            <v>8040.4607452631499</v>
          </cell>
          <cell r="DO38">
            <v>-60766.785723499372</v>
          </cell>
        </row>
        <row r="39">
          <cell r="CP39">
            <v>36095.125000000015</v>
          </cell>
          <cell r="DG39">
            <v>30883.379728386244</v>
          </cell>
          <cell r="DO39">
            <v>-60617.53666091858</v>
          </cell>
        </row>
        <row r="40">
          <cell r="CP40">
            <v>36125.550000000017</v>
          </cell>
          <cell r="DG40">
            <v>46670.376736582461</v>
          </cell>
          <cell r="DO40">
            <v>-56246.714995930161</v>
          </cell>
        </row>
        <row r="41">
          <cell r="CP41">
            <v>36155.97500000002</v>
          </cell>
          <cell r="DG41">
            <v>55990.285430565898</v>
          </cell>
          <cell r="DO41">
            <v>-51898.330671770731</v>
          </cell>
        </row>
        <row r="42">
          <cell r="CP42">
            <v>36186.400000000023</v>
          </cell>
          <cell r="DG42">
            <v>66491.510853164611</v>
          </cell>
          <cell r="DO42">
            <v>-54287.789937786452</v>
          </cell>
        </row>
        <row r="43">
          <cell r="CP43">
            <v>36216.825000000026</v>
          </cell>
          <cell r="DG43">
            <v>62495.796514114612</v>
          </cell>
          <cell r="DO43">
            <v>-56806.702768282179</v>
          </cell>
        </row>
        <row r="44">
          <cell r="CP44">
            <v>36247.250000000029</v>
          </cell>
          <cell r="DG44">
            <v>69864.272257299817</v>
          </cell>
          <cell r="DO44">
            <v>-59454.398229298655</v>
          </cell>
        </row>
        <row r="45">
          <cell r="CP45">
            <v>36277.675000000032</v>
          </cell>
          <cell r="DG45">
            <v>75331.781496566589</v>
          </cell>
          <cell r="DO45">
            <v>-62230.210491700011</v>
          </cell>
        </row>
        <row r="46">
          <cell r="CP46">
            <v>36308.100000000035</v>
          </cell>
          <cell r="DG46">
            <v>72508.062297144133</v>
          </cell>
          <cell r="DO46">
            <v>-65133.478795334166</v>
          </cell>
        </row>
        <row r="47">
          <cell r="CP47">
            <v>36338.525000000038</v>
          </cell>
          <cell r="DG47">
            <v>69445.730428608455</v>
          </cell>
          <cell r="DO47">
            <v>-58831.536012485572</v>
          </cell>
        </row>
        <row r="48">
          <cell r="CP48">
            <v>36368.950000000041</v>
          </cell>
          <cell r="DG48">
            <v>64028.601061882415</v>
          </cell>
          <cell r="DO48">
            <v>-66357.353532355759</v>
          </cell>
        </row>
        <row r="49">
          <cell r="CP49">
            <v>36399.375000000044</v>
          </cell>
          <cell r="DG49">
            <v>58340.719757793224</v>
          </cell>
          <cell r="DO49">
            <v>-74113.428596194528</v>
          </cell>
        </row>
        <row r="50">
          <cell r="CP50">
            <v>36429.800000000047</v>
          </cell>
          <cell r="DG50">
            <v>47734.991293514846</v>
          </cell>
          <cell r="DO50">
            <v>-82098.31035110548</v>
          </cell>
        </row>
        <row r="51">
          <cell r="CP51">
            <v>36460.225000000049</v>
          </cell>
          <cell r="DG51">
            <v>50002.465692338679</v>
          </cell>
          <cell r="DO51">
            <v>-90310.557326305774</v>
          </cell>
        </row>
        <row r="52">
          <cell r="CP52">
            <v>36490.650000000052</v>
          </cell>
          <cell r="DG52">
            <v>45847.813241311451</v>
          </cell>
          <cell r="DO52">
            <v>-98733.328203669022</v>
          </cell>
        </row>
        <row r="53">
          <cell r="CP53">
            <v>36521.075000000055</v>
          </cell>
          <cell r="DG53">
            <v>46079.627420099328</v>
          </cell>
          <cell r="DO53">
            <v>-100725.39399667853</v>
          </cell>
        </row>
        <row r="54">
          <cell r="CP54">
            <v>36551.500000000058</v>
          </cell>
          <cell r="DG54">
            <v>47448.638451198451</v>
          </cell>
          <cell r="DO54">
            <v>-109610.96944466121</v>
          </cell>
        </row>
        <row r="55">
          <cell r="CP55">
            <v>36581.925000000061</v>
          </cell>
          <cell r="DG55">
            <v>43367.085095137838</v>
          </cell>
          <cell r="DO55">
            <v>-119112.02158383958</v>
          </cell>
        </row>
        <row r="56">
          <cell r="CP56">
            <v>36612.350000000064</v>
          </cell>
          <cell r="DG56">
            <v>48171.015967325817</v>
          </cell>
          <cell r="DO56">
            <v>-123511.03491165703</v>
          </cell>
        </row>
        <row r="57">
          <cell r="CP57">
            <v>36642.775000000067</v>
          </cell>
          <cell r="DG57">
            <v>51082.078879498389</v>
          </cell>
          <cell r="DO57">
            <v>-128029.96846276268</v>
          </cell>
        </row>
        <row r="58">
          <cell r="CP58">
            <v>36673.20000000007</v>
          </cell>
          <cell r="DG58">
            <v>59012.248247808609</v>
          </cell>
          <cell r="DO58">
            <v>-132668.03510277599</v>
          </cell>
        </row>
        <row r="59">
          <cell r="CP59">
            <v>36703.625000000073</v>
          </cell>
          <cell r="DG59">
            <v>65784.527315142972</v>
          </cell>
          <cell r="DO59">
            <v>-128258.6945483303</v>
          </cell>
        </row>
        <row r="60">
          <cell r="CP60">
            <v>36734.050000000076</v>
          </cell>
          <cell r="DG60">
            <v>72125.848732605737</v>
          </cell>
          <cell r="DO60">
            <v>-132875.38393235073</v>
          </cell>
        </row>
        <row r="61">
          <cell r="CP61">
            <v>36764.050000000076</v>
          </cell>
          <cell r="DG61">
            <v>72835.413751095723</v>
          </cell>
          <cell r="DO61">
            <v>-137611.29562222539</v>
          </cell>
        </row>
        <row r="62">
          <cell r="CP62">
            <v>36794.900000000081</v>
          </cell>
          <cell r="DG62">
            <v>72064.264916093147</v>
          </cell>
          <cell r="DO62">
            <v>-142465.64100305855</v>
          </cell>
        </row>
        <row r="63">
          <cell r="CP63">
            <v>36825.325000000084</v>
          </cell>
          <cell r="DG63">
            <v>73113.829465810661</v>
          </cell>
          <cell r="DO63">
            <v>-147637.25119931123</v>
          </cell>
        </row>
        <row r="64">
          <cell r="CP64">
            <v>36855.750000000087</v>
          </cell>
          <cell r="DG64">
            <v>68883.714576442406</v>
          </cell>
          <cell r="DO64">
            <v>-69914.704954664368</v>
          </cell>
        </row>
        <row r="65">
          <cell r="CP65">
            <v>36886.17500000009</v>
          </cell>
          <cell r="DG65">
            <v>76546.282037074154</v>
          </cell>
          <cell r="DO65">
            <v>-59828.452551194227</v>
          </cell>
        </row>
        <row r="66">
          <cell r="CP66">
            <v>36916.600000000093</v>
          </cell>
          <cell r="DG66">
            <v>84112.923197705895</v>
          </cell>
          <cell r="DO66">
            <v>-56465.371402154815</v>
          </cell>
        </row>
        <row r="67">
          <cell r="CP67">
            <v>36947.025000000096</v>
          </cell>
          <cell r="DG67">
            <v>87553.852158337642</v>
          </cell>
          <cell r="DO67">
            <v>-53154.55242239932</v>
          </cell>
        </row>
        <row r="68">
          <cell r="CP68">
            <v>36977.450000000099</v>
          </cell>
          <cell r="DG68">
            <v>92315.65031896939</v>
          </cell>
          <cell r="DO68">
            <v>-49895.50436833383</v>
          </cell>
        </row>
        <row r="69">
          <cell r="CP69">
            <v>37007.875000000102</v>
          </cell>
          <cell r="DG69">
            <v>-123159.12968000345</v>
          </cell>
          <cell r="DO69">
            <v>-46687.740613858747</v>
          </cell>
        </row>
        <row r="70">
          <cell r="CP70">
            <v>37038.300000000105</v>
          </cell>
          <cell r="DG70">
            <v>50530.17296999658</v>
          </cell>
          <cell r="DO70">
            <v>-43530.77910696614</v>
          </cell>
        </row>
        <row r="71">
          <cell r="CP71">
            <v>37068.725000000108</v>
          </cell>
          <cell r="DG71">
            <v>55269.996269996584</v>
          </cell>
          <cell r="DO71">
            <v>192701.58570448653</v>
          </cell>
        </row>
        <row r="72">
          <cell r="CP72">
            <v>37099.150000000111</v>
          </cell>
          <cell r="DG72">
            <v>60317.118669996584</v>
          </cell>
          <cell r="DO72">
            <v>192701.58570448653</v>
          </cell>
        </row>
        <row r="73">
          <cell r="CP73">
            <v>37129.575000000114</v>
          </cell>
          <cell r="DG73">
            <v>62644.45421999658</v>
          </cell>
          <cell r="DO73">
            <v>192701.58570448653</v>
          </cell>
        </row>
        <row r="74">
          <cell r="CP74">
            <v>37160.000000000116</v>
          </cell>
          <cell r="DG74">
            <v>65423.156219996577</v>
          </cell>
          <cell r="DO74">
            <v>192701.58570448653</v>
          </cell>
        </row>
        <row r="75">
          <cell r="CP75">
            <v>37190.425000000119</v>
          </cell>
          <cell r="DG75">
            <v>66747.996769996578</v>
          </cell>
          <cell r="DO75">
            <v>192701.58570448653</v>
          </cell>
        </row>
        <row r="76">
          <cell r="CP76">
            <v>37220.850000000122</v>
          </cell>
          <cell r="DG76">
            <v>68687.42021999658</v>
          </cell>
          <cell r="DO76">
            <v>192701.58570448653</v>
          </cell>
        </row>
        <row r="77">
          <cell r="CP77">
            <v>37251.275000000125</v>
          </cell>
          <cell r="DG77">
            <v>70533.485819996582</v>
          </cell>
          <cell r="DO77">
            <v>192701.58570448653</v>
          </cell>
        </row>
        <row r="78">
          <cell r="CP78">
            <v>37281.700000000128</v>
          </cell>
          <cell r="DG78">
            <v>72146.831219996588</v>
          </cell>
          <cell r="DO78">
            <v>192701.58570448653</v>
          </cell>
        </row>
        <row r="79">
          <cell r="CP79">
            <v>37312.125000000131</v>
          </cell>
          <cell r="DG79">
            <v>73281.784569996584</v>
          </cell>
          <cell r="DO79">
            <v>192701.58570448653</v>
          </cell>
        </row>
        <row r="80">
          <cell r="CP80">
            <v>37342.550000000134</v>
          </cell>
          <cell r="DG80">
            <v>75357.406369996577</v>
          </cell>
          <cell r="DO80">
            <v>192701.58570448653</v>
          </cell>
        </row>
        <row r="81">
          <cell r="CP81">
            <v>37372.975000000137</v>
          </cell>
          <cell r="DG81">
            <v>76028.626969996578</v>
          </cell>
          <cell r="DO81">
            <v>192701.58570448653</v>
          </cell>
        </row>
        <row r="82">
          <cell r="CP82">
            <v>37403.40000000014</v>
          </cell>
          <cell r="DG82">
            <v>77188.717569996574</v>
          </cell>
          <cell r="DO82">
            <v>192701.58570448653</v>
          </cell>
        </row>
        <row r="83">
          <cell r="CP83">
            <v>37433.825000000143</v>
          </cell>
          <cell r="DG83">
            <v>78325.418619996577</v>
          </cell>
          <cell r="DO83">
            <v>192701.58570448653</v>
          </cell>
        </row>
        <row r="84">
          <cell r="CP84">
            <v>37464.250000000146</v>
          </cell>
          <cell r="DG84">
            <v>79485.306119996574</v>
          </cell>
          <cell r="DO84">
            <v>192701.58570448653</v>
          </cell>
        </row>
        <row r="85">
          <cell r="CP85">
            <v>37494.675000000148</v>
          </cell>
          <cell r="DG85">
            <v>87217.675669996577</v>
          </cell>
          <cell r="DO85">
            <v>192701.58570448653</v>
          </cell>
        </row>
        <row r="86">
          <cell r="CP86">
            <v>37525.100000000151</v>
          </cell>
          <cell r="DG86">
            <v>88217.871669996573</v>
          </cell>
          <cell r="DO86">
            <v>192701.58570448653</v>
          </cell>
        </row>
        <row r="87">
          <cell r="CP87">
            <v>37555.525000000154</v>
          </cell>
          <cell r="DG87">
            <v>88217.871669996573</v>
          </cell>
          <cell r="DO87">
            <v>192701.58570448653</v>
          </cell>
        </row>
        <row r="88">
          <cell r="CP88">
            <v>37585.950000000157</v>
          </cell>
          <cell r="DG88">
            <v>88717.787669996571</v>
          </cell>
          <cell r="DO88">
            <v>192701.58570448653</v>
          </cell>
        </row>
        <row r="89">
          <cell r="CP89">
            <v>37616.37500000016</v>
          </cell>
          <cell r="DG89">
            <v>89232.696669996571</v>
          </cell>
          <cell r="DO89">
            <v>192701.58570448653</v>
          </cell>
        </row>
        <row r="90">
          <cell r="CP90">
            <v>37646.800000000163</v>
          </cell>
          <cell r="DG90">
            <v>89772.969669996572</v>
          </cell>
          <cell r="DO90">
            <v>192701.58570448653</v>
          </cell>
        </row>
        <row r="91">
          <cell r="CP91">
            <v>37677.225000000166</v>
          </cell>
          <cell r="DG91">
            <v>89772.969669996572</v>
          </cell>
          <cell r="DO91">
            <v>192701.58570448653</v>
          </cell>
        </row>
        <row r="92">
          <cell r="CP92">
            <v>37707.650000000169</v>
          </cell>
          <cell r="DG92">
            <v>90319.083669996573</v>
          </cell>
          <cell r="DO92">
            <v>192701.58570448653</v>
          </cell>
        </row>
        <row r="93">
          <cell r="CP93">
            <v>37738.075000000172</v>
          </cell>
          <cell r="DG93">
            <v>90319.083669996573</v>
          </cell>
          <cell r="DO93">
            <v>192701.58570448653</v>
          </cell>
        </row>
        <row r="94">
          <cell r="CP94">
            <v>37768.500000000175</v>
          </cell>
          <cell r="DG94">
            <v>90883.800169996568</v>
          </cell>
          <cell r="DO94">
            <v>192701.58570448653</v>
          </cell>
        </row>
        <row r="95">
          <cell r="CP95">
            <v>37798.925000000178</v>
          </cell>
          <cell r="DG95">
            <v>90883.800169996568</v>
          </cell>
          <cell r="DO95">
            <v>192701.58570448653</v>
          </cell>
        </row>
        <row r="96">
          <cell r="CP96">
            <v>37829.35000000018</v>
          </cell>
          <cell r="DG96">
            <v>90883.800169996568</v>
          </cell>
          <cell r="DO96">
            <v>192701.58570448653</v>
          </cell>
        </row>
        <row r="97">
          <cell r="CP97">
            <v>37859.775000000183</v>
          </cell>
          <cell r="DG97">
            <v>90883.800169996568</v>
          </cell>
          <cell r="DO97">
            <v>192701.58570448653</v>
          </cell>
        </row>
        <row r="98">
          <cell r="CP98">
            <v>37890.200000000186</v>
          </cell>
          <cell r="DG98">
            <v>90883.800169996568</v>
          </cell>
          <cell r="DO98">
            <v>192701.58570448653</v>
          </cell>
        </row>
        <row r="99">
          <cell r="CP99">
            <v>37920.625000000189</v>
          </cell>
          <cell r="DG99">
            <v>90883.800169996568</v>
          </cell>
          <cell r="DO99">
            <v>192701.58570448653</v>
          </cell>
        </row>
        <row r="100">
          <cell r="CP100">
            <v>37951.050000000192</v>
          </cell>
          <cell r="DG100">
            <v>90883.800169996568</v>
          </cell>
          <cell r="DO100">
            <v>192701.58570448653</v>
          </cell>
        </row>
        <row r="101">
          <cell r="CP101">
            <v>37981.475000000195</v>
          </cell>
          <cell r="DG101">
            <v>90883.800169996568</v>
          </cell>
          <cell r="DO101">
            <v>192701.58570448653</v>
          </cell>
        </row>
        <row r="102">
          <cell r="CP102">
            <v>38011.900000000198</v>
          </cell>
          <cell r="DG102">
            <v>90883.800169996568</v>
          </cell>
          <cell r="DO102">
            <v>192701.58570448653</v>
          </cell>
        </row>
        <row r="103">
          <cell r="CP103">
            <v>38042.325000000201</v>
          </cell>
          <cell r="DG103">
            <v>90883.800169996568</v>
          </cell>
          <cell r="DO103">
            <v>192701.58570448653</v>
          </cell>
        </row>
        <row r="104">
          <cell r="CP104">
            <v>38072.750000000204</v>
          </cell>
          <cell r="DG104">
            <v>90883.800169996568</v>
          </cell>
          <cell r="DO104">
            <v>192701.58570448653</v>
          </cell>
        </row>
        <row r="105">
          <cell r="CP105">
            <v>38103.175000000207</v>
          </cell>
          <cell r="DG105">
            <v>90883.800169996568</v>
          </cell>
          <cell r="DO105">
            <v>192701.58570448653</v>
          </cell>
        </row>
        <row r="106">
          <cell r="CP106">
            <v>38133.60000000021</v>
          </cell>
          <cell r="DG106">
            <v>90883.800169996568</v>
          </cell>
          <cell r="DO106">
            <v>192701.58570448653</v>
          </cell>
        </row>
        <row r="107">
          <cell r="CP107">
            <v>38164.025000000212</v>
          </cell>
          <cell r="DG107">
            <v>90883.800169996568</v>
          </cell>
          <cell r="DO107">
            <v>192701.58570448653</v>
          </cell>
        </row>
        <row r="108">
          <cell r="CP108">
            <v>38194.450000000215</v>
          </cell>
          <cell r="DG108">
            <v>90883.800169996568</v>
          </cell>
          <cell r="DO108">
            <v>192701.58570448653</v>
          </cell>
        </row>
        <row r="109">
          <cell r="CP109">
            <v>38224.875000000218</v>
          </cell>
          <cell r="DG109">
            <v>90883.800169996568</v>
          </cell>
          <cell r="DO109">
            <v>192701.58570448653</v>
          </cell>
        </row>
        <row r="110">
          <cell r="CP110">
            <v>38255.300000000221</v>
          </cell>
          <cell r="DG110">
            <v>90883.800169996568</v>
          </cell>
          <cell r="DO110">
            <v>192701.58570448653</v>
          </cell>
        </row>
        <row r="111">
          <cell r="CP111">
            <v>38285.725000000224</v>
          </cell>
          <cell r="DG111">
            <v>90883.800169996568</v>
          </cell>
          <cell r="DO111">
            <v>192701.58570448653</v>
          </cell>
        </row>
        <row r="112">
          <cell r="CP112">
            <v>38316.150000000227</v>
          </cell>
          <cell r="DG112">
            <v>90883.800169996568</v>
          </cell>
          <cell r="DO112">
            <v>192701.58570448653</v>
          </cell>
        </row>
        <row r="113">
          <cell r="CP113">
            <v>38346.57500000023</v>
          </cell>
          <cell r="DG113">
            <v>90883.800169996568</v>
          </cell>
          <cell r="DO113">
            <v>192701.58570448653</v>
          </cell>
        </row>
        <row r="114">
          <cell r="CP114">
            <v>38377.000000000233</v>
          </cell>
          <cell r="DG114">
            <v>90883.800169996568</v>
          </cell>
          <cell r="DO114">
            <v>192701.58570448653</v>
          </cell>
        </row>
        <row r="115">
          <cell r="CP115">
            <v>38407.425000000236</v>
          </cell>
          <cell r="DG115">
            <v>90883.800169996568</v>
          </cell>
          <cell r="DO115">
            <v>192701.58570448653</v>
          </cell>
        </row>
        <row r="116">
          <cell r="CP116">
            <v>38437.850000000239</v>
          </cell>
          <cell r="DG116">
            <v>90883.800169996568</v>
          </cell>
          <cell r="DO116">
            <v>192701.58570448653</v>
          </cell>
        </row>
        <row r="117">
          <cell r="CP117">
            <v>38468.275000000242</v>
          </cell>
          <cell r="DG117">
            <v>90883.800169996568</v>
          </cell>
          <cell r="DO117">
            <v>192701.58570448653</v>
          </cell>
        </row>
        <row r="118">
          <cell r="CP118">
            <v>38498.700000000244</v>
          </cell>
          <cell r="DG118">
            <v>90883.800169996568</v>
          </cell>
          <cell r="DO118">
            <v>192701.58570448653</v>
          </cell>
        </row>
        <row r="119">
          <cell r="CP119">
            <v>38529.125000000247</v>
          </cell>
          <cell r="DG119">
            <v>90883.800169996568</v>
          </cell>
          <cell r="DO119">
            <v>192701.58570448653</v>
          </cell>
        </row>
        <row r="120">
          <cell r="CP120">
            <v>38559.55000000025</v>
          </cell>
          <cell r="DG120">
            <v>90883.800169996568</v>
          </cell>
          <cell r="DO120">
            <v>192701.58570448653</v>
          </cell>
        </row>
        <row r="121">
          <cell r="CP121">
            <v>38589.975000000253</v>
          </cell>
          <cell r="DG121">
            <v>90883.800169996568</v>
          </cell>
          <cell r="DO121">
            <v>192701.58570448653</v>
          </cell>
        </row>
        <row r="122">
          <cell r="CP122">
            <v>38620.400000000256</v>
          </cell>
          <cell r="DG122">
            <v>90883.800169996568</v>
          </cell>
          <cell r="DO122">
            <v>192701.58570448653</v>
          </cell>
        </row>
        <row r="123">
          <cell r="CP123">
            <v>38650.825000000259</v>
          </cell>
          <cell r="DG123">
            <v>90883.800169996568</v>
          </cell>
          <cell r="DO123">
            <v>192701.58570448653</v>
          </cell>
        </row>
        <row r="124">
          <cell r="CP124">
            <v>38681.250000000262</v>
          </cell>
          <cell r="DG124">
            <v>90883.800169996568</v>
          </cell>
          <cell r="DO124">
            <v>192701.58570448653</v>
          </cell>
        </row>
        <row r="125">
          <cell r="CP125">
            <v>38711.675000000265</v>
          </cell>
          <cell r="DG125">
            <v>90883.800169996568</v>
          </cell>
          <cell r="DO125">
            <v>192701.58570448653</v>
          </cell>
        </row>
        <row r="126">
          <cell r="CP126">
            <v>38742.100000000268</v>
          </cell>
          <cell r="DG126">
            <v>90883.800169996568</v>
          </cell>
          <cell r="DO126">
            <v>192701.58570448653</v>
          </cell>
        </row>
        <row r="127">
          <cell r="CP127">
            <v>38772.525000000271</v>
          </cell>
          <cell r="DG127">
            <v>90883.800169996568</v>
          </cell>
          <cell r="DO127">
            <v>192701.58570448653</v>
          </cell>
        </row>
        <row r="128">
          <cell r="CP128">
            <v>38802.950000000274</v>
          </cell>
          <cell r="DG128">
            <v>90883.800169996568</v>
          </cell>
          <cell r="DO128">
            <v>192701.58570448653</v>
          </cell>
        </row>
        <row r="129">
          <cell r="CP129">
            <v>38833.375000000276</v>
          </cell>
          <cell r="DG129">
            <v>90883.800169996568</v>
          </cell>
          <cell r="DO129">
            <v>192701.58570448653</v>
          </cell>
        </row>
        <row r="130">
          <cell r="CP130">
            <v>38863.800000000279</v>
          </cell>
          <cell r="DG130">
            <v>90883.800169996568</v>
          </cell>
          <cell r="DO130">
            <v>192701.58570448653</v>
          </cell>
        </row>
        <row r="131">
          <cell r="CP131">
            <v>38894.225000000282</v>
          </cell>
          <cell r="DG131">
            <v>90883.800169996568</v>
          </cell>
          <cell r="DO131">
            <v>192701.58570448653</v>
          </cell>
        </row>
        <row r="132">
          <cell r="CP132">
            <v>38924.650000000285</v>
          </cell>
          <cell r="DG132">
            <v>90883.800169996568</v>
          </cell>
          <cell r="DO132">
            <v>192701.58570448653</v>
          </cell>
        </row>
        <row r="133">
          <cell r="CP133">
            <v>38955.075000000288</v>
          </cell>
          <cell r="DG133">
            <v>90883.800169996568</v>
          </cell>
          <cell r="DO133">
            <v>192701.58570448653</v>
          </cell>
        </row>
        <row r="134">
          <cell r="CP134">
            <v>38985.500000000291</v>
          </cell>
          <cell r="DG134">
            <v>90883.800169996568</v>
          </cell>
          <cell r="DO134">
            <v>192701.58570448653</v>
          </cell>
        </row>
        <row r="135">
          <cell r="CP135">
            <v>39015.925000000294</v>
          </cell>
          <cell r="DG135">
            <v>90883.800169996568</v>
          </cell>
          <cell r="DO135">
            <v>192701.58570448653</v>
          </cell>
        </row>
        <row r="136">
          <cell r="CP136">
            <v>39046.350000000297</v>
          </cell>
          <cell r="DG136">
            <v>90883.800169996568</v>
          </cell>
          <cell r="DO136">
            <v>192701.58570448653</v>
          </cell>
        </row>
        <row r="137">
          <cell r="CP137">
            <v>39076.7750000003</v>
          </cell>
          <cell r="DG137">
            <v>90883.800169996568</v>
          </cell>
          <cell r="DO137">
            <v>192701.58570448653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e"/>
      <sheetName val="Resumo"/>
      <sheetName val="highlights"/>
      <sheetName val="Receita por Tipo"/>
      <sheetName val="Receita por Mall"/>
      <sheetName val="Receita por Mall - m2"/>
      <sheetName val="Custo por Tipo"/>
      <sheetName val="Custo por Mall"/>
      <sheetName val="NOI"/>
      <sheetName val="NOI-m²"/>
      <sheetName val="NOI - Margem"/>
      <sheetName val="NOI - Exc. Key Money"/>
      <sheetName val="NOI Cash"/>
      <sheetName val="Despesas"/>
      <sheetName val="DRE"/>
      <sheetName val="DRE com Lei 11.638"/>
      <sheetName val="Resumo (11.638)"/>
      <sheetName val="Balanço"/>
      <sheetName val="Indicadores Operacionais"/>
      <sheetName val="Apendix - Performance Indic"/>
      <sheetName val="Fluxo de Caixa"/>
      <sheetName val="DECOF"/>
      <sheetName val="DECOF - Malls"/>
      <sheetName val="CAPEX Resumo"/>
      <sheetName val="Capex por Mall"/>
      <sheetName val="CAPEX AUX"/>
    </sheetNames>
    <sheetDataSet>
      <sheetData sheetId="0" refreshError="1">
        <row r="5">
          <cell r="C5">
            <v>39844</v>
          </cell>
        </row>
        <row r="9">
          <cell r="B9" t="str">
            <v>Português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- Retorno Médio -- (Revisado )"/>
      <sheetName val="- Retorno Médio --"/>
      <sheetName val="Goiania"/>
      <sheetName val="NS CONS c.Exp RESUMO.06x07 (2)"/>
      <sheetName val="SCR CONS RESUMO.06x07"/>
      <sheetName val="SVL CONS. RESUMO. 06x07"/>
      <sheetName val="SDR CONS. RESUMO.06x07 (s esta)"/>
      <sheetName val="SCG CONS. RESUMO.06x07 (s esta)"/>
      <sheetName val="SIC CONS. RESUMO.06x07"/>
      <sheetName val="EBTIDA COMP"/>
      <sheetName val="Goiânia"/>
      <sheetName val="Estação 3"/>
      <sheetName val="Araguaia"/>
      <sheetName val="Pantanal"/>
      <sheetName val="DelRe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oppings BRML"/>
      <sheetName val="Lojas BRML e Peers"/>
      <sheetName val="Aquisições e Vendas"/>
      <sheetName val="Projetos Inaugurados"/>
      <sheetName val="Reconciliação CAPEX"/>
      <sheetName val="Evolução Portfólio"/>
      <sheetName val="Abertura da RB"/>
      <sheetName val="Dívidas"/>
      <sheetName val="Covenants"/>
      <sheetName val="Operacionais"/>
      <sheetName val="NOI e Vendas por Ativo"/>
      <sheetName val="Resultados Peers"/>
      <sheetName val="Números do Setor"/>
      <sheetName val="Pipeline Peers"/>
      <sheetName val="Shopping Peers"/>
      <sheetName val="M&amp;A Setor"/>
      <sheetName val="Base ABRASCE"/>
      <sheetName val="SSS - Região x Classe"/>
      <sheetName val="Vagas"/>
      <sheetName val="Fluxo Estacionamento"/>
      <sheetName val="Fluxo de veículos - Linha "/>
      <sheetName val="Potencial de Expansão"/>
      <sheetName val="SSS Segmen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pesas-Receitas"/>
      <sheetName val="Plan1"/>
      <sheetName val="Plan1 (2)"/>
      <sheetName val="DadosOriginais"/>
      <sheetName val="ReceitasAnuais"/>
      <sheetName val="Aux"/>
      <sheetName val="Tir"/>
      <sheetName val="Tabela"/>
      <sheetName val="ResAnual-4"/>
      <sheetName val="ResAnual-3"/>
      <sheetName val="ResAnual-2"/>
      <sheetName val="ResAnual-1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K8">
            <v>450000</v>
          </cell>
        </row>
        <row r="9">
          <cell r="K9">
            <v>1</v>
          </cell>
        </row>
        <row r="10">
          <cell r="K10">
            <v>3</v>
          </cell>
        </row>
        <row r="11">
          <cell r="K11">
            <v>5</v>
          </cell>
        </row>
        <row r="13">
          <cell r="K13">
            <v>22000000</v>
          </cell>
        </row>
        <row r="17">
          <cell r="K17">
            <v>0.12</v>
          </cell>
        </row>
        <row r="23">
          <cell r="D23">
            <v>0.05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.10-Carlo, Marco, Luigi"/>
      <sheetName val="índice"/>
      <sheetName val="1- agenda"/>
      <sheetName val="3 - ata"/>
      <sheetName val="4 - decof"/>
      <sheetName val="5 - metas"/>
      <sheetName val="5 - metas - A"/>
      <sheetName val="6- balanço-1"/>
      <sheetName val="6- balanço-2"/>
      <sheetName val="6- balanço-3"/>
      <sheetName val="6- balanço-4"/>
      <sheetName val="6- balanço-5"/>
      <sheetName val="6- balanço-6"/>
      <sheetName val="6- balanço-7"/>
      <sheetName val="6- balanço-8"/>
      <sheetName val="7 - newsletter"/>
      <sheetName val="8- análise-1"/>
      <sheetName val="8- análise-2"/>
      <sheetName val="8-  análise-3"/>
      <sheetName val="8- análise-4"/>
      <sheetName val="9.1- nível de atividade - adm"/>
      <sheetName val="9.1- nível de atividade - contr"/>
      <sheetName val="9.1- nível de atividade - imob"/>
      <sheetName val="9.2- lançamentos"/>
      <sheetName val="9.2- quadro"/>
      <sheetName val="9.3 - vendas líquidas"/>
      <sheetName val="9.4-Estoques"/>
      <sheetName val="9.5- visitas"/>
      <sheetName val="9.6- overhead"/>
      <sheetName val="9.7- volume de obras"/>
      <sheetName val="9.8- relação de obras-overhead"/>
      <sheetName val="9.9- custo de construção"/>
      <sheetName val="9.10-Terrazza do Pacaembu"/>
      <sheetName val="9.10-Meliá Confort Jardins"/>
      <sheetName val="9.10-Perdizes Tower Flat"/>
      <sheetName val="9.10-Villaggio de Panamby"/>
      <sheetName val="9.10-Meliá Confort Iguatemi"/>
      <sheetName val="9.10-Meliá Confort Berrini"/>
      <sheetName val="10.1 Finaceira - Previsão"/>
      <sheetName val="10.1 Financeira - Variação"/>
      <sheetName val="10.2- Relatório de Liquidez"/>
      <sheetName val="10.3- Posição de endividamento"/>
      <sheetName val="10.4- Evolução de contas"/>
      <sheetName val="11.0- Mercado"/>
      <sheetName val="12.1- Turn-Over"/>
      <sheetName val="13- Ação"/>
      <sheetName val="14.1- Processos trabalhistas"/>
      <sheetName val="14.2- Processos judiciais"/>
      <sheetName val="15- Aprovação"/>
      <sheetName val="16- Eventos"/>
      <sheetName val="17- Financiamentos"/>
      <sheetName val="2 - follow-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rans_Letter"/>
      <sheetName val="Index"/>
      <sheetName val="Abbreviations"/>
      <sheetName val="Lead_Index"/>
      <sheetName val="Lead PL"/>
      <sheetName val="Lead BS"/>
      <sheetName val="Recon_Index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PL_Index"/>
      <sheetName val="PL1"/>
      <sheetName val="PL2"/>
      <sheetName val="PL3"/>
      <sheetName val="PL4"/>
      <sheetName val="PL5"/>
      <sheetName val="PL6"/>
      <sheetName val="PL7"/>
      <sheetName val="PL8"/>
      <sheetName val="PL9"/>
      <sheetName val="PL10"/>
      <sheetName val="PL11"/>
      <sheetName val="PL12"/>
      <sheetName val="PL13"/>
      <sheetName val="PL14"/>
      <sheetName val="BS_Index"/>
      <sheetName val="BS1"/>
      <sheetName val="BS2"/>
      <sheetName val="BS3"/>
      <sheetName val="BS4"/>
      <sheetName val="BS5"/>
      <sheetName val="BS6"/>
      <sheetName val="BS7"/>
      <sheetName val="BS8"/>
      <sheetName val="BS9"/>
      <sheetName val="BS10"/>
      <sheetName val="Sheet12S"/>
      <sheetName val="Sheet8S"/>
      <sheetName val="Sheet4S"/>
      <sheetName val=" Op Pro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"/>
      <sheetName val="Meses anteriores"/>
      <sheetName val="ENT DADOS"/>
      <sheetName val="EXTRATO"/>
      <sheetName val="REU1"/>
      <sheetName val="REU2"/>
      <sheetName val="CSCRB1"/>
      <sheetName val="CSCRB2"/>
      <sheetName val="Módulo1"/>
      <sheetName val="Premiss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CHEQUE</v>
          </cell>
          <cell r="B1" t="str">
            <v>EMISSAO</v>
          </cell>
          <cell r="C1" t="str">
            <v>OBSERVACAO</v>
          </cell>
        </row>
        <row r="2">
          <cell r="A2">
            <v>10069</v>
          </cell>
          <cell r="B2">
            <v>36255</v>
          </cell>
          <cell r="C2" t="str">
            <v>Antonieta Meale-reembolso de despesas diversas.</v>
          </cell>
        </row>
        <row r="3">
          <cell r="A3">
            <v>10070</v>
          </cell>
          <cell r="B3">
            <v>36258</v>
          </cell>
          <cell r="C3" t="str">
            <v>Antonieta Meale-reembolso de despesas diversas.</v>
          </cell>
        </row>
        <row r="4">
          <cell r="A4">
            <v>10071</v>
          </cell>
          <cell r="B4">
            <v>36264</v>
          </cell>
          <cell r="C4" t="str">
            <v>Antonieta Meale-reembolso de despesas diversas.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PremissasBPlan"/>
      <sheetName val="Graf-Valuation"/>
      <sheetName val="Entrada de Dados"/>
      <sheetName val="Premissas Básicas"/>
      <sheetName val="Fluxo"/>
      <sheetName val="Premissas"/>
      <sheetName val="TMP_Aux"/>
      <sheetName val="Fluxo de caixa PRONTA"/>
      <sheetName val="RIGS-PBSC"/>
      <sheetName val="Parking"/>
      <sheetName val="PBSC-Aliment."/>
      <sheetName val="VPL-TxAdm"/>
      <sheetName val="ValuationCFJ-MAR06"/>
      <sheetName val="ValuationCFJ-MAR06 (2)"/>
      <sheetName val="TMP_Gauss"/>
      <sheetName val="Graf-Valuation (2)"/>
      <sheetName val="OUT_Graphics"/>
      <sheetName val="TMP_Luvas"/>
      <sheetName val="TMP_StoreBenef"/>
      <sheetName val="TMP_OthIncome"/>
      <sheetName val="TMP_SpecFin"/>
      <sheetName val="Receita Parking ANTIGA"/>
      <sheetName val="Module1"/>
      <sheetName val="Módulo1"/>
      <sheetName val="Module4"/>
      <sheetName val="Module5"/>
      <sheetName val="Módulo3"/>
    </sheetNames>
    <sheetDataSet>
      <sheetData sheetId="0" refreshError="1"/>
      <sheetData sheetId="1" refreshError="1"/>
      <sheetData sheetId="2" refreshError="1"/>
      <sheetData sheetId="3" refreshError="1">
        <row r="160">
          <cell r="E160">
            <v>18.198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Introduction"/>
      <sheetName val="Income Statement"/>
      <sheetName val="Revenue Breakdown"/>
      <sheetName val="Balance Sheet"/>
      <sheetName val="Cash Flow"/>
      <sheetName val="Notes"/>
      <sheetName val="Restructuring"/>
      <sheetName val="Guidance"/>
      <sheetName val="DCF Valuation"/>
      <sheetName val="WACC"/>
      <sheetName val="DCF Bridge"/>
      <sheetName val="old products"/>
      <sheetName val="Report Models"/>
      <sheetName val="Charts"/>
      <sheetName val="Market Sizing"/>
      <sheetName val="Output"/>
      <sheetName val="Swap Calculator"/>
    </sheetNames>
    <sheetDataSet>
      <sheetData sheetId="0" refreshError="1"/>
      <sheetData sheetId="1" refreshError="1">
        <row r="3">
          <cell r="AM3" t="str">
            <v>Fiscal</v>
          </cell>
          <cell r="AN3" t="str">
            <v>Fiscal</v>
          </cell>
          <cell r="AO3" t="str">
            <v>Fiscal</v>
          </cell>
          <cell r="AP3" t="str">
            <v>Fiscal</v>
          </cell>
          <cell r="AQ3" t="str">
            <v>Fiscal</v>
          </cell>
          <cell r="AR3" t="str">
            <v xml:space="preserve">Fiscal </v>
          </cell>
          <cell r="AW3" t="str">
            <v>CY</v>
          </cell>
          <cell r="AX3" t="str">
            <v>CY</v>
          </cell>
          <cell r="AY3" t="str">
            <v>CY</v>
          </cell>
          <cell r="AZ3" t="str">
            <v>CY</v>
          </cell>
          <cell r="BA3" t="str">
            <v>CY</v>
          </cell>
        </row>
        <row r="6">
          <cell r="B6">
            <v>7805</v>
          </cell>
          <cell r="C6">
            <v>6694</v>
          </cell>
          <cell r="D6">
            <v>7245</v>
          </cell>
          <cell r="E6">
            <v>8166</v>
          </cell>
          <cell r="F6">
            <v>6929</v>
          </cell>
          <cell r="G6">
            <v>7154</v>
          </cell>
          <cell r="H6">
            <v>7412</v>
          </cell>
          <cell r="I6">
            <v>7172</v>
          </cell>
          <cell r="J6">
            <v>3828.0662963680002</v>
          </cell>
          <cell r="K6">
            <v>5325.6556426999996</v>
          </cell>
          <cell r="L6">
            <v>5364.9349724909998</v>
          </cell>
          <cell r="M6">
            <v>4751.8249999999998</v>
          </cell>
          <cell r="N6">
            <v>3465</v>
          </cell>
          <cell r="O6">
            <v>3516.3030845823241</v>
          </cell>
          <cell r="P6">
            <v>2948.9909358012501</v>
          </cell>
          <cell r="Q6">
            <v>2197.5239575662499</v>
          </cell>
          <cell r="R6">
            <v>2191.9477967035409</v>
          </cell>
          <cell r="S6">
            <v>2165.1921787433635</v>
          </cell>
          <cell r="T6">
            <v>2100.2474013854144</v>
          </cell>
          <cell r="U6">
            <v>2106.9515936347643</v>
          </cell>
          <cell r="V6">
            <v>2110.9058349861793</v>
          </cell>
          <cell r="W6">
            <v>2201.1532642021994</v>
          </cell>
          <cell r="X6">
            <v>2292.6283917870724</v>
          </cell>
          <cell r="Y6">
            <v>2385.3319356209236</v>
          </cell>
          <cell r="Z6">
            <v>2480.867844237313</v>
          </cell>
          <cell r="AA6">
            <v>2487.184353348579</v>
          </cell>
          <cell r="AB6">
            <v>2553.3100739379879</v>
          </cell>
          <cell r="AC6">
            <v>2625.4378248580742</v>
          </cell>
          <cell r="AD6">
            <v>2689.4897364134267</v>
          </cell>
          <cell r="AM6">
            <v>29910</v>
          </cell>
          <cell r="AN6">
            <v>28667</v>
          </cell>
          <cell r="AO6">
            <v>19270.481911559</v>
          </cell>
          <cell r="AP6">
            <v>12127.817977949824</v>
          </cell>
          <cell r="AQ6">
            <v>8564.3389704670826</v>
          </cell>
          <cell r="AR6">
            <v>8990.0194265963746</v>
          </cell>
          <cell r="AW6">
            <v>29034</v>
          </cell>
          <cell r="AX6">
            <v>25566.066296368001</v>
          </cell>
          <cell r="AY6">
            <v>18907.415615190999</v>
          </cell>
          <cell r="AZ6">
            <v>10854.765774653366</v>
          </cell>
          <cell r="BA6">
            <v>8483.2970087497215</v>
          </cell>
        </row>
        <row r="7">
          <cell r="B7">
            <v>3501</v>
          </cell>
          <cell r="C7">
            <v>3406</v>
          </cell>
          <cell r="D7">
            <v>3743</v>
          </cell>
          <cell r="E7">
            <v>4459</v>
          </cell>
          <cell r="F7">
            <v>3791</v>
          </cell>
          <cell r="G7">
            <v>4247</v>
          </cell>
          <cell r="H7">
            <v>4278</v>
          </cell>
          <cell r="I7">
            <v>4745</v>
          </cell>
          <cell r="J7">
            <v>3336</v>
          </cell>
          <cell r="K7">
            <v>4539</v>
          </cell>
          <cell r="L7">
            <v>4618</v>
          </cell>
          <cell r="M7">
            <v>4206</v>
          </cell>
          <cell r="N7">
            <v>2992</v>
          </cell>
          <cell r="O7">
            <v>2715</v>
          </cell>
          <cell r="P7">
            <v>2255</v>
          </cell>
          <cell r="Q7">
            <v>1999.7468013852874</v>
          </cell>
          <cell r="R7">
            <v>1928.914061099116</v>
          </cell>
          <cell r="S7">
            <v>1775.4575865695581</v>
          </cell>
          <cell r="T7">
            <v>1638.1929730806232</v>
          </cell>
          <cell r="U7">
            <v>1580.2136952260732</v>
          </cell>
          <cell r="V7">
            <v>1583.1793762396346</v>
          </cell>
          <cell r="W7">
            <v>1650.8649481516495</v>
          </cell>
          <cell r="X7">
            <v>1719.4712938403043</v>
          </cell>
          <cell r="Y7">
            <v>1788.9989517156928</v>
          </cell>
          <cell r="Z7">
            <v>1835.8422047356116</v>
          </cell>
          <cell r="AA7">
            <v>1815.6445779444625</v>
          </cell>
          <cell r="AB7">
            <v>1838.3832532353513</v>
          </cell>
          <cell r="AC7">
            <v>1890.3152338978134</v>
          </cell>
          <cell r="AD7">
            <v>1936.4326102176672</v>
          </cell>
          <cell r="AM7">
            <v>15109</v>
          </cell>
          <cell r="AN7">
            <v>17061</v>
          </cell>
          <cell r="AO7">
            <v>16699</v>
          </cell>
          <cell r="AP7">
            <v>9961.7468013852867</v>
          </cell>
          <cell r="AQ7">
            <v>6922.7783159753708</v>
          </cell>
          <cell r="AR7">
            <v>6742.5145699472814</v>
          </cell>
          <cell r="AW7">
            <v>15399</v>
          </cell>
          <cell r="AX7">
            <v>16606</v>
          </cell>
          <cell r="AY7">
            <v>16355</v>
          </cell>
          <cell r="AZ7">
            <v>8898.660862484403</v>
          </cell>
          <cell r="BA7">
            <v>6577.0436311158892</v>
          </cell>
        </row>
        <row r="8">
          <cell r="B8">
            <v>4304</v>
          </cell>
          <cell r="C8">
            <v>3288</v>
          </cell>
          <cell r="D8">
            <v>3502</v>
          </cell>
          <cell r="E8">
            <v>3707</v>
          </cell>
          <cell r="F8">
            <v>3138</v>
          </cell>
          <cell r="G8">
            <v>2907</v>
          </cell>
          <cell r="H8">
            <v>3134</v>
          </cell>
          <cell r="I8">
            <v>2427</v>
          </cell>
          <cell r="J8">
            <v>492.06629636800017</v>
          </cell>
          <cell r="K8">
            <v>786.65564269999959</v>
          </cell>
          <cell r="L8">
            <v>746.93497249099983</v>
          </cell>
          <cell r="M8">
            <v>545.82499999999982</v>
          </cell>
          <cell r="N8">
            <v>473</v>
          </cell>
          <cell r="O8">
            <v>801.30308458232412</v>
          </cell>
          <cell r="P8">
            <v>693.99093580125009</v>
          </cell>
          <cell r="Q8">
            <v>197.77715618096249</v>
          </cell>
          <cell r="R8">
            <v>263.03373560442492</v>
          </cell>
          <cell r="S8">
            <v>389.73459217380537</v>
          </cell>
          <cell r="T8">
            <v>462.05442830479114</v>
          </cell>
          <cell r="U8">
            <v>526.73789840869108</v>
          </cell>
          <cell r="V8">
            <v>527.72645874654472</v>
          </cell>
          <cell r="W8">
            <v>550.28831605054984</v>
          </cell>
          <cell r="X8">
            <v>573.15709794676809</v>
          </cell>
          <cell r="Y8">
            <v>596.33298390523078</v>
          </cell>
          <cell r="Z8">
            <v>645.02563950170133</v>
          </cell>
          <cell r="AA8">
            <v>671.53977540411643</v>
          </cell>
          <cell r="AB8">
            <v>714.92682070263663</v>
          </cell>
          <cell r="AC8">
            <v>735.12259096026082</v>
          </cell>
          <cell r="AD8">
            <v>753.05712619575957</v>
          </cell>
          <cell r="AM8">
            <v>14801</v>
          </cell>
          <cell r="AN8">
            <v>11606</v>
          </cell>
          <cell r="AO8">
            <v>2571.4819115589994</v>
          </cell>
          <cell r="AP8">
            <v>2166.0711765645365</v>
          </cell>
          <cell r="AQ8">
            <v>1641.5606544917125</v>
          </cell>
          <cell r="AR8">
            <v>2247.5048566490932</v>
          </cell>
          <cell r="AW8">
            <v>13635</v>
          </cell>
          <cell r="AX8">
            <v>8960.0662963680006</v>
          </cell>
          <cell r="AY8">
            <v>2552.4156151909992</v>
          </cell>
          <cell r="AZ8">
            <v>1956.1049121689616</v>
          </cell>
          <cell r="BA8">
            <v>1906.2533776338323</v>
          </cell>
        </row>
        <row r="9">
          <cell r="Q9">
            <v>0</v>
          </cell>
          <cell r="AM9">
            <v>0</v>
          </cell>
          <cell r="AN9">
            <v>0</v>
          </cell>
        </row>
        <row r="10">
          <cell r="B10">
            <v>1148</v>
          </cell>
          <cell r="C10">
            <v>1224</v>
          </cell>
          <cell r="D10">
            <v>1286</v>
          </cell>
          <cell r="E10">
            <v>1460</v>
          </cell>
          <cell r="F10">
            <v>1093</v>
          </cell>
          <cell r="G10">
            <v>1228</v>
          </cell>
          <cell r="H10">
            <v>1253</v>
          </cell>
          <cell r="I10">
            <v>1532</v>
          </cell>
          <cell r="J10">
            <v>1197</v>
          </cell>
          <cell r="K10">
            <v>1166</v>
          </cell>
          <cell r="L10">
            <v>909</v>
          </cell>
          <cell r="M10">
            <v>837</v>
          </cell>
          <cell r="N10">
            <v>692</v>
          </cell>
          <cell r="O10">
            <v>615</v>
          </cell>
          <cell r="P10">
            <v>610</v>
          </cell>
          <cell r="Q10">
            <v>600</v>
          </cell>
          <cell r="R10">
            <v>500</v>
          </cell>
          <cell r="S10">
            <v>490</v>
          </cell>
          <cell r="T10">
            <v>480</v>
          </cell>
          <cell r="U10">
            <v>470</v>
          </cell>
          <cell r="V10">
            <v>450</v>
          </cell>
          <cell r="W10">
            <v>440</v>
          </cell>
          <cell r="X10">
            <v>430</v>
          </cell>
          <cell r="Y10">
            <v>430</v>
          </cell>
          <cell r="Z10">
            <v>430</v>
          </cell>
          <cell r="AA10">
            <v>430</v>
          </cell>
          <cell r="AB10">
            <v>430</v>
          </cell>
          <cell r="AC10">
            <v>430</v>
          </cell>
          <cell r="AD10">
            <v>430</v>
          </cell>
          <cell r="AM10">
            <v>5118</v>
          </cell>
          <cell r="AN10">
            <v>5106</v>
          </cell>
          <cell r="AO10">
            <v>4109</v>
          </cell>
          <cell r="AP10">
            <v>2517</v>
          </cell>
          <cell r="AQ10">
            <v>1940</v>
          </cell>
          <cell r="AR10">
            <v>1750</v>
          </cell>
          <cell r="AW10">
            <v>5063</v>
          </cell>
          <cell r="AX10">
            <v>5210</v>
          </cell>
          <cell r="AY10">
            <v>3604</v>
          </cell>
          <cell r="AZ10">
            <v>2325</v>
          </cell>
          <cell r="BA10">
            <v>1890</v>
          </cell>
        </row>
        <row r="11">
          <cell r="J11">
            <v>368</v>
          </cell>
          <cell r="K11">
            <v>705</v>
          </cell>
          <cell r="L11">
            <v>877</v>
          </cell>
          <cell r="M11">
            <v>299</v>
          </cell>
          <cell r="N11">
            <v>451</v>
          </cell>
          <cell r="O11">
            <v>192</v>
          </cell>
          <cell r="P11">
            <v>186</v>
          </cell>
          <cell r="Q11">
            <v>419.94682829091033</v>
          </cell>
          <cell r="R11">
            <v>175.35582373628327</v>
          </cell>
          <cell r="S11">
            <v>173.21537429946909</v>
          </cell>
          <cell r="T11">
            <v>168.01979211083315</v>
          </cell>
          <cell r="U11">
            <v>168.55612749078114</v>
          </cell>
          <cell r="V11">
            <v>158.31793762396345</v>
          </cell>
          <cell r="W11">
            <v>165.08649481516494</v>
          </cell>
          <cell r="X11">
            <v>171.94712938403043</v>
          </cell>
          <cell r="Y11">
            <v>178.89989517156926</v>
          </cell>
          <cell r="Z11">
            <v>186.06508831779846</v>
          </cell>
          <cell r="AA11">
            <v>186.5388265011434</v>
          </cell>
          <cell r="AB11">
            <v>191.49825554534908</v>
          </cell>
          <cell r="AC11">
            <v>196.90783686435557</v>
          </cell>
          <cell r="AD11">
            <v>201.71173023100701</v>
          </cell>
          <cell r="AM11">
            <v>0</v>
          </cell>
          <cell r="AN11">
            <v>0</v>
          </cell>
          <cell r="AO11">
            <v>2249</v>
          </cell>
          <cell r="AP11">
            <v>1248.9468282909104</v>
          </cell>
          <cell r="AQ11">
            <v>685.14711763736659</v>
          </cell>
          <cell r="AR11">
            <v>674.25145699472807</v>
          </cell>
          <cell r="AW11">
            <v>0</v>
          </cell>
          <cell r="AX11">
            <v>368</v>
          </cell>
          <cell r="AY11">
            <v>2332</v>
          </cell>
          <cell r="AZ11">
            <v>973.30265202719363</v>
          </cell>
          <cell r="BA11">
            <v>668.10923152504677</v>
          </cell>
        </row>
        <row r="12">
          <cell r="B12">
            <v>902</v>
          </cell>
          <cell r="C12">
            <v>1134</v>
          </cell>
          <cell r="D12">
            <v>1056</v>
          </cell>
          <cell r="E12">
            <v>1066</v>
          </cell>
          <cell r="F12">
            <v>744</v>
          </cell>
          <cell r="G12">
            <v>839</v>
          </cell>
          <cell r="H12">
            <v>801</v>
          </cell>
          <cell r="I12">
            <v>83</v>
          </cell>
          <cell r="J12">
            <v>995</v>
          </cell>
          <cell r="K12">
            <v>955</v>
          </cell>
          <cell r="L12">
            <v>774</v>
          </cell>
          <cell r="M12">
            <v>725</v>
          </cell>
          <cell r="N12">
            <v>608</v>
          </cell>
          <cell r="O12">
            <v>524</v>
          </cell>
          <cell r="P12">
            <v>480</v>
          </cell>
          <cell r="Q12">
            <v>470</v>
          </cell>
          <cell r="R12">
            <v>400</v>
          </cell>
          <cell r="S12">
            <v>380</v>
          </cell>
          <cell r="T12">
            <v>375</v>
          </cell>
          <cell r="U12">
            <v>370</v>
          </cell>
          <cell r="V12">
            <v>370</v>
          </cell>
          <cell r="W12">
            <v>370</v>
          </cell>
          <cell r="X12">
            <v>370</v>
          </cell>
          <cell r="Y12">
            <v>370</v>
          </cell>
          <cell r="Z12">
            <v>370</v>
          </cell>
          <cell r="AA12">
            <v>370</v>
          </cell>
          <cell r="AB12">
            <v>370</v>
          </cell>
          <cell r="AC12">
            <v>370</v>
          </cell>
          <cell r="AD12">
            <v>370</v>
          </cell>
          <cell r="AM12">
            <v>4158</v>
          </cell>
          <cell r="AN12">
            <v>2467</v>
          </cell>
          <cell r="AO12">
            <v>3449</v>
          </cell>
          <cell r="AP12">
            <v>2082</v>
          </cell>
          <cell r="AQ12">
            <v>1525</v>
          </cell>
          <cell r="AR12">
            <v>1480</v>
          </cell>
          <cell r="AW12">
            <v>4000</v>
          </cell>
          <cell r="AX12">
            <v>2718</v>
          </cell>
          <cell r="AY12">
            <v>3062</v>
          </cell>
          <cell r="AZ12">
            <v>1874</v>
          </cell>
          <cell r="BA12">
            <v>1495</v>
          </cell>
        </row>
        <row r="13">
          <cell r="B13">
            <v>2050</v>
          </cell>
          <cell r="C13">
            <v>2358</v>
          </cell>
          <cell r="D13">
            <v>2342</v>
          </cell>
          <cell r="E13">
            <v>2526</v>
          </cell>
          <cell r="F13">
            <v>1837</v>
          </cell>
          <cell r="G13">
            <v>2067</v>
          </cell>
          <cell r="H13">
            <v>2054</v>
          </cell>
          <cell r="I13">
            <v>1615</v>
          </cell>
          <cell r="J13">
            <v>2560</v>
          </cell>
          <cell r="K13">
            <v>2826</v>
          </cell>
          <cell r="L13">
            <v>2560</v>
          </cell>
          <cell r="M13">
            <v>1861</v>
          </cell>
          <cell r="N13">
            <v>1751</v>
          </cell>
          <cell r="O13">
            <v>1331</v>
          </cell>
          <cell r="P13">
            <v>1276</v>
          </cell>
          <cell r="Q13">
            <v>1489.9468282909104</v>
          </cell>
          <cell r="R13">
            <v>1075.3558237362831</v>
          </cell>
          <cell r="S13">
            <v>1043.2153742994692</v>
          </cell>
          <cell r="T13">
            <v>1023.0197921108331</v>
          </cell>
          <cell r="U13">
            <v>1008.5561274907811</v>
          </cell>
          <cell r="V13">
            <v>978.31793762396342</v>
          </cell>
          <cell r="W13">
            <v>975.086494815165</v>
          </cell>
          <cell r="X13">
            <v>971.9471293840304</v>
          </cell>
          <cell r="Y13">
            <v>978.89989517156926</v>
          </cell>
          <cell r="Z13">
            <v>986.06508831779843</v>
          </cell>
          <cell r="AA13">
            <v>986.53882650114338</v>
          </cell>
          <cell r="AB13">
            <v>991.49825554534914</v>
          </cell>
          <cell r="AC13">
            <v>996.90783686435555</v>
          </cell>
          <cell r="AD13">
            <v>1001.711730231007</v>
          </cell>
          <cell r="AM13">
            <v>9276</v>
          </cell>
          <cell r="AN13">
            <v>7573</v>
          </cell>
          <cell r="AO13">
            <v>9807</v>
          </cell>
          <cell r="AP13">
            <v>5847.9468282909102</v>
          </cell>
          <cell r="AQ13">
            <v>4150.147117637367</v>
          </cell>
          <cell r="AR13">
            <v>3904.251456994728</v>
          </cell>
          <cell r="AW13">
            <v>9063</v>
          </cell>
          <cell r="AX13">
            <v>8296</v>
          </cell>
          <cell r="AY13">
            <v>8998</v>
          </cell>
          <cell r="AZ13">
            <v>5172.3026520271933</v>
          </cell>
          <cell r="BA13">
            <v>4053.1092315250471</v>
          </cell>
        </row>
        <row r="14">
          <cell r="AM14">
            <v>0</v>
          </cell>
          <cell r="AN14">
            <v>0</v>
          </cell>
        </row>
        <row r="15">
          <cell r="B15">
            <v>2254</v>
          </cell>
          <cell r="C15">
            <v>930</v>
          </cell>
          <cell r="D15">
            <v>1160</v>
          </cell>
          <cell r="E15">
            <v>1181</v>
          </cell>
          <cell r="F15">
            <v>1301</v>
          </cell>
          <cell r="G15">
            <v>840</v>
          </cell>
          <cell r="H15">
            <v>1080</v>
          </cell>
          <cell r="I15">
            <v>812</v>
          </cell>
          <cell r="J15">
            <v>-2067.9337036319998</v>
          </cell>
          <cell r="K15">
            <v>-2039.3443573000004</v>
          </cell>
          <cell r="L15">
            <v>-1813.0650275090002</v>
          </cell>
          <cell r="M15">
            <v>-1315.1750000000002</v>
          </cell>
          <cell r="N15">
            <v>-1278</v>
          </cell>
          <cell r="O15">
            <v>-529.69691541767588</v>
          </cell>
          <cell r="P15">
            <v>-582.00906419874991</v>
          </cell>
          <cell r="Q15">
            <v>-1292.1696721099479</v>
          </cell>
          <cell r="R15">
            <v>-812.32208813185821</v>
          </cell>
          <cell r="S15">
            <v>-653.48078212566384</v>
          </cell>
          <cell r="T15">
            <v>-560.96536380604198</v>
          </cell>
          <cell r="U15">
            <v>-481.81822908209006</v>
          </cell>
          <cell r="V15">
            <v>-450.59147887741869</v>
          </cell>
          <cell r="W15">
            <v>-424.79817876461516</v>
          </cell>
          <cell r="X15">
            <v>-398.79003143726231</v>
          </cell>
          <cell r="Y15">
            <v>-382.56691126633848</v>
          </cell>
          <cell r="Z15">
            <v>-341.03944881609709</v>
          </cell>
          <cell r="AA15">
            <v>-314.99905109702695</v>
          </cell>
          <cell r="AB15">
            <v>-276.57143484271251</v>
          </cell>
          <cell r="AC15">
            <v>-261.78524590409472</v>
          </cell>
          <cell r="AD15">
            <v>-248.65460403524742</v>
          </cell>
          <cell r="AM15">
            <v>5525</v>
          </cell>
          <cell r="AN15">
            <v>4033</v>
          </cell>
          <cell r="AO15">
            <v>-7235.5180884410001</v>
          </cell>
          <cell r="AP15">
            <v>-3681.8756517263737</v>
          </cell>
          <cell r="AQ15">
            <v>-2508.5864631456543</v>
          </cell>
          <cell r="AR15">
            <v>-1656.7466003456348</v>
          </cell>
          <cell r="AW15">
            <v>4572</v>
          </cell>
          <cell r="AX15">
            <v>664.06629636800017</v>
          </cell>
          <cell r="AY15">
            <v>-6445.5843848090008</v>
          </cell>
          <cell r="AZ15">
            <v>-3216.1977398582321</v>
          </cell>
          <cell r="BA15">
            <v>-2146.8558538912148</v>
          </cell>
        </row>
        <row r="16">
          <cell r="B16">
            <v>344</v>
          </cell>
          <cell r="C16">
            <v>487</v>
          </cell>
          <cell r="D16">
            <v>0</v>
          </cell>
          <cell r="E16">
            <v>0</v>
          </cell>
          <cell r="F16">
            <v>455</v>
          </cell>
          <cell r="G16">
            <v>237</v>
          </cell>
          <cell r="H16">
            <v>381</v>
          </cell>
          <cell r="I16">
            <v>1245</v>
          </cell>
          <cell r="J16">
            <v>383</v>
          </cell>
          <cell r="K16">
            <v>408</v>
          </cell>
          <cell r="L16">
            <v>421</v>
          </cell>
          <cell r="M16">
            <v>403</v>
          </cell>
          <cell r="N16">
            <v>342</v>
          </cell>
          <cell r="O16">
            <v>322</v>
          </cell>
          <cell r="P16">
            <v>307</v>
          </cell>
          <cell r="Q16">
            <v>251.9</v>
          </cell>
          <cell r="R16">
            <v>258.56665014262688</v>
          </cell>
          <cell r="S16">
            <v>239.76888893243353</v>
          </cell>
          <cell r="T16">
            <v>222.92115673633663</v>
          </cell>
          <cell r="U16">
            <v>207.6409180614354</v>
          </cell>
          <cell r="V16">
            <v>194.07100408667046</v>
          </cell>
          <cell r="W16">
            <v>182.01117931107589</v>
          </cell>
          <cell r="X16">
            <v>171.67502394934723</v>
          </cell>
          <cell r="Y16">
            <v>162.87833623878217</v>
          </cell>
          <cell r="Z16">
            <v>155.45717976924817</v>
          </cell>
          <cell r="AA16">
            <v>149.27270850927508</v>
          </cell>
          <cell r="AB16">
            <v>143.79632172798856</v>
          </cell>
          <cell r="AC16">
            <v>139.21329066323699</v>
          </cell>
          <cell r="AD16">
            <v>135.45175511965641</v>
          </cell>
          <cell r="AM16">
            <v>831</v>
          </cell>
          <cell r="AN16">
            <v>2318</v>
          </cell>
          <cell r="AO16">
            <v>1615</v>
          </cell>
          <cell r="AP16">
            <v>1222.9000000000001</v>
          </cell>
          <cell r="AQ16">
            <v>928.89761387283249</v>
          </cell>
          <cell r="AR16">
            <v>710.63554358587567</v>
          </cell>
          <cell r="AW16">
            <v>942</v>
          </cell>
          <cell r="AX16">
            <v>2246</v>
          </cell>
          <cell r="AY16">
            <v>1574</v>
          </cell>
          <cell r="AZ16">
            <v>1139.4666501426268</v>
          </cell>
          <cell r="BA16">
            <v>864.40196781687598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261</v>
          </cell>
          <cell r="K17">
            <v>249</v>
          </cell>
          <cell r="L17">
            <v>233</v>
          </cell>
          <cell r="M17">
            <v>178</v>
          </cell>
          <cell r="N17">
            <v>74</v>
          </cell>
          <cell r="O17">
            <v>69</v>
          </cell>
          <cell r="P17">
            <v>75</v>
          </cell>
          <cell r="Q17">
            <v>5.734375</v>
          </cell>
          <cell r="R17">
            <v>5.734375</v>
          </cell>
          <cell r="S17">
            <v>5.734375</v>
          </cell>
          <cell r="T17">
            <v>5.734375</v>
          </cell>
          <cell r="U17">
            <v>5.734375</v>
          </cell>
          <cell r="V17">
            <v>5.734375</v>
          </cell>
          <cell r="W17">
            <v>5.734375</v>
          </cell>
          <cell r="X17">
            <v>5.734375</v>
          </cell>
          <cell r="Y17">
            <v>5.734375</v>
          </cell>
          <cell r="Z17">
            <v>5.734375</v>
          </cell>
          <cell r="AA17">
            <v>5.734375</v>
          </cell>
          <cell r="AB17">
            <v>5.734375</v>
          </cell>
          <cell r="AC17">
            <v>5.734375</v>
          </cell>
          <cell r="AD17">
            <v>5.734375</v>
          </cell>
          <cell r="AM17">
            <v>0</v>
          </cell>
          <cell r="AN17">
            <v>0</v>
          </cell>
          <cell r="AO17">
            <v>921</v>
          </cell>
          <cell r="AP17">
            <v>223.734375</v>
          </cell>
          <cell r="AQ17">
            <v>22.9375</v>
          </cell>
          <cell r="AR17">
            <v>22.9375</v>
          </cell>
          <cell r="AW17">
            <v>0</v>
          </cell>
          <cell r="AX17">
            <v>261</v>
          </cell>
          <cell r="AY17">
            <v>734</v>
          </cell>
          <cell r="AZ17">
            <v>155.46875</v>
          </cell>
          <cell r="BA17">
            <v>22.9375</v>
          </cell>
        </row>
        <row r="18">
          <cell r="B18">
            <v>2598</v>
          </cell>
          <cell r="C18">
            <v>1417</v>
          </cell>
          <cell r="D18">
            <v>1160</v>
          </cell>
          <cell r="E18">
            <v>1181</v>
          </cell>
          <cell r="F18">
            <v>1756</v>
          </cell>
          <cell r="G18">
            <v>1077</v>
          </cell>
          <cell r="H18">
            <v>1461</v>
          </cell>
          <cell r="I18">
            <v>2057</v>
          </cell>
          <cell r="J18">
            <v>-1423.9337036319998</v>
          </cell>
          <cell r="K18">
            <v>-1382.3443573000004</v>
          </cell>
          <cell r="L18">
            <v>-1159.0650275090002</v>
          </cell>
          <cell r="M18">
            <v>-734.17500000000018</v>
          </cell>
          <cell r="N18">
            <v>-862</v>
          </cell>
          <cell r="O18">
            <v>-138.69691541767588</v>
          </cell>
          <cell r="P18">
            <v>-200.00906419874991</v>
          </cell>
          <cell r="Q18">
            <v>-1034.5352971099478</v>
          </cell>
          <cell r="R18">
            <v>-548.02106298923127</v>
          </cell>
          <cell r="S18">
            <v>-407.97751819323031</v>
          </cell>
          <cell r="T18">
            <v>-332.30983206970535</v>
          </cell>
          <cell r="U18">
            <v>-268.44293602065466</v>
          </cell>
          <cell r="V18">
            <v>-250.78609979074827</v>
          </cell>
          <cell r="W18">
            <v>-237.05262445353927</v>
          </cell>
          <cell r="X18">
            <v>-221.38063248791508</v>
          </cell>
          <cell r="Y18">
            <v>-213.95420002755631</v>
          </cell>
          <cell r="Z18">
            <v>-179.84789404684892</v>
          </cell>
          <cell r="AA18">
            <v>-159.99196758775187</v>
          </cell>
          <cell r="AB18">
            <v>-127.04073811472395</v>
          </cell>
          <cell r="AC18">
            <v>-116.83758024085773</v>
          </cell>
          <cell r="AD18">
            <v>-107.46847391559101</v>
          </cell>
          <cell r="AM18">
            <v>6356</v>
          </cell>
          <cell r="AN18">
            <v>6351</v>
          </cell>
          <cell r="AO18">
            <v>-4699.5180884410001</v>
          </cell>
          <cell r="AP18">
            <v>-2235.2412767263736</v>
          </cell>
          <cell r="AQ18">
            <v>-1556.7513492728217</v>
          </cell>
          <cell r="AR18">
            <v>-923.17355675975898</v>
          </cell>
          <cell r="AW18">
            <v>5514</v>
          </cell>
          <cell r="AX18">
            <v>3171.0662963680002</v>
          </cell>
          <cell r="AY18">
            <v>-4137.5843848090008</v>
          </cell>
          <cell r="AZ18">
            <v>-1921.2623397156049</v>
          </cell>
          <cell r="BA18">
            <v>-1259.5163860743387</v>
          </cell>
        </row>
        <row r="19">
          <cell r="AM19">
            <v>0</v>
          </cell>
          <cell r="AN19">
            <v>0</v>
          </cell>
        </row>
        <row r="20">
          <cell r="B20">
            <v>31</v>
          </cell>
          <cell r="C20">
            <v>-120</v>
          </cell>
          <cell r="D20">
            <v>-86</v>
          </cell>
          <cell r="E20">
            <v>18</v>
          </cell>
          <cell r="F20">
            <v>-12</v>
          </cell>
          <cell r="G20">
            <v>-113</v>
          </cell>
          <cell r="H20">
            <v>26</v>
          </cell>
          <cell r="I20">
            <v>-112</v>
          </cell>
          <cell r="J20">
            <v>-42</v>
          </cell>
          <cell r="K20">
            <v>-67</v>
          </cell>
          <cell r="L20">
            <v>-182</v>
          </cell>
          <cell r="M20">
            <v>-64</v>
          </cell>
          <cell r="N20">
            <v>21</v>
          </cell>
          <cell r="O20">
            <v>-37</v>
          </cell>
          <cell r="P20">
            <v>-99</v>
          </cell>
          <cell r="Q20">
            <v>-70</v>
          </cell>
          <cell r="R20">
            <v>-70</v>
          </cell>
          <cell r="S20">
            <v>-70</v>
          </cell>
          <cell r="T20">
            <v>-70</v>
          </cell>
          <cell r="U20">
            <v>-70</v>
          </cell>
          <cell r="V20">
            <v>-70</v>
          </cell>
          <cell r="W20">
            <v>-70</v>
          </cell>
          <cell r="X20">
            <v>-70</v>
          </cell>
          <cell r="Y20">
            <v>-70</v>
          </cell>
          <cell r="Z20">
            <v>-70</v>
          </cell>
          <cell r="AA20">
            <v>-70</v>
          </cell>
          <cell r="AB20">
            <v>-70</v>
          </cell>
          <cell r="AC20">
            <v>-70</v>
          </cell>
          <cell r="AD20">
            <v>-70</v>
          </cell>
          <cell r="AM20">
            <v>-157</v>
          </cell>
          <cell r="AN20">
            <v>-211</v>
          </cell>
          <cell r="AO20">
            <v>-355</v>
          </cell>
          <cell r="AP20">
            <v>-185</v>
          </cell>
          <cell r="AQ20">
            <v>-280</v>
          </cell>
          <cell r="AR20">
            <v>-280</v>
          </cell>
          <cell r="AW20">
            <v>-200</v>
          </cell>
          <cell r="AX20">
            <v>-241</v>
          </cell>
          <cell r="AY20">
            <v>-292</v>
          </cell>
          <cell r="AZ20">
            <v>-276</v>
          </cell>
          <cell r="BA20">
            <v>-280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128</v>
          </cell>
          <cell r="K21">
            <v>152</v>
          </cell>
          <cell r="L21">
            <v>115</v>
          </cell>
          <cell r="M21">
            <v>123</v>
          </cell>
          <cell r="N21">
            <v>96</v>
          </cell>
          <cell r="O21">
            <v>80</v>
          </cell>
          <cell r="P21">
            <v>107</v>
          </cell>
          <cell r="Q21">
            <v>106.18475000000001</v>
          </cell>
          <cell r="R21">
            <v>103.76287500000001</v>
          </cell>
          <cell r="S21">
            <v>103.76287500000001</v>
          </cell>
          <cell r="T21">
            <v>103.76287500000001</v>
          </cell>
          <cell r="U21">
            <v>103.76287500000001</v>
          </cell>
          <cell r="V21">
            <v>103.76287500000001</v>
          </cell>
          <cell r="W21">
            <v>103.76287500000001</v>
          </cell>
          <cell r="X21">
            <v>103.76287500000001</v>
          </cell>
          <cell r="Y21">
            <v>108.037875</v>
          </cell>
          <cell r="Z21">
            <v>116.23162500000001</v>
          </cell>
          <cell r="AA21">
            <v>124.06912500000001</v>
          </cell>
          <cell r="AB21">
            <v>131.550375</v>
          </cell>
          <cell r="AC21">
            <v>139.38787500000001</v>
          </cell>
          <cell r="AD21">
            <v>146.869125</v>
          </cell>
          <cell r="AM21">
            <v>0</v>
          </cell>
          <cell r="AN21">
            <v>0</v>
          </cell>
          <cell r="AO21">
            <v>518</v>
          </cell>
          <cell r="AP21">
            <v>389.18475000000001</v>
          </cell>
          <cell r="AQ21">
            <v>415.05150000000003</v>
          </cell>
          <cell r="AR21">
            <v>419.32650000000001</v>
          </cell>
          <cell r="AW21">
            <v>0</v>
          </cell>
          <cell r="AX21">
            <v>128</v>
          </cell>
          <cell r="AY21">
            <v>486</v>
          </cell>
          <cell r="AZ21">
            <v>396.94762500000002</v>
          </cell>
          <cell r="BA21">
            <v>415.05150000000003</v>
          </cell>
        </row>
        <row r="22">
          <cell r="B22">
            <v>2285</v>
          </cell>
          <cell r="C22">
            <v>810</v>
          </cell>
          <cell r="D22">
            <v>1074</v>
          </cell>
          <cell r="E22">
            <v>1199</v>
          </cell>
          <cell r="F22">
            <v>1289</v>
          </cell>
          <cell r="G22">
            <v>727</v>
          </cell>
          <cell r="H22">
            <v>1106</v>
          </cell>
          <cell r="I22">
            <v>700</v>
          </cell>
          <cell r="J22">
            <v>-2237.9337036319998</v>
          </cell>
          <cell r="K22">
            <v>-2258.3443573000004</v>
          </cell>
          <cell r="L22">
            <v>-2110.0650275090002</v>
          </cell>
          <cell r="M22">
            <v>-1502.1750000000002</v>
          </cell>
          <cell r="N22">
            <v>-1353</v>
          </cell>
          <cell r="O22">
            <v>-646.69691541767588</v>
          </cell>
          <cell r="P22">
            <v>-788.00906419874991</v>
          </cell>
          <cell r="Q22">
            <v>-1468.3544221099478</v>
          </cell>
          <cell r="R22">
            <v>-986.08496313185822</v>
          </cell>
          <cell r="S22">
            <v>-827.24365712566384</v>
          </cell>
          <cell r="T22">
            <v>-734.72823880604199</v>
          </cell>
          <cell r="U22">
            <v>-655.58110408209006</v>
          </cell>
          <cell r="V22">
            <v>-624.3543538774187</v>
          </cell>
          <cell r="W22">
            <v>-598.56105376461517</v>
          </cell>
          <cell r="X22">
            <v>-572.55290643726232</v>
          </cell>
          <cell r="Y22">
            <v>-560.60478626633846</v>
          </cell>
          <cell r="Z22">
            <v>-527.2710738160971</v>
          </cell>
          <cell r="AA22">
            <v>-509.06817609702694</v>
          </cell>
          <cell r="AB22">
            <v>-478.12180984271254</v>
          </cell>
          <cell r="AC22">
            <v>-471.17312090409473</v>
          </cell>
          <cell r="AD22">
            <v>-465.52372903524741</v>
          </cell>
          <cell r="AM22">
            <v>5368</v>
          </cell>
          <cell r="AN22">
            <v>3822</v>
          </cell>
          <cell r="AO22">
            <v>-8108.5180884410001</v>
          </cell>
          <cell r="AP22">
            <v>-4256.060401726374</v>
          </cell>
          <cell r="AQ22">
            <v>-3203.6379631456539</v>
          </cell>
          <cell r="AR22">
            <v>-2356.0731003456349</v>
          </cell>
          <cell r="AW22">
            <v>4372</v>
          </cell>
          <cell r="AX22">
            <v>295.06629636800017</v>
          </cell>
          <cell r="AY22">
            <v>-7223.5843848090008</v>
          </cell>
          <cell r="AZ22">
            <v>-3889.1453648582319</v>
          </cell>
          <cell r="BA22">
            <v>-2841.9073538912148</v>
          </cell>
        </row>
        <row r="23">
          <cell r="AM23">
            <v>0</v>
          </cell>
          <cell r="AN23">
            <v>0</v>
          </cell>
        </row>
        <row r="24">
          <cell r="B24">
            <v>0.32603938730853393</v>
          </cell>
          <cell r="C24">
            <v>0.31728395061728393</v>
          </cell>
          <cell r="D24">
            <v>0.31843575418994413</v>
          </cell>
          <cell r="E24">
            <v>0.33027522935779818</v>
          </cell>
          <cell r="F24">
            <v>0.2583397982932506</v>
          </cell>
          <cell r="G24">
            <v>0.29986244841815679</v>
          </cell>
          <cell r="H24">
            <v>0.29837251356238698</v>
          </cell>
          <cell r="I24">
            <v>1.5714285714285715E-2</v>
          </cell>
          <cell r="J24">
            <v>0.35791944984788271</v>
          </cell>
          <cell r="K24">
            <v>0.38435236734124606</v>
          </cell>
          <cell r="L24">
            <v>0.37107861122382413</v>
          </cell>
          <cell r="M24">
            <v>0.37811839499392541</v>
          </cell>
          <cell r="N24">
            <v>0.44050258684405025</v>
          </cell>
          <cell r="O24">
            <v>2.4741110740672444E-2</v>
          </cell>
          <cell r="P24">
            <v>0.35278782012827642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M24">
            <v>0.32414307004470938</v>
          </cell>
          <cell r="AN24">
            <v>0.23338566195709054</v>
          </cell>
          <cell r="AO24">
            <v>0.37244783412460097</v>
          </cell>
          <cell r="AP24">
            <v>0.20911357358532595</v>
          </cell>
          <cell r="AQ24">
            <v>0</v>
          </cell>
          <cell r="AR24">
            <v>0</v>
          </cell>
          <cell r="AW24">
            <v>0.30375114364135408</v>
          </cell>
          <cell r="AX24">
            <v>-0.8201546668623344</v>
          </cell>
          <cell r="AY24">
            <v>0.38969573137677571</v>
          </cell>
          <cell r="AZ24">
            <v>7.5595014435958729E-2</v>
          </cell>
          <cell r="BA24">
            <v>0</v>
          </cell>
        </row>
        <row r="25">
          <cell r="B25">
            <v>745</v>
          </cell>
          <cell r="C25">
            <v>257</v>
          </cell>
          <cell r="D25">
            <v>342</v>
          </cell>
          <cell r="E25">
            <v>396</v>
          </cell>
          <cell r="F25">
            <v>333</v>
          </cell>
          <cell r="G25">
            <v>218</v>
          </cell>
          <cell r="H25">
            <v>330</v>
          </cell>
          <cell r="I25">
            <v>11</v>
          </cell>
          <cell r="J25">
            <v>-801</v>
          </cell>
          <cell r="K25">
            <v>-868</v>
          </cell>
          <cell r="L25">
            <v>-783</v>
          </cell>
          <cell r="M25">
            <v>-568</v>
          </cell>
          <cell r="N25">
            <v>-596</v>
          </cell>
          <cell r="O25">
            <v>-16</v>
          </cell>
          <cell r="P25">
            <v>-278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M25">
            <v>1740</v>
          </cell>
          <cell r="AN25">
            <v>892</v>
          </cell>
          <cell r="AO25">
            <v>-3020</v>
          </cell>
          <cell r="AP25">
            <v>-890</v>
          </cell>
          <cell r="AQ25">
            <v>0</v>
          </cell>
          <cell r="AR25">
            <v>0</v>
          </cell>
          <cell r="AW25">
            <v>1328</v>
          </cell>
          <cell r="AX25">
            <v>-242</v>
          </cell>
          <cell r="AY25">
            <v>-2815</v>
          </cell>
          <cell r="AZ25">
            <v>-294</v>
          </cell>
          <cell r="BA25">
            <v>0</v>
          </cell>
        </row>
        <row r="26">
          <cell r="B26">
            <v>1540</v>
          </cell>
          <cell r="C26">
            <v>553</v>
          </cell>
          <cell r="D26">
            <v>732</v>
          </cell>
          <cell r="E26">
            <v>803</v>
          </cell>
          <cell r="F26">
            <v>956</v>
          </cell>
          <cell r="G26">
            <v>509</v>
          </cell>
          <cell r="H26">
            <v>776</v>
          </cell>
          <cell r="I26">
            <v>689</v>
          </cell>
          <cell r="J26">
            <v>-1436.9337036319998</v>
          </cell>
          <cell r="K26">
            <v>-1390.3443573000004</v>
          </cell>
          <cell r="L26">
            <v>-1327.0650275090002</v>
          </cell>
          <cell r="M26">
            <v>-934.17500000000018</v>
          </cell>
          <cell r="N26">
            <v>-757</v>
          </cell>
          <cell r="O26">
            <v>-630.69691541767588</v>
          </cell>
          <cell r="P26">
            <v>-510.00906419874991</v>
          </cell>
          <cell r="Q26">
            <v>-1468.3544221099478</v>
          </cell>
          <cell r="R26">
            <v>-986.08496313185822</v>
          </cell>
          <cell r="S26">
            <v>-827.24365712566384</v>
          </cell>
          <cell r="T26">
            <v>-734.72823880604199</v>
          </cell>
          <cell r="U26">
            <v>-655.58110408209006</v>
          </cell>
          <cell r="V26">
            <v>-624.3543538774187</v>
          </cell>
          <cell r="W26">
            <v>-598.56105376461517</v>
          </cell>
          <cell r="X26">
            <v>-572.55290643726232</v>
          </cell>
          <cell r="Y26">
            <v>-560.60478626633846</v>
          </cell>
          <cell r="Z26">
            <v>-527.2710738160971</v>
          </cell>
          <cell r="AA26">
            <v>-509.06817609702694</v>
          </cell>
          <cell r="AB26">
            <v>-478.12180984271254</v>
          </cell>
          <cell r="AC26">
            <v>-471.17312090409473</v>
          </cell>
          <cell r="AD26">
            <v>-465.52372903524741</v>
          </cell>
          <cell r="AM26">
            <v>3628</v>
          </cell>
          <cell r="AN26">
            <v>2930</v>
          </cell>
          <cell r="AO26">
            <v>-5088.5180884410011</v>
          </cell>
          <cell r="AP26">
            <v>-3366.0604017263736</v>
          </cell>
          <cell r="AQ26">
            <v>-3203.6379631456539</v>
          </cell>
          <cell r="AR26">
            <v>-2356.0731003456349</v>
          </cell>
          <cell r="AW26">
            <v>3044</v>
          </cell>
          <cell r="AX26">
            <v>537.06629636800017</v>
          </cell>
          <cell r="AY26">
            <v>-4408.5843848090008</v>
          </cell>
          <cell r="AZ26">
            <v>-3595.1453648582319</v>
          </cell>
          <cell r="BA26">
            <v>-2841.9073538912148</v>
          </cell>
        </row>
        <row r="27">
          <cell r="AM27">
            <v>0</v>
          </cell>
          <cell r="AN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-28</v>
          </cell>
          <cell r="N28">
            <v>-42</v>
          </cell>
          <cell r="O28">
            <v>-40</v>
          </cell>
          <cell r="P28">
            <v>-42</v>
          </cell>
          <cell r="Q28">
            <v>-36.94</v>
          </cell>
          <cell r="R28">
            <v>-36.94</v>
          </cell>
          <cell r="S28">
            <v>-36.94</v>
          </cell>
          <cell r="T28">
            <v>-36.94</v>
          </cell>
          <cell r="U28">
            <v>-36.94</v>
          </cell>
          <cell r="V28">
            <v>-36.94</v>
          </cell>
          <cell r="W28">
            <v>-36.94</v>
          </cell>
          <cell r="X28">
            <v>-36.94</v>
          </cell>
          <cell r="Y28">
            <v>-36.94</v>
          </cell>
          <cell r="Z28">
            <v>-36.94</v>
          </cell>
          <cell r="AA28">
            <v>-36.94</v>
          </cell>
          <cell r="AB28">
            <v>-36.94</v>
          </cell>
          <cell r="AC28">
            <v>-36.94</v>
          </cell>
          <cell r="AD28">
            <v>-36.94</v>
          </cell>
          <cell r="AM28">
            <v>0</v>
          </cell>
          <cell r="AN28">
            <v>0</v>
          </cell>
          <cell r="AO28">
            <v>-28</v>
          </cell>
          <cell r="AP28">
            <v>-160.94</v>
          </cell>
          <cell r="AQ28">
            <v>-147.76</v>
          </cell>
          <cell r="AR28">
            <v>-147.76</v>
          </cell>
          <cell r="AW28">
            <v>0</v>
          </cell>
          <cell r="AX28">
            <v>0</v>
          </cell>
          <cell r="AY28">
            <v>-70</v>
          </cell>
          <cell r="AZ28">
            <v>-155.88</v>
          </cell>
          <cell r="BA28">
            <v>-147.76</v>
          </cell>
        </row>
        <row r="29">
          <cell r="B29">
            <v>1540</v>
          </cell>
          <cell r="C29">
            <v>553</v>
          </cell>
          <cell r="D29">
            <v>732</v>
          </cell>
          <cell r="E29">
            <v>803</v>
          </cell>
          <cell r="F29">
            <v>956</v>
          </cell>
          <cell r="G29">
            <v>509</v>
          </cell>
          <cell r="H29">
            <v>776</v>
          </cell>
          <cell r="I29">
            <v>689</v>
          </cell>
          <cell r="J29">
            <v>-1436.9337036319998</v>
          </cell>
          <cell r="K29">
            <v>-1390.3443573000004</v>
          </cell>
          <cell r="L29">
            <v>-1327.0650275090002</v>
          </cell>
          <cell r="M29">
            <v>-962.17500000000018</v>
          </cell>
          <cell r="N29">
            <v>-799</v>
          </cell>
          <cell r="O29">
            <v>-670.69691541767588</v>
          </cell>
          <cell r="P29">
            <v>-552.00906419874991</v>
          </cell>
          <cell r="Q29">
            <v>-1505.2944221099478</v>
          </cell>
          <cell r="R29">
            <v>-1023.0249631318582</v>
          </cell>
          <cell r="S29">
            <v>-864.18365712566379</v>
          </cell>
          <cell r="T29">
            <v>-771.66823880604193</v>
          </cell>
          <cell r="U29">
            <v>-692.52110408209001</v>
          </cell>
          <cell r="V29">
            <v>-661.29435387741864</v>
          </cell>
          <cell r="W29">
            <v>-635.50105376461511</v>
          </cell>
          <cell r="X29">
            <v>-609.49290643726226</v>
          </cell>
          <cell r="Y29">
            <v>-597.54478626633841</v>
          </cell>
          <cell r="Z29">
            <v>-564.21107381609704</v>
          </cell>
          <cell r="AA29">
            <v>-546.00817609702699</v>
          </cell>
          <cell r="AB29">
            <v>-515.06180984271259</v>
          </cell>
          <cell r="AC29">
            <v>-508.11312090409473</v>
          </cell>
          <cell r="AD29">
            <v>-502.46372903524741</v>
          </cell>
          <cell r="AM29">
            <v>3628</v>
          </cell>
          <cell r="AN29">
            <v>2930</v>
          </cell>
          <cell r="AO29">
            <v>-5116.5180884410011</v>
          </cell>
          <cell r="AP29">
            <v>-3527.0004017263736</v>
          </cell>
          <cell r="AQ29">
            <v>-3351.3979631456536</v>
          </cell>
          <cell r="AR29">
            <v>-2503.8331003456342</v>
          </cell>
          <cell r="AW29">
            <v>3044</v>
          </cell>
          <cell r="AX29">
            <v>537.06629636800017</v>
          </cell>
          <cell r="AY29">
            <v>-4478.5843848090008</v>
          </cell>
          <cell r="AZ29">
            <v>-3751.025364858232</v>
          </cell>
          <cell r="BA29">
            <v>-2989.6673538912146</v>
          </cell>
        </row>
        <row r="30">
          <cell r="AM30">
            <v>0</v>
          </cell>
          <cell r="AN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-973</v>
          </cell>
          <cell r="K31">
            <v>2306</v>
          </cell>
          <cell r="L31">
            <v>1843</v>
          </cell>
          <cell r="M31">
            <v>7934</v>
          </cell>
          <cell r="N31">
            <v>-334</v>
          </cell>
          <cell r="O31">
            <v>-136</v>
          </cell>
          <cell r="P31">
            <v>7516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M31">
            <v>0</v>
          </cell>
          <cell r="AN31">
            <v>0</v>
          </cell>
          <cell r="AO31">
            <v>11110</v>
          </cell>
          <cell r="AP31">
            <v>7046</v>
          </cell>
          <cell r="AQ31">
            <v>0</v>
          </cell>
          <cell r="AR31">
            <v>0</v>
          </cell>
          <cell r="AW31">
            <v>0</v>
          </cell>
          <cell r="AX31">
            <v>-973</v>
          </cell>
          <cell r="AY31">
            <v>11749</v>
          </cell>
          <cell r="AZ31">
            <v>7380</v>
          </cell>
          <cell r="BA31">
            <v>0</v>
          </cell>
        </row>
        <row r="32">
          <cell r="B32">
            <v>1540</v>
          </cell>
          <cell r="C32">
            <v>553</v>
          </cell>
          <cell r="D32">
            <v>732</v>
          </cell>
          <cell r="E32">
            <v>803</v>
          </cell>
          <cell r="F32">
            <v>956</v>
          </cell>
          <cell r="G32">
            <v>509</v>
          </cell>
          <cell r="H32">
            <v>776</v>
          </cell>
          <cell r="I32">
            <v>689</v>
          </cell>
          <cell r="J32">
            <v>-463.93370363199983</v>
          </cell>
          <cell r="K32">
            <v>-3696.3443573000004</v>
          </cell>
          <cell r="L32">
            <v>-3170.0650275090002</v>
          </cell>
          <cell r="M32">
            <v>-8896.1749999999993</v>
          </cell>
          <cell r="N32">
            <v>-465</v>
          </cell>
          <cell r="O32">
            <v>-534.69691541767588</v>
          </cell>
          <cell r="P32">
            <v>-8068.0090641987499</v>
          </cell>
          <cell r="Q32">
            <v>-1505.2944221099478</v>
          </cell>
          <cell r="R32">
            <v>-1023.0249631318582</v>
          </cell>
          <cell r="S32">
            <v>-864.18365712566379</v>
          </cell>
          <cell r="T32">
            <v>-771.66823880604193</v>
          </cell>
          <cell r="U32">
            <v>-692.52110408209001</v>
          </cell>
          <cell r="V32">
            <v>-661.29435387741864</v>
          </cell>
          <cell r="W32">
            <v>-635.50105376461511</v>
          </cell>
          <cell r="X32">
            <v>-609.49290643726226</v>
          </cell>
          <cell r="Y32">
            <v>-597.54478626633841</v>
          </cell>
          <cell r="Z32">
            <v>-564.21107381609704</v>
          </cell>
          <cell r="AA32">
            <v>-546.00817609702699</v>
          </cell>
          <cell r="AB32">
            <v>-515.06180984271259</v>
          </cell>
          <cell r="AC32">
            <v>-508.11312090409473</v>
          </cell>
          <cell r="AD32">
            <v>-502.46372903524741</v>
          </cell>
          <cell r="AM32">
            <v>3628</v>
          </cell>
          <cell r="AN32">
            <v>2930</v>
          </cell>
          <cell r="AO32">
            <v>-16226.518088441</v>
          </cell>
          <cell r="AP32">
            <v>-10573.000401726373</v>
          </cell>
          <cell r="AQ32">
            <v>-3351.3979631456536</v>
          </cell>
          <cell r="AR32">
            <v>-2503.8331003456342</v>
          </cell>
          <cell r="AW32">
            <v>3044</v>
          </cell>
          <cell r="AX32">
            <v>1510.0662963680002</v>
          </cell>
          <cell r="AY32">
            <v>-16227.584384809001</v>
          </cell>
          <cell r="AZ32">
            <v>-11131.025364858231</v>
          </cell>
          <cell r="BA32">
            <v>-2989.6673538912146</v>
          </cell>
        </row>
        <row r="34">
          <cell r="B34">
            <v>2640.49</v>
          </cell>
          <cell r="C34">
            <v>2672.3620000000001</v>
          </cell>
          <cell r="D34">
            <v>3048.9870000000001</v>
          </cell>
          <cell r="E34">
            <v>3071.7510000000002</v>
          </cell>
          <cell r="F34">
            <v>3268</v>
          </cell>
          <cell r="G34">
            <v>3274</v>
          </cell>
          <cell r="H34">
            <v>3331</v>
          </cell>
          <cell r="I34">
            <v>3424</v>
          </cell>
          <cell r="J34">
            <v>3387</v>
          </cell>
          <cell r="K34">
            <v>3401</v>
          </cell>
          <cell r="L34">
            <v>3405</v>
          </cell>
          <cell r="M34">
            <v>3412</v>
          </cell>
          <cell r="N34">
            <v>3416.3</v>
          </cell>
          <cell r="O34">
            <v>3423</v>
          </cell>
          <cell r="P34">
            <v>3428.5</v>
          </cell>
          <cell r="Q34">
            <v>3472</v>
          </cell>
          <cell r="R34">
            <v>3490</v>
          </cell>
          <cell r="S34">
            <v>3500</v>
          </cell>
          <cell r="T34">
            <v>3500</v>
          </cell>
          <cell r="U34">
            <v>3500</v>
          </cell>
          <cell r="V34">
            <v>3500</v>
          </cell>
          <cell r="W34">
            <v>3500</v>
          </cell>
          <cell r="X34">
            <v>3500</v>
          </cell>
          <cell r="Y34">
            <v>3500</v>
          </cell>
          <cell r="Z34">
            <v>3500</v>
          </cell>
          <cell r="AA34">
            <v>3500</v>
          </cell>
          <cell r="AB34">
            <v>3500</v>
          </cell>
          <cell r="AC34">
            <v>3500</v>
          </cell>
          <cell r="AD34">
            <v>3500</v>
          </cell>
          <cell r="AM34">
            <v>2858.3975</v>
          </cell>
          <cell r="AN34">
            <v>3324.25</v>
          </cell>
          <cell r="AO34">
            <v>3401.25</v>
          </cell>
          <cell r="AP34">
            <v>3434.95</v>
          </cell>
          <cell r="AQ34">
            <v>3497.5</v>
          </cell>
          <cell r="AR34">
            <v>3500</v>
          </cell>
          <cell r="AW34">
            <v>3015.2750000000001</v>
          </cell>
          <cell r="AX34">
            <v>3354</v>
          </cell>
          <cell r="AY34">
            <v>3408.5749999999998</v>
          </cell>
          <cell r="AZ34">
            <v>3453.375</v>
          </cell>
          <cell r="BA34">
            <v>3500</v>
          </cell>
        </row>
        <row r="37">
          <cell r="B37">
            <v>0.58322508322318967</v>
          </cell>
          <cell r="C37">
            <v>0.20693304275393826</v>
          </cell>
          <cell r="D37">
            <v>0.24007973795886961</v>
          </cell>
          <cell r="E37">
            <v>0.26141441803062809</v>
          </cell>
          <cell r="F37">
            <v>0.29253365973072215</v>
          </cell>
          <cell r="G37">
            <v>0.15546731826511911</v>
          </cell>
          <cell r="H37">
            <v>0.23296307415190634</v>
          </cell>
          <cell r="I37">
            <v>0.2012266355140187</v>
          </cell>
          <cell r="J37">
            <v>-0.42424969106347793</v>
          </cell>
          <cell r="K37">
            <v>-0.4088045743310792</v>
          </cell>
          <cell r="L37">
            <v>-0.38974009618472838</v>
          </cell>
          <cell r="M37">
            <v>-0.28199736225087929</v>
          </cell>
          <cell r="N37">
            <v>-0.2338787577203407</v>
          </cell>
          <cell r="O37">
            <v>-0.19593833345535375</v>
          </cell>
          <cell r="P37">
            <v>-0.16100599801626073</v>
          </cell>
          <cell r="Q37">
            <v>-0.4335525409302845</v>
          </cell>
          <cell r="R37">
            <v>-0.29313036192889919</v>
          </cell>
          <cell r="S37">
            <v>-0.24690961632161823</v>
          </cell>
          <cell r="T37">
            <v>-0.22047663965886913</v>
          </cell>
          <cell r="U37">
            <v>-0.19786317259488287</v>
          </cell>
          <cell r="V37">
            <v>-0.18894124396497675</v>
          </cell>
          <cell r="W37">
            <v>-0.18157172964703289</v>
          </cell>
          <cell r="X37">
            <v>-0.17414083041064637</v>
          </cell>
          <cell r="Y37">
            <v>-0.1707270817903824</v>
          </cell>
          <cell r="Z37">
            <v>-0.16120316394745629</v>
          </cell>
          <cell r="AA37">
            <v>-0.15600233602772201</v>
          </cell>
          <cell r="AB37">
            <v>-0.14716051709791789</v>
          </cell>
          <cell r="AC37">
            <v>-0.14517517740116992</v>
          </cell>
          <cell r="AD37">
            <v>-0.14356106543864211</v>
          </cell>
          <cell r="AM37">
            <v>1.2692426438240307</v>
          </cell>
          <cell r="AN37">
            <v>0.88140181995938938</v>
          </cell>
          <cell r="AO37">
            <v>-1.5043052079209118</v>
          </cell>
          <cell r="AP37">
            <v>-1.0267981780597604</v>
          </cell>
          <cell r="AQ37">
            <v>-0.95822672284364652</v>
          </cell>
          <cell r="AR37">
            <v>-0.71538088581303838</v>
          </cell>
          <cell r="AW37">
            <v>1.0095264942666922</v>
          </cell>
          <cell r="AX37">
            <v>0.16012710088491358</v>
          </cell>
          <cell r="AY37">
            <v>-1.3139169256387202</v>
          </cell>
          <cell r="AZ37">
            <v>-1.0861911506448712</v>
          </cell>
          <cell r="BA37">
            <v>-0.85419067254034697</v>
          </cell>
        </row>
        <row r="38">
          <cell r="B38">
            <v>0.58322508322318967</v>
          </cell>
          <cell r="C38">
            <v>0.20693304275393826</v>
          </cell>
          <cell r="D38">
            <v>0.24007973795886961</v>
          </cell>
          <cell r="E38">
            <v>0.26141441803062809</v>
          </cell>
          <cell r="F38">
            <v>0.29253365973072215</v>
          </cell>
          <cell r="G38">
            <v>0.15546731826511911</v>
          </cell>
          <cell r="H38">
            <v>0.23296307415190634</v>
          </cell>
          <cell r="I38">
            <v>0.2012266355140187</v>
          </cell>
          <cell r="J38">
            <v>-0.13697481654325358</v>
          </cell>
          <cell r="K38">
            <v>-1.0868404461334902</v>
          </cell>
          <cell r="L38">
            <v>-0.93100294493656388</v>
          </cell>
          <cell r="M38">
            <v>-2.6073197538100819</v>
          </cell>
          <cell r="N38">
            <v>-0.13611216813511692</v>
          </cell>
          <cell r="O38">
            <v>-0.15620710354007475</v>
          </cell>
          <cell r="P38">
            <v>-2.3532183357732972</v>
          </cell>
          <cell r="Q38">
            <v>-0.4335525409302845</v>
          </cell>
          <cell r="R38">
            <v>-0.29313036192889919</v>
          </cell>
          <cell r="S38">
            <v>-0.24690961632161823</v>
          </cell>
          <cell r="T38">
            <v>-0.22047663965886913</v>
          </cell>
          <cell r="U38">
            <v>-0.19786317259488287</v>
          </cell>
          <cell r="V38">
            <v>-0.18894124396497675</v>
          </cell>
          <cell r="W38">
            <v>-0.18157172964703289</v>
          </cell>
          <cell r="X38">
            <v>-0.17414083041064637</v>
          </cell>
          <cell r="Y38">
            <v>-0.1707270817903824</v>
          </cell>
          <cell r="Z38">
            <v>-0.16120316394745629</v>
          </cell>
          <cell r="AA38">
            <v>-0.15600233602772201</v>
          </cell>
          <cell r="AB38">
            <v>-0.14716051709791789</v>
          </cell>
          <cell r="AC38">
            <v>-0.14517517740116992</v>
          </cell>
          <cell r="AD38">
            <v>-0.14356106543864211</v>
          </cell>
          <cell r="AM38">
            <v>1.2692426438240307</v>
          </cell>
          <cell r="AN38">
            <v>0.88140181995938938</v>
          </cell>
          <cell r="AO38">
            <v>-4.7707513674210951</v>
          </cell>
          <cell r="AP38">
            <v>-3.078065299851926</v>
          </cell>
          <cell r="AQ38">
            <v>-0.95822672284364652</v>
          </cell>
          <cell r="AR38">
            <v>-0.71538088581303838</v>
          </cell>
          <cell r="AW38">
            <v>1.0095264942666922</v>
          </cell>
          <cell r="AX38">
            <v>0.45022847238163394</v>
          </cell>
          <cell r="AY38">
            <v>-4.7608118890765203</v>
          </cell>
          <cell r="AZ38">
            <v>-3.2232310029632552</v>
          </cell>
          <cell r="BA38">
            <v>-0.85419067254034697</v>
          </cell>
        </row>
        <row r="41">
          <cell r="B41">
            <v>0.55144138372837925</v>
          </cell>
          <cell r="C41">
            <v>0.49118613683896029</v>
          </cell>
          <cell r="D41">
            <v>0.48336783988957904</v>
          </cell>
          <cell r="E41">
            <v>0.45395542493264757</v>
          </cell>
          <cell r="F41">
            <v>0.4528792033482465</v>
          </cell>
          <cell r="G41">
            <v>0.40634610008386918</v>
          </cell>
          <cell r="H41">
            <v>0.42282784673502427</v>
          </cell>
          <cell r="I41">
            <v>0.33839933073061906</v>
          </cell>
          <cell r="J41">
            <v>0.12854173837973071</v>
          </cell>
          <cell r="K41">
            <v>0.14771057227071879</v>
          </cell>
          <cell r="L41">
            <v>0.13922535432786234</v>
          </cell>
          <cell r="M41">
            <v>0.11486639343831051</v>
          </cell>
          <cell r="N41">
            <v>0.13650793650793649</v>
          </cell>
          <cell r="O41">
            <v>0.22788225739008078</v>
          </cell>
          <cell r="P41">
            <v>0.23533166120522189</v>
          </cell>
          <cell r="Q41">
            <v>0.09</v>
          </cell>
          <cell r="R41">
            <v>0.12000000000000001</v>
          </cell>
          <cell r="S41">
            <v>0.17999999999999997</v>
          </cell>
          <cell r="T41">
            <v>0.22</v>
          </cell>
          <cell r="U41">
            <v>0.25</v>
          </cell>
          <cell r="V41">
            <v>0.24999999999999994</v>
          </cell>
          <cell r="W41">
            <v>0.25</v>
          </cell>
          <cell r="X41">
            <v>0.25</v>
          </cell>
          <cell r="Y41">
            <v>0.24999999999999994</v>
          </cell>
          <cell r="Z41">
            <v>0.26</v>
          </cell>
          <cell r="AA41">
            <v>0.27</v>
          </cell>
          <cell r="AB41">
            <v>0.28000000000000003</v>
          </cell>
          <cell r="AC41">
            <v>0.28000000000000003</v>
          </cell>
          <cell r="AD41">
            <v>0.28000000000000003</v>
          </cell>
          <cell r="AM41">
            <v>0.49485122032764961</v>
          </cell>
          <cell r="AN41">
            <v>0.40485575749119196</v>
          </cell>
          <cell r="AO41">
            <v>0.13344149478776393</v>
          </cell>
          <cell r="AP41">
            <v>0.17860353614333394</v>
          </cell>
          <cell r="AQ41">
            <v>0.19167394706729887</v>
          </cell>
          <cell r="AR41">
            <v>0.24999999999999994</v>
          </cell>
          <cell r="AW41">
            <v>0.46962182269063857</v>
          </cell>
          <cell r="AX41">
            <v>0.35046714627509579</v>
          </cell>
          <cell r="AY41">
            <v>0.13499547834238557</v>
          </cell>
          <cell r="AZ41">
            <v>0.18020701254895824</v>
          </cell>
          <cell r="BA41">
            <v>0.22470666483416901</v>
          </cell>
        </row>
        <row r="42">
          <cell r="B42">
            <v>0.14708520179372198</v>
          </cell>
          <cell r="C42">
            <v>0.18285031371377353</v>
          </cell>
          <cell r="D42">
            <v>0.17750172532781228</v>
          </cell>
          <cell r="E42">
            <v>0.17879010531471956</v>
          </cell>
          <cell r="F42">
            <v>0.15774282003175061</v>
          </cell>
          <cell r="G42">
            <v>0.17165222253284876</v>
          </cell>
          <cell r="H42">
            <v>0.16905018888289261</v>
          </cell>
          <cell r="I42">
            <v>0.21360847741215838</v>
          </cell>
          <cell r="J42">
            <v>0.40882259575411312</v>
          </cell>
          <cell r="K42">
            <v>0.35131824615146179</v>
          </cell>
          <cell r="L42">
            <v>0.33290245066488477</v>
          </cell>
          <cell r="M42">
            <v>0.23906604304661894</v>
          </cell>
          <cell r="N42">
            <v>0.32987012987012987</v>
          </cell>
          <cell r="O42">
            <v>0.22950240084206439</v>
          </cell>
          <cell r="P42">
            <v>0.26992283710893278</v>
          </cell>
          <cell r="Q42">
            <v>0.46413456598693831</v>
          </cell>
          <cell r="R42">
            <v>0.30810762224900951</v>
          </cell>
          <cell r="S42">
            <v>0.3063078560926572</v>
          </cell>
          <cell r="T42">
            <v>0.30854450370150255</v>
          </cell>
          <cell r="U42">
            <v>0.30307109542521055</v>
          </cell>
          <cell r="V42">
            <v>0.28817862338608119</v>
          </cell>
          <cell r="W42">
            <v>0.27489521273043954</v>
          </cell>
          <cell r="X42">
            <v>0.2625576528409041</v>
          </cell>
          <cell r="Y42">
            <v>0.25526841194664468</v>
          </cell>
          <cell r="Z42">
            <v>0.24832644340520837</v>
          </cell>
          <cell r="AA42">
            <v>0.24788625968600866</v>
          </cell>
          <cell r="AB42">
            <v>0.24340884481249395</v>
          </cell>
          <cell r="AC42">
            <v>0.23878220650616433</v>
          </cell>
          <cell r="AD42">
            <v>0.23488162891204306</v>
          </cell>
          <cell r="AM42">
            <v>0.17111334002006018</v>
          </cell>
          <cell r="AN42">
            <v>0.17811420797432587</v>
          </cell>
          <cell r="AO42">
            <v>0.32993466531764759</v>
          </cell>
          <cell r="AP42">
            <v>0.31052138440220339</v>
          </cell>
          <cell r="AQ42">
            <v>0.3065206931544649</v>
          </cell>
          <cell r="AR42">
            <v>0.26966031350530134</v>
          </cell>
          <cell r="AW42">
            <v>0.17438175931666322</v>
          </cell>
          <cell r="AX42">
            <v>0.21817983006609151</v>
          </cell>
          <cell r="AY42">
            <v>0.31395089211614791</v>
          </cell>
          <cell r="AZ42">
            <v>0.30385756086317034</v>
          </cell>
          <cell r="BA42">
            <v>0.30154658370284548</v>
          </cell>
        </row>
        <row r="43">
          <cell r="B43">
            <v>0.11556694426649583</v>
          </cell>
          <cell r="C43">
            <v>0.16940543770540784</v>
          </cell>
          <cell r="D43">
            <v>0.14575569358178053</v>
          </cell>
          <cell r="E43">
            <v>0.13054126867499388</v>
          </cell>
          <cell r="F43">
            <v>0.10737480155866648</v>
          </cell>
          <cell r="G43">
            <v>0.11727704780542354</v>
          </cell>
          <cell r="H43">
            <v>0.10806799784133837</v>
          </cell>
          <cell r="I43">
            <v>1.1572783045175684E-2</v>
          </cell>
          <cell r="J43">
            <v>0.25992235321108154</v>
          </cell>
          <cell r="K43">
            <v>0.17932064408051632</v>
          </cell>
          <cell r="L43">
            <v>0.14427015499138904</v>
          </cell>
          <cell r="M43">
            <v>0.15257295881056226</v>
          </cell>
          <cell r="N43">
            <v>0.17546897546897547</v>
          </cell>
          <cell r="O43">
            <v>0.14902014627167501</v>
          </cell>
          <cell r="P43">
            <v>0.16276753996518559</v>
          </cell>
          <cell r="Q43">
            <v>0.21387707668976833</v>
          </cell>
          <cell r="R43">
            <v>0.1824860977992076</v>
          </cell>
          <cell r="S43">
            <v>0.17550405166369334</v>
          </cell>
          <cell r="T43">
            <v>0.17855039351679888</v>
          </cell>
          <cell r="U43">
            <v>0.17560916022835726</v>
          </cell>
          <cell r="V43">
            <v>0.17528020145077788</v>
          </cell>
          <cell r="W43">
            <v>0.16809370161423323</v>
          </cell>
          <cell r="X43">
            <v>0.16138681756077794</v>
          </cell>
          <cell r="Y43">
            <v>0.15511468004711287</v>
          </cell>
          <cell r="Z43">
            <v>0.14914135827890027</v>
          </cell>
          <cell r="AA43">
            <v>0.14876259554377491</v>
          </cell>
          <cell r="AB43">
            <v>0.14490993623400641</v>
          </cell>
          <cell r="AC43">
            <v>0.14092887536576931</v>
          </cell>
          <cell r="AD43">
            <v>0.13757256441268823</v>
          </cell>
          <cell r="AM43">
            <v>0.13901705115346039</v>
          </cell>
          <cell r="AN43">
            <v>8.605713887047825E-2</v>
          </cell>
          <cell r="AO43">
            <v>0.17897839897460938</v>
          </cell>
          <cell r="AP43">
            <v>0.17167144195150236</v>
          </cell>
          <cell r="AQ43">
            <v>0.17806394693843247</v>
          </cell>
          <cell r="AR43">
            <v>0.16462700799305488</v>
          </cell>
          <cell r="AW43">
            <v>0.13776951160708134</v>
          </cell>
          <cell r="AX43">
            <v>0.10631279636422315</v>
          </cell>
          <cell r="AY43">
            <v>0.1619470403739294</v>
          </cell>
          <cell r="AZ43">
            <v>0.17264306194205686</v>
          </cell>
          <cell r="BA43">
            <v>0.17622865242818309</v>
          </cell>
        </row>
        <row r="44">
          <cell r="B44">
            <v>0.28878923766816145</v>
          </cell>
          <cell r="C44">
            <v>0.1389303854197789</v>
          </cell>
          <cell r="D44">
            <v>0.16011042097998621</v>
          </cell>
          <cell r="E44">
            <v>0.14462405094293412</v>
          </cell>
          <cell r="F44">
            <v>0.18776158175782942</v>
          </cell>
          <cell r="G44">
            <v>0.11741682974559686</v>
          </cell>
          <cell r="H44">
            <v>0.1457096600107933</v>
          </cell>
          <cell r="I44">
            <v>0.113218070273285</v>
          </cell>
          <cell r="J44">
            <v>-0.54020321058546394</v>
          </cell>
          <cell r="K44">
            <v>-0.38292831796125937</v>
          </cell>
          <cell r="L44">
            <v>-0.33794725132841147</v>
          </cell>
          <cell r="M44">
            <v>-0.27677260841887069</v>
          </cell>
          <cell r="N44">
            <v>-0.36883116883116884</v>
          </cell>
          <cell r="O44">
            <v>-0.15064028972365864</v>
          </cell>
          <cell r="P44">
            <v>-0.19735871586889642</v>
          </cell>
          <cell r="Q44">
            <v>-0.58801164267670658</v>
          </cell>
          <cell r="R44">
            <v>-0.37059372004821706</v>
          </cell>
          <cell r="S44">
            <v>-0.30181190775635064</v>
          </cell>
          <cell r="T44">
            <v>-0.26709489721830143</v>
          </cell>
          <cell r="U44">
            <v>-0.22868025565356784</v>
          </cell>
          <cell r="V44">
            <v>-0.21345882483685913</v>
          </cell>
          <cell r="W44">
            <v>-0.19298891434467277</v>
          </cell>
          <cell r="X44">
            <v>-0.17394447040168204</v>
          </cell>
          <cell r="Y44">
            <v>-0.16038309199375761</v>
          </cell>
          <cell r="Z44">
            <v>-0.13746780168410866</v>
          </cell>
          <cell r="AA44">
            <v>-0.12664885522978353</v>
          </cell>
          <cell r="AB44">
            <v>-0.10831878104650033</v>
          </cell>
          <cell r="AC44">
            <v>-9.9711081871933602E-2</v>
          </cell>
          <cell r="AD44">
            <v>-9.2454193324731232E-2</v>
          </cell>
          <cell r="AM44">
            <v>0.18472082915412905</v>
          </cell>
          <cell r="AN44">
            <v>0.14068441064638784</v>
          </cell>
          <cell r="AO44">
            <v>-0.37547156950449301</v>
          </cell>
          <cell r="AP44">
            <v>-0.30358929021037179</v>
          </cell>
          <cell r="AQ44">
            <v>-0.29291069302559852</v>
          </cell>
          <cell r="AR44">
            <v>-0.18428732149835628</v>
          </cell>
          <cell r="AW44">
            <v>0.15747055176689398</v>
          </cell>
          <cell r="AX44">
            <v>2.5974519844781111E-2</v>
          </cell>
          <cell r="AY44">
            <v>-0.34090245414769177</v>
          </cell>
          <cell r="AZ44">
            <v>-0.29629361025626899</v>
          </cell>
          <cell r="BA44">
            <v>-0.25306857129685961</v>
          </cell>
        </row>
        <row r="45">
          <cell r="B45">
            <v>0.29276105060858426</v>
          </cell>
          <cell r="C45">
            <v>0.12100388407529131</v>
          </cell>
          <cell r="D45">
            <v>0.14824016563146997</v>
          </cell>
          <cell r="E45">
            <v>0.14682831251530737</v>
          </cell>
          <cell r="F45">
            <v>0.18602973011978641</v>
          </cell>
          <cell r="G45">
            <v>0.10162147050601063</v>
          </cell>
          <cell r="H45">
            <v>0.1492174851592013</v>
          </cell>
          <cell r="I45">
            <v>9.7601784718349141E-2</v>
          </cell>
          <cell r="J45">
            <v>-0.58461205485268386</v>
          </cell>
          <cell r="K45">
            <v>-0.42405001539961856</v>
          </cell>
          <cell r="L45">
            <v>-0.39330672940650263</v>
          </cell>
          <cell r="M45">
            <v>-0.31612590951897435</v>
          </cell>
          <cell r="N45">
            <v>-0.39047619047619048</v>
          </cell>
          <cell r="O45">
            <v>-0.18391387200187617</v>
          </cell>
          <cell r="P45">
            <v>-0.26721311843728857</v>
          </cell>
          <cell r="Q45">
            <v>-0.66818585392631857</v>
          </cell>
          <cell r="R45">
            <v>-0.44986699255102075</v>
          </cell>
          <cell r="S45">
            <v>-0.38206477247011877</v>
          </cell>
          <cell r="T45">
            <v>-0.34982937644459566</v>
          </cell>
          <cell r="U45">
            <v>-0.31115147878225707</v>
          </cell>
          <cell r="V45">
            <v>-0.29577555925487625</v>
          </cell>
          <cell r="W45">
            <v>-0.27193065721462228</v>
          </cell>
          <cell r="X45">
            <v>-0.24973646339211789</v>
          </cell>
          <cell r="Y45">
            <v>-0.23502170825563024</v>
          </cell>
          <cell r="Z45">
            <v>-0.21253493008137028</v>
          </cell>
          <cell r="AA45">
            <v>-0.20467649509440325</v>
          </cell>
          <cell r="AB45">
            <v>-0.18725567831458165</v>
          </cell>
          <cell r="AC45">
            <v>-0.17946458927457762</v>
          </cell>
          <cell r="AD45">
            <v>-0.17308998161712538</v>
          </cell>
          <cell r="AM45">
            <v>0.17947174857907056</v>
          </cell>
          <cell r="AN45">
            <v>0.13332403111591726</v>
          </cell>
          <cell r="AO45">
            <v>-0.42077401725886643</v>
          </cell>
          <cell r="AP45">
            <v>-0.350933730161891</v>
          </cell>
          <cell r="AQ45">
            <v>-0.37406716083902664</v>
          </cell>
          <cell r="AR45">
            <v>-0.26207653048839352</v>
          </cell>
          <cell r="AW45">
            <v>0.15058207618653993</v>
          </cell>
          <cell r="AX45">
            <v>1.15413256363932E-2</v>
          </cell>
          <cell r="AY45">
            <v>-0.38205033050658044</v>
          </cell>
          <cell r="AZ45">
            <v>-0.35828920177528445</v>
          </cell>
          <cell r="BA45">
            <v>-0.33500033665685114</v>
          </cell>
        </row>
        <row r="46">
          <cell r="B46">
            <v>0.19730941704035873</v>
          </cell>
          <cell r="C46">
            <v>8.2611293695847021E-2</v>
          </cell>
          <cell r="D46">
            <v>0.1010351966873706</v>
          </cell>
          <cell r="E46">
            <v>9.8334557923095769E-2</v>
          </cell>
          <cell r="F46">
            <v>0.13797084716409294</v>
          </cell>
          <cell r="G46">
            <v>7.1149007548224771E-2</v>
          </cell>
          <cell r="H46">
            <v>0.10469508904479223</v>
          </cell>
          <cell r="I46">
            <v>9.6068042387060792E-2</v>
          </cell>
          <cell r="J46">
            <v>-0.37536802980537104</v>
          </cell>
          <cell r="K46">
            <v>-0.26106538810968333</v>
          </cell>
          <cell r="L46">
            <v>-0.24735901447335323</v>
          </cell>
          <cell r="M46">
            <v>-0.19659288799566488</v>
          </cell>
          <cell r="N46">
            <v>-0.21847041847041848</v>
          </cell>
          <cell r="O46">
            <v>-0.17936363852793188</v>
          </cell>
          <cell r="P46">
            <v>-0.17294358487411859</v>
          </cell>
          <cell r="Q46">
            <v>-0.66818585392631857</v>
          </cell>
          <cell r="R46">
            <v>-0.44986699255102075</v>
          </cell>
          <cell r="S46">
            <v>-0.38206477247011877</v>
          </cell>
          <cell r="T46">
            <v>-0.34982937644459566</v>
          </cell>
          <cell r="U46">
            <v>-0.31115147878225707</v>
          </cell>
          <cell r="V46">
            <v>-0.29577555925487625</v>
          </cell>
          <cell r="W46">
            <v>-0.27193065721462228</v>
          </cell>
          <cell r="X46">
            <v>-0.24973646339211789</v>
          </cell>
          <cell r="Y46">
            <v>-0.23502170825563024</v>
          </cell>
          <cell r="Z46">
            <v>-0.21253493008137028</v>
          </cell>
          <cell r="AA46">
            <v>-0.20467649509440325</v>
          </cell>
          <cell r="AB46">
            <v>-0.18725567831458165</v>
          </cell>
          <cell r="AC46">
            <v>-0.17946458927457762</v>
          </cell>
          <cell r="AD46">
            <v>-0.17308998161712538</v>
          </cell>
          <cell r="AM46">
            <v>0.12129722500835841</v>
          </cell>
          <cell r="AN46">
            <v>0.10220811385914118</v>
          </cell>
          <cell r="AO46">
            <v>-0.26405764587489422</v>
          </cell>
          <cell r="AP46">
            <v>-0.27754872375610945</v>
          </cell>
          <cell r="AQ46">
            <v>-0.37406716083902664</v>
          </cell>
          <cell r="AR46">
            <v>-0.26207653048839352</v>
          </cell>
          <cell r="AW46">
            <v>0.10484259833298891</v>
          </cell>
          <cell r="AX46">
            <v>2.1006997718858986E-2</v>
          </cell>
          <cell r="AY46">
            <v>-0.23316694753707967</v>
          </cell>
          <cell r="AZ46">
            <v>-0.33120432439483372</v>
          </cell>
          <cell r="BA46">
            <v>-0.33500033665685114</v>
          </cell>
        </row>
        <row r="49">
          <cell r="C49">
            <v>-0.14234465086483028</v>
          </cell>
          <cell r="D49">
            <v>8.2312518673438806E-2</v>
          </cell>
          <cell r="E49">
            <v>0.1271221532091098</v>
          </cell>
          <cell r="F49">
            <v>-0.15148175361253979</v>
          </cell>
          <cell r="G49">
            <v>3.247221821330637E-2</v>
          </cell>
          <cell r="H49">
            <v>3.606374056471906E-2</v>
          </cell>
          <cell r="I49">
            <v>-3.2379924446843011E-2</v>
          </cell>
          <cell r="J49">
            <v>-0.46624842493474616</v>
          </cell>
          <cell r="K49">
            <v>0.39121301210297355</v>
          </cell>
          <cell r="L49">
            <v>7.3754918504431721E-3</v>
          </cell>
          <cell r="M49">
            <v>-0.11428096997163162</v>
          </cell>
          <cell r="N49">
            <v>-0.27080647961572657</v>
          </cell>
          <cell r="O49">
            <v>1.480608501654368E-2</v>
          </cell>
          <cell r="P49">
            <v>-0.16133767059743109</v>
          </cell>
          <cell r="Q49">
            <v>-0.25482173210913051</v>
          </cell>
          <cell r="R49">
            <v>-2.5374744350384892E-3</v>
          </cell>
          <cell r="S49">
            <v>-1.2206320789397984E-2</v>
          </cell>
          <cell r="T49">
            <v>-2.9994925159780417E-2</v>
          </cell>
          <cell r="U49">
            <v>3.1920964382232686E-3</v>
          </cell>
          <cell r="V49">
            <v>1.8767594677358002E-3</v>
          </cell>
          <cell r="W49">
            <v>4.2752939387564304E-2</v>
          </cell>
          <cell r="X49">
            <v>4.1557818382096157E-2</v>
          </cell>
          <cell r="Y49">
            <v>4.0435486259327913E-2</v>
          </cell>
          <cell r="Z49">
            <v>4.0051410535247189E-2</v>
          </cell>
          <cell r="AA49">
            <v>2.5460885092845054E-3</v>
          </cell>
          <cell r="AB49">
            <v>2.6586577911034803E-2</v>
          </cell>
          <cell r="AC49">
            <v>2.8248723747383853E-2</v>
          </cell>
          <cell r="AD49">
            <v>2.4396659082495997E-2</v>
          </cell>
          <cell r="AN49">
            <v>-4.1558007355399496E-2</v>
          </cell>
          <cell r="AO49">
            <v>-0.32778170329790357</v>
          </cell>
          <cell r="AP49">
            <v>-0.37065310387099326</v>
          </cell>
          <cell r="AQ49">
            <v>-0.29382688740560559</v>
          </cell>
          <cell r="AR49">
            <v>4.9703830919956671E-2</v>
          </cell>
          <cell r="AX49">
            <v>-0.1194438831587793</v>
          </cell>
          <cell r="AY49">
            <v>-0.26044877627978891</v>
          </cell>
          <cell r="AZ49">
            <v>-0.42589902313607586</v>
          </cell>
          <cell r="BA49">
            <v>-0.21847258753764998</v>
          </cell>
        </row>
        <row r="50">
          <cell r="C50">
            <v>0.1502439024390243</v>
          </cell>
          <cell r="D50">
            <v>-6.7854113655639869E-3</v>
          </cell>
          <cell r="E50">
            <v>7.8565328778821497E-2</v>
          </cell>
          <cell r="F50">
            <v>-0.27276326207442592</v>
          </cell>
          <cell r="G50">
            <v>0.12520413718018508</v>
          </cell>
          <cell r="H50">
            <v>-6.2893081761006275E-3</v>
          </cell>
          <cell r="I50">
            <v>-0.21372930866601758</v>
          </cell>
          <cell r="J50">
            <v>0.58513931888544901</v>
          </cell>
          <cell r="K50">
            <v>0.10390625000000009</v>
          </cell>
          <cell r="L50">
            <v>-9.412597310686488E-2</v>
          </cell>
          <cell r="M50">
            <v>-0.27304687500000002</v>
          </cell>
          <cell r="N50">
            <v>-5.9108006448146178E-2</v>
          </cell>
          <cell r="O50">
            <v>-0.23986293546544835</v>
          </cell>
          <cell r="P50">
            <v>-4.132231404958675E-2</v>
          </cell>
          <cell r="Q50">
            <v>0.16766992812767278</v>
          </cell>
          <cell r="R50">
            <v>-0.27825892621295534</v>
          </cell>
          <cell r="S50">
            <v>-2.9888199540448968E-2</v>
          </cell>
          <cell r="T50">
            <v>-1.9358976761819302E-2</v>
          </cell>
          <cell r="U50">
            <v>-1.4138206055826719E-2</v>
          </cell>
          <cell r="V50">
            <v>-2.9981662936348741E-2</v>
          </cell>
          <cell r="W50">
            <v>-3.3030599609025213E-3</v>
          </cell>
          <cell r="X50">
            <v>-3.2195763635611829E-3</v>
          </cell>
          <cell r="Y50">
            <v>7.1534403233899369E-3</v>
          </cell>
          <cell r="Z50">
            <v>7.3196382812701355E-3</v>
          </cell>
          <cell r="AA50">
            <v>4.8043297441258126E-4</v>
          </cell>
          <cell r="AB50">
            <v>5.0270997055381628E-3</v>
          </cell>
          <cell r="AC50">
            <v>5.455966552387892E-3</v>
          </cell>
          <cell r="AD50">
            <v>4.8187938633941219E-3</v>
          </cell>
          <cell r="AN50">
            <v>-0.18359206554549379</v>
          </cell>
          <cell r="AO50">
            <v>0.29499537831770772</v>
          </cell>
          <cell r="AP50">
            <v>-0.40369666276221983</v>
          </cell>
          <cell r="AQ50">
            <v>-0.29032406766080887</v>
          </cell>
          <cell r="AR50">
            <v>-5.9249866010201768E-2</v>
          </cell>
          <cell r="AX50">
            <v>-8.4629813527529518E-2</v>
          </cell>
          <cell r="AY50">
            <v>8.4619093539054946E-2</v>
          </cell>
          <cell r="AZ50">
            <v>-0.42517196576714889</v>
          </cell>
          <cell r="BA50">
            <v>-0.21638204409084594</v>
          </cell>
        </row>
        <row r="51">
          <cell r="C51">
            <v>-0.58740017746228923</v>
          </cell>
          <cell r="D51">
            <v>0.24731182795698925</v>
          </cell>
          <cell r="E51">
            <v>1.8103448275861966E-2</v>
          </cell>
          <cell r="F51">
            <v>0.10160880609652834</v>
          </cell>
          <cell r="G51">
            <v>-0.35434281322059957</v>
          </cell>
          <cell r="H51">
            <v>0.28571428571428581</v>
          </cell>
          <cell r="I51">
            <v>-0.24814814814814812</v>
          </cell>
          <cell r="J51">
            <v>-3.5467163837832509</v>
          </cell>
          <cell r="K51">
            <v>-1.3825078764269305E-2</v>
          </cell>
          <cell r="L51">
            <v>-0.11095690091818722</v>
          </cell>
          <cell r="M51">
            <v>-0.27461233874940449</v>
          </cell>
          <cell r="N51">
            <v>-2.8266200315547496E-2</v>
          </cell>
          <cell r="O51">
            <v>-0.58552667025220972</v>
          </cell>
          <cell r="P51">
            <v>9.8758643402378388E-2</v>
          </cell>
          <cell r="Q51">
            <v>1.2201882266024051</v>
          </cell>
          <cell r="R51">
            <v>-0.37135029116923934</v>
          </cell>
          <cell r="S51">
            <v>-0.19553980905713209</v>
          </cell>
          <cell r="T51">
            <v>-0.14157328088315724</v>
          </cell>
          <cell r="U51">
            <v>-0.14109094755325691</v>
          </cell>
          <cell r="V51">
            <v>-6.4810229916292927E-2</v>
          </cell>
          <cell r="W51">
            <v>-5.7243204370095224E-2</v>
          </cell>
          <cell r="X51">
            <v>-6.1224714764523958E-2</v>
          </cell>
          <cell r="Y51">
            <v>-4.0680856821959099E-2</v>
          </cell>
          <cell r="Z51">
            <v>-0.1085495405569209</v>
          </cell>
          <cell r="AA51">
            <v>-7.6355969403153257E-2</v>
          </cell>
          <cell r="AB51">
            <v>-0.12199280004331781</v>
          </cell>
          <cell r="AC51">
            <v>-5.3462458793066436E-2</v>
          </cell>
          <cell r="AD51">
            <v>-5.0158066866983542E-2</v>
          </cell>
          <cell r="AN51">
            <v>-0.27004524886877823</v>
          </cell>
          <cell r="AO51">
            <v>-2.7940783755122736</v>
          </cell>
          <cell r="AP51">
            <v>-0.49113862936666519</v>
          </cell>
          <cell r="AQ51">
            <v>-0.31866616354373145</v>
          </cell>
          <cell r="AR51">
            <v>-0.33956966415734013</v>
          </cell>
          <cell r="AX51">
            <v>-0.85475365346281706</v>
          </cell>
          <cell r="AY51">
            <v>-10.706236290054244</v>
          </cell>
          <cell r="AZ51">
            <v>-0.50102309614653562</v>
          </cell>
          <cell r="BA51">
            <v>-0.33248636199033998</v>
          </cell>
        </row>
        <row r="52">
          <cell r="C52">
            <v>-0.64551422319474838</v>
          </cell>
          <cell r="D52">
            <v>0.32592592592592595</v>
          </cell>
          <cell r="E52">
            <v>0.11638733705772819</v>
          </cell>
          <cell r="F52">
            <v>7.5062552126772264E-2</v>
          </cell>
          <cell r="G52">
            <v>-0.4359968968192397</v>
          </cell>
          <cell r="H52">
            <v>0.52132049518569468</v>
          </cell>
          <cell r="I52">
            <v>-0.36708860759493667</v>
          </cell>
          <cell r="J52">
            <v>-4.197048148045714</v>
          </cell>
          <cell r="K52">
            <v>9.1203120248271041E-3</v>
          </cell>
          <cell r="L52">
            <v>-6.5658423309843617E-2</v>
          </cell>
          <cell r="M52">
            <v>-0.28809066051705234</v>
          </cell>
          <cell r="N52">
            <v>-9.9306006290878379E-2</v>
          </cell>
          <cell r="O52">
            <v>-0.52202740915175472</v>
          </cell>
          <cell r="P52">
            <v>0.2185137201246834</v>
          </cell>
          <cell r="Q52">
            <v>0.86337250270461685</v>
          </cell>
          <cell r="R52">
            <v>-0.32844213339521522</v>
          </cell>
          <cell r="S52">
            <v>-0.16108277881218869</v>
          </cell>
          <cell r="T52">
            <v>-0.1118357542215257</v>
          </cell>
          <cell r="U52">
            <v>-0.10772300633574217</v>
          </cell>
          <cell r="V52">
            <v>-4.7632169399381086E-2</v>
          </cell>
          <cell r="W52">
            <v>-4.1311956828073315E-2</v>
          </cell>
          <cell r="X52">
            <v>-4.3451118584772797E-2</v>
          </cell>
          <cell r="Y52">
            <v>-2.0868150412983844E-2</v>
          </cell>
          <cell r="Z52">
            <v>-5.9460270883960664E-2</v>
          </cell>
          <cell r="AA52">
            <v>-3.4522845312426553E-2</v>
          </cell>
          <cell r="AB52">
            <v>-6.0790219674655366E-2</v>
          </cell>
          <cell r="AC52">
            <v>-1.4533302592709019E-2</v>
          </cell>
          <cell r="AD52">
            <v>-1.1990055498087737E-2</v>
          </cell>
          <cell r="AN52">
            <v>-0.28800298062593144</v>
          </cell>
          <cell r="AO52">
            <v>-3.1215379613922032</v>
          </cell>
          <cell r="AP52">
            <v>-0.47511242432898437</v>
          </cell>
          <cell r="AQ52">
            <v>-0.24727619893595232</v>
          </cell>
          <cell r="AR52">
            <v>-0.26456324733016789</v>
          </cell>
          <cell r="AX52">
            <v>-0.93250999625617559</v>
          </cell>
          <cell r="AY52">
            <v>-25.481224977995812</v>
          </cell>
          <cell r="AZ52">
            <v>-0.46160449471082565</v>
          </cell>
          <cell r="BA52">
            <v>-0.26927201549978352</v>
          </cell>
        </row>
        <row r="53">
          <cell r="C53">
            <v>-0.64090909090909087</v>
          </cell>
          <cell r="D53">
            <v>0.32368896925858959</v>
          </cell>
          <cell r="E53">
            <v>9.6994535519125735E-2</v>
          </cell>
          <cell r="F53">
            <v>0.19053549190535501</v>
          </cell>
          <cell r="G53">
            <v>-0.46757322175732219</v>
          </cell>
          <cell r="H53">
            <v>0.5245579567779961</v>
          </cell>
          <cell r="I53">
            <v>-0.11211340206185572</v>
          </cell>
          <cell r="J53">
            <v>-3.0855351286386066</v>
          </cell>
          <cell r="K53">
            <v>-3.2422752848123793E-2</v>
          </cell>
          <cell r="L53">
            <v>-4.5513422238708134E-2</v>
          </cell>
          <cell r="M53">
            <v>-0.29605936360668306</v>
          </cell>
          <cell r="N53">
            <v>-0.18965932507292549</v>
          </cell>
          <cell r="O53">
            <v>-0.16684687527387598</v>
          </cell>
          <cell r="P53">
            <v>-0.19135633656778084</v>
          </cell>
          <cell r="Q53">
            <v>1.8790751482364474</v>
          </cell>
          <cell r="R53">
            <v>-0.32844213339521522</v>
          </cell>
          <cell r="S53">
            <v>-0.16108277881218869</v>
          </cell>
          <cell r="T53">
            <v>-0.1118357542215257</v>
          </cell>
          <cell r="U53">
            <v>-0.10772300633574217</v>
          </cell>
          <cell r="V53">
            <v>-4.7632169399381086E-2</v>
          </cell>
          <cell r="W53">
            <v>-4.1311956828073315E-2</v>
          </cell>
          <cell r="X53">
            <v>-4.3451118584772797E-2</v>
          </cell>
          <cell r="Y53">
            <v>-2.0868150412983844E-2</v>
          </cell>
          <cell r="Z53">
            <v>-5.9460270883960664E-2</v>
          </cell>
          <cell r="AA53">
            <v>-3.4522845312426553E-2</v>
          </cell>
          <cell r="AB53">
            <v>-6.0790219674655366E-2</v>
          </cell>
          <cell r="AC53">
            <v>-1.4533302592709019E-2</v>
          </cell>
          <cell r="AD53">
            <v>-1.1990055498087737E-2</v>
          </cell>
          <cell r="AN53">
            <v>-0.19239250275633957</v>
          </cell>
          <cell r="AO53">
            <v>-2.7366955933245736</v>
          </cell>
          <cell r="AP53">
            <v>-0.33849888253857952</v>
          </cell>
          <cell r="AQ53">
            <v>-4.8252978020660864E-2</v>
          </cell>
          <cell r="AR53">
            <v>-0.26456324733016789</v>
          </cell>
          <cell r="AX53">
            <v>-0.82356560566097237</v>
          </cell>
          <cell r="AY53">
            <v>-9.2086409343181348</v>
          </cell>
          <cell r="AZ53">
            <v>-0.18451252124235129</v>
          </cell>
          <cell r="BA53">
            <v>-0.20951531427067061</v>
          </cell>
        </row>
        <row r="54">
          <cell r="C54">
            <v>-0.64519179866146337</v>
          </cell>
          <cell r="D54">
            <v>0.16018077521020024</v>
          </cell>
          <cell r="E54">
            <v>8.8864975666599344E-2</v>
          </cell>
          <cell r="F54">
            <v>0.11904179553114025</v>
          </cell>
          <cell r="G54">
            <v>-0.46854895806442542</v>
          </cell>
          <cell r="H54">
            <v>0.49846975397513038</v>
          </cell>
          <cell r="I54">
            <v>-0.13622948080258213</v>
          </cell>
          <cell r="J54">
            <v>-3.1083177680716232</v>
          </cell>
          <cell r="K54">
            <v>-3.64057229922361E-2</v>
          </cell>
          <cell r="L54">
            <v>-4.6634698688354348E-2</v>
          </cell>
          <cell r="M54">
            <v>-0.276447650597339</v>
          </cell>
          <cell r="N54">
            <v>-0.17063494547062397</v>
          </cell>
          <cell r="O54">
            <v>-0.16222261754252176</v>
          </cell>
          <cell r="P54">
            <v>-0.17828229332701073</v>
          </cell>
          <cell r="Q54">
            <v>1.6927726064372961</v>
          </cell>
          <cell r="R54">
            <v>-0.32388733946773307</v>
          </cell>
          <cell r="S54">
            <v>-0.1576798298993406</v>
          </cell>
          <cell r="T54">
            <v>-0.107055274138526</v>
          </cell>
          <cell r="U54">
            <v>-0.10256627232243187</v>
          </cell>
          <cell r="V54">
            <v>-4.5091405908938009E-2</v>
          </cell>
          <cell r="W54">
            <v>-3.9004264835421076E-2</v>
          </cell>
          <cell r="X54">
            <v>-4.0925419672059316E-2</v>
          </cell>
          <cell r="Y54">
            <v>-1.9603378554092776E-2</v>
          </cell>
          <cell r="Z54">
            <v>-5.5784458698939887E-2</v>
          </cell>
          <cell r="AA54">
            <v>-3.2262567262200115E-2</v>
          </cell>
          <cell r="AB54">
            <v>-5.6677477754133787E-2</v>
          </cell>
          <cell r="AC54">
            <v>-1.3490980705286315E-2</v>
          </cell>
          <cell r="AD54">
            <v>-1.1118374307664491E-2</v>
          </cell>
          <cell r="AN54">
            <v>-0.30556869937503617</v>
          </cell>
          <cell r="AO54">
            <v>-2.7067189718194848</v>
          </cell>
          <cell r="AP54">
            <v>-0.31742696053090858</v>
          </cell>
          <cell r="AQ54">
            <v>-6.6781824005265222E-2</v>
          </cell>
          <cell r="AR54">
            <v>-0.2534325449721706</v>
          </cell>
          <cell r="AX54">
            <v>-0.84138395396821364</v>
          </cell>
          <cell r="AY54">
            <v>-9.2054625255662224</v>
          </cell>
          <cell r="AZ54">
            <v>-0.17331824451774014</v>
          </cell>
          <cell r="BA54">
            <v>-0.21359083800930034</v>
          </cell>
        </row>
        <row r="57">
          <cell r="F57">
            <v>-0.11223574631646382</v>
          </cell>
          <cell r="G57">
            <v>6.8718255153869201E-2</v>
          </cell>
          <cell r="H57">
            <v>2.305037957211864E-2</v>
          </cell>
          <cell r="I57">
            <v>-0.12172422238550085</v>
          </cell>
          <cell r="J57">
            <v>-0.4475297595081541</v>
          </cell>
          <cell r="K57">
            <v>-0.25556952156835344</v>
          </cell>
          <cell r="L57">
            <v>-0.27618254553548305</v>
          </cell>
          <cell r="M57">
            <v>-0.33744771332961521</v>
          </cell>
          <cell r="N57">
            <v>-9.484326243578145E-2</v>
          </cell>
          <cell r="O57">
            <v>-0.33974268700564547</v>
          </cell>
          <cell r="P57">
            <v>-0.45032121527616575</v>
          </cell>
          <cell r="Q57">
            <v>-0.53754105894761484</v>
          </cell>
          <cell r="R57">
            <v>-0.36740323327459135</v>
          </cell>
          <cell r="S57">
            <v>-0.38424187942247567</v>
          </cell>
          <cell r="T57">
            <v>-0.28780811907963</v>
          </cell>
          <cell r="U57">
            <v>-4.1215643460740359E-2</v>
          </cell>
          <cell r="V57">
            <v>-3.6972578379485199E-2</v>
          </cell>
          <cell r="W57">
            <v>1.6608726842763266E-2</v>
          </cell>
          <cell r="X57">
            <v>9.1599204110313526E-2</v>
          </cell>
          <cell r="Y57">
            <v>0.1321246975142496</v>
          </cell>
          <cell r="Z57">
            <v>0.17526220408290061</v>
          </cell>
          <cell r="AA57">
            <v>0.12994601230098834</v>
          </cell>
          <cell r="AB57">
            <v>0.11370428940196353</v>
          </cell>
          <cell r="AC57">
            <v>0.1006593194228329</v>
          </cell>
          <cell r="AD57">
            <v>8.4092303691513104E-2</v>
          </cell>
          <cell r="AN57">
            <v>-4.1558007355399496E-2</v>
          </cell>
          <cell r="AO57">
            <v>-0.32778170329790357</v>
          </cell>
          <cell r="AP57">
            <v>-0.37065310387099326</v>
          </cell>
          <cell r="AQ57">
            <v>-0.29382688740560559</v>
          </cell>
          <cell r="AR57">
            <v>4.9703830919956671E-2</v>
          </cell>
          <cell r="AX57">
            <v>-0.1194438831587793</v>
          </cell>
          <cell r="AY57">
            <v>-0.26044877627978891</v>
          </cell>
          <cell r="AZ57">
            <v>-0.42589902313607586</v>
          </cell>
          <cell r="BA57">
            <v>-0.21847258753764998</v>
          </cell>
        </row>
        <row r="58">
          <cell r="F58">
            <v>-0.10390243902439023</v>
          </cell>
          <cell r="G58">
            <v>-0.12340966921119589</v>
          </cell>
          <cell r="H58">
            <v>-0.12297181895815545</v>
          </cell>
          <cell r="I58">
            <v>-0.36064924782264451</v>
          </cell>
          <cell r="J58">
            <v>0.3935764833968427</v>
          </cell>
          <cell r="K58">
            <v>0.36719883889695204</v>
          </cell>
          <cell r="L58">
            <v>0.24634858812074012</v>
          </cell>
          <cell r="M58">
            <v>0.15232198142414854</v>
          </cell>
          <cell r="N58">
            <v>-0.31601562500000002</v>
          </cell>
          <cell r="O58">
            <v>-0.52901627742392066</v>
          </cell>
          <cell r="P58">
            <v>-0.50156250000000002</v>
          </cell>
          <cell r="Q58">
            <v>-0.19938375696350863</v>
          </cell>
          <cell r="R58">
            <v>-0.385861893925595</v>
          </cell>
          <cell r="S58">
            <v>-0.21621684876072933</v>
          </cell>
          <cell r="T58">
            <v>-0.19826035101031891</v>
          </cell>
          <cell r="U58">
            <v>-0.32309253703524665</v>
          </cell>
          <cell r="V58">
            <v>-9.0237932385175745E-2</v>
          </cell>
          <cell r="W58">
            <v>-6.5306629065022603E-2</v>
          </cell>
          <cell r="X58">
            <v>-4.9923435617430845E-2</v>
          </cell>
          <cell r="Y58">
            <v>-2.9404642449592289E-2</v>
          </cell>
          <cell r="Z58">
            <v>7.9188476423630583E-3</v>
          </cell>
          <cell r="AA58">
            <v>1.1744939291923329E-2</v>
          </cell>
          <cell r="AB58">
            <v>2.0115421477410189E-2</v>
          </cell>
          <cell r="AC58">
            <v>1.8396101359914985E-2</v>
          </cell>
          <cell r="AD58">
            <v>1.5867757715569697E-2</v>
          </cell>
          <cell r="AN58">
            <v>-0.18359206554549379</v>
          </cell>
          <cell r="AO58">
            <v>0.29499537831770772</v>
          </cell>
          <cell r="AP58">
            <v>-0.40369666276221983</v>
          </cell>
          <cell r="AQ58">
            <v>-0.29032406766080887</v>
          </cell>
          <cell r="AR58">
            <v>-5.9249866010201768E-2</v>
          </cell>
          <cell r="AX58">
            <v>-8.4629813527529518E-2</v>
          </cell>
          <cell r="AY58">
            <v>8.4619093539054946E-2</v>
          </cell>
          <cell r="AZ58">
            <v>-0.42517196576714889</v>
          </cell>
          <cell r="BA58">
            <v>-0.21638204409084594</v>
          </cell>
        </row>
        <row r="59">
          <cell r="F59">
            <v>-0.42280390417036384</v>
          </cell>
          <cell r="G59">
            <v>-9.6774193548387122E-2</v>
          </cell>
          <cell r="H59">
            <v>-6.8965517241379337E-2</v>
          </cell>
          <cell r="I59">
            <v>-0.31244707874682476</v>
          </cell>
          <cell r="J59">
            <v>-2.5894955446825518</v>
          </cell>
          <cell r="K59">
            <v>-3.4277909015476196</v>
          </cell>
          <cell r="L59">
            <v>-2.6787639143601853</v>
          </cell>
          <cell r="M59">
            <v>-2.619673645320197</v>
          </cell>
          <cell r="N59">
            <v>-0.38199179318205689</v>
          </cell>
          <cell r="O59">
            <v>-0.74026117093879595</v>
          </cell>
          <cell r="P59">
            <v>-0.67899162171895089</v>
          </cell>
          <cell r="Q59">
            <v>-1.7492218062274856E-2</v>
          </cell>
          <cell r="R59">
            <v>-0.36438021272937537</v>
          </cell>
          <cell r="S59">
            <v>0.2336881018277821</v>
          </cell>
          <cell r="T59">
            <v>-3.6156997695007909E-2</v>
          </cell>
          <cell r="U59">
            <v>-0.62712464200205031</v>
          </cell>
          <cell r="V59">
            <v>-0.44530441131587506</v>
          </cell>
          <cell r="W59">
            <v>-0.34994541479426888</v>
          </cell>
          <cell r="X59">
            <v>-0.28910043798150253</v>
          </cell>
          <cell r="Y59">
            <v>-0.20599328092014046</v>
          </cell>
          <cell r="Z59">
            <v>-0.24312938703202758</v>
          </cell>
          <cell r="AA59">
            <v>-0.25847363090609898</v>
          </cell>
          <cell r="AB59">
            <v>-0.30647354988806241</v>
          </cell>
          <cell r="AC59">
            <v>-0.31571383150320864</v>
          </cell>
          <cell r="AD59">
            <v>-0.27089196015756967</v>
          </cell>
          <cell r="AN59">
            <v>-0.27004524886877823</v>
          </cell>
          <cell r="AO59">
            <v>-2.7940783755122736</v>
          </cell>
          <cell r="AP59">
            <v>-0.49113862936666519</v>
          </cell>
          <cell r="AQ59">
            <v>-0.31866616354373145</v>
          </cell>
          <cell r="AR59">
            <v>-0.33956966415734013</v>
          </cell>
          <cell r="AX59">
            <v>-0.85475365346281706</v>
          </cell>
          <cell r="AY59">
            <v>-10.706236290054244</v>
          </cell>
          <cell r="AZ59">
            <v>-0.50102309614653562</v>
          </cell>
          <cell r="BA59">
            <v>-0.33248636199033998</v>
          </cell>
        </row>
        <row r="60">
          <cell r="F60">
            <v>-0.43588621444201314</v>
          </cell>
          <cell r="G60">
            <v>-0.10246913580246919</v>
          </cell>
          <cell r="H60">
            <v>2.9795158286778367E-2</v>
          </cell>
          <cell r="I60">
            <v>-0.41618015012510423</v>
          </cell>
          <cell r="J60">
            <v>-2.7361782029728472</v>
          </cell>
          <cell r="K60">
            <v>-4.1063883869326006</v>
          </cell>
          <cell r="L60">
            <v>-2.9078345637513561</v>
          </cell>
          <cell r="M60">
            <v>-3.1459642857142858</v>
          </cell>
          <cell r="N60">
            <v>-0.39542444988241532</v>
          </cell>
          <cell r="O60">
            <v>-0.71364114010015522</v>
          </cell>
          <cell r="P60">
            <v>-0.62654749786122943</v>
          </cell>
          <cell r="Q60">
            <v>-2.2514406037946522E-2</v>
          </cell>
          <cell r="R60">
            <v>-0.27118628002079959</v>
          </cell>
          <cell r="S60">
            <v>0.27918293315405718</v>
          </cell>
          <cell r="T60">
            <v>-6.7614482895427153E-2</v>
          </cell>
          <cell r="U60">
            <v>-0.55352665936058232</v>
          </cell>
          <cell r="V60">
            <v>-0.36683513366390241</v>
          </cell>
          <cell r="W60">
            <v>-0.27643923454865515</v>
          </cell>
          <cell r="X60">
            <v>-0.22072832348504801</v>
          </cell>
          <cell r="Y60">
            <v>-0.14487348281450607</v>
          </cell>
          <cell r="Z60">
            <v>-0.15549387852972707</v>
          </cell>
          <cell r="AA60">
            <v>-0.1495133656036054</v>
          </cell>
          <cell r="AB60">
            <v>-0.16492990522422069</v>
          </cell>
          <cell r="AC60">
            <v>-0.15952711705846112</v>
          </cell>
          <cell r="AD60">
            <v>-0.1171074004381778</v>
          </cell>
          <cell r="AN60">
            <v>-0.28800298062593144</v>
          </cell>
          <cell r="AO60">
            <v>-3.1215379613922032</v>
          </cell>
          <cell r="AP60">
            <v>-0.47511242432898437</v>
          </cell>
          <cell r="AQ60">
            <v>-0.24727619893595232</v>
          </cell>
          <cell r="AR60">
            <v>-0.26456324733016789</v>
          </cell>
          <cell r="AX60">
            <v>-0.93250999625617559</v>
          </cell>
          <cell r="AY60">
            <v>-25.481224977995812</v>
          </cell>
          <cell r="AZ60">
            <v>-0.46160449471082565</v>
          </cell>
          <cell r="BA60">
            <v>-0.26927201549978352</v>
          </cell>
        </row>
        <row r="61">
          <cell r="F61">
            <v>-0.37922077922077924</v>
          </cell>
          <cell r="G61">
            <v>-7.9566003616636571E-2</v>
          </cell>
          <cell r="H61">
            <v>6.0109289617486406E-2</v>
          </cell>
          <cell r="I61">
            <v>-0.14196762141967623</v>
          </cell>
          <cell r="J61">
            <v>-2.5030687276485355</v>
          </cell>
          <cell r="K61">
            <v>-3.7315213306483308</v>
          </cell>
          <cell r="L61">
            <v>-2.7101353447280929</v>
          </cell>
          <cell r="M61">
            <v>-2.3558417997097245</v>
          </cell>
          <cell r="N61">
            <v>-0.47318376756937108</v>
          </cell>
          <cell r="O61">
            <v>-0.54637359291156695</v>
          </cell>
          <cell r="P61">
            <v>-0.61568645572999925</v>
          </cell>
          <cell r="Q61">
            <v>0.57181943651879741</v>
          </cell>
          <cell r="R61">
            <v>0.30262214416361721</v>
          </cell>
          <cell r="S61">
            <v>0.31163422065862778</v>
          </cell>
          <cell r="T61">
            <v>0.44061800148657615</v>
          </cell>
          <cell r="U61">
            <v>-0.55352665936058232</v>
          </cell>
          <cell r="V61">
            <v>-0.36683513366390241</v>
          </cell>
          <cell r="W61">
            <v>-0.27643923454865515</v>
          </cell>
          <cell r="X61">
            <v>-0.22072832348504801</v>
          </cell>
          <cell r="Y61">
            <v>-0.14487348281450607</v>
          </cell>
          <cell r="Z61">
            <v>-0.15549387852972707</v>
          </cell>
          <cell r="AA61">
            <v>-0.1495133656036054</v>
          </cell>
          <cell r="AB61">
            <v>-0.16492990522422069</v>
          </cell>
          <cell r="AC61">
            <v>-0.15952711705846112</v>
          </cell>
          <cell r="AD61">
            <v>-0.1171074004381778</v>
          </cell>
          <cell r="AN61">
            <v>-0.19239250275633957</v>
          </cell>
          <cell r="AO61">
            <v>-2.7366955933245736</v>
          </cell>
          <cell r="AP61">
            <v>-0.33849888253857952</v>
          </cell>
          <cell r="AQ61">
            <v>-4.8252978020660864E-2</v>
          </cell>
          <cell r="AR61">
            <v>-0.26456324733016789</v>
          </cell>
          <cell r="AX61">
            <v>-0.82356560566097237</v>
          </cell>
          <cell r="AY61">
            <v>-9.2086409343181348</v>
          </cell>
          <cell r="AZ61">
            <v>-0.18451252124235129</v>
          </cell>
          <cell r="BA61">
            <v>-0.20951531427067061</v>
          </cell>
        </row>
        <row r="62">
          <cell r="F62">
            <v>-0.49842064728417246</v>
          </cell>
          <cell r="G62">
            <v>-0.24870713639491815</v>
          </cell>
          <cell r="H62">
            <v>-2.9642917255193302E-2</v>
          </cell>
          <cell r="I62">
            <v>-0.23023895533396943</v>
          </cell>
          <cell r="J62">
            <v>-2.4502594041793366</v>
          </cell>
          <cell r="K62">
            <v>-3.6295209751669026</v>
          </cell>
          <cell r="L62">
            <v>-2.6729694077207862</v>
          </cell>
          <cell r="M62">
            <v>-2.4013918263381866</v>
          </cell>
          <cell r="N62">
            <v>-0.44872379957644604</v>
          </cell>
          <cell r="O62">
            <v>-0.52070415607270371</v>
          </cell>
          <cell r="P62">
            <v>-0.58688880206991234</v>
          </cell>
          <cell r="Q62">
            <v>0.53743473864331381</v>
          </cell>
          <cell r="R62">
            <v>0.25334324838260125</v>
          </cell>
          <cell r="S62">
            <v>0.26013941206598412</v>
          </cell>
          <cell r="T62">
            <v>0.3693691065882041</v>
          </cell>
          <cell r="U62">
            <v>-0.54362354290365156</v>
          </cell>
          <cell r="V62">
            <v>-0.35543611817732557</v>
          </cell>
          <cell r="W62">
            <v>-0.26462268925758592</v>
          </cell>
          <cell r="X62">
            <v>-0.21016198958726651</v>
          </cell>
          <cell r="Y62">
            <v>-0.13714573787847095</v>
          </cell>
          <cell r="Z62">
            <v>-0.14680796757462944</v>
          </cell>
          <cell r="AA62">
            <v>-0.14082254803110927</v>
          </cell>
          <cell r="AB62">
            <v>-0.15493387305610895</v>
          </cell>
          <cell r="AC62">
            <v>-0.14966520906498559</v>
          </cell>
          <cell r="AD62">
            <v>-0.1094401504089868</v>
          </cell>
          <cell r="AN62">
            <v>-0.30556869937503617</v>
          </cell>
          <cell r="AO62">
            <v>-2.7067189718194848</v>
          </cell>
          <cell r="AP62">
            <v>-0.31742696053090858</v>
          </cell>
          <cell r="AQ62">
            <v>-6.6781824005265222E-2</v>
          </cell>
          <cell r="AR62">
            <v>-0.2534325449721706</v>
          </cell>
          <cell r="AX62">
            <v>-0.84138395396821364</v>
          </cell>
          <cell r="AY62">
            <v>-9.2054625255662224</v>
          </cell>
          <cell r="AZ62">
            <v>-0.17331824451774014</v>
          </cell>
          <cell r="BA62">
            <v>-0.21359083800930034</v>
          </cell>
        </row>
        <row r="65">
          <cell r="K65">
            <v>536</v>
          </cell>
          <cell r="L65">
            <v>143</v>
          </cell>
          <cell r="M65">
            <v>580</v>
          </cell>
          <cell r="N65">
            <v>11</v>
          </cell>
          <cell r="O65">
            <v>-1</v>
          </cell>
          <cell r="P65">
            <v>43</v>
          </cell>
          <cell r="AM65">
            <v>0</v>
          </cell>
          <cell r="AN65">
            <v>0</v>
          </cell>
          <cell r="AO65">
            <v>1259</v>
          </cell>
          <cell r="AP65">
            <v>53</v>
          </cell>
          <cell r="AQ65">
            <v>0</v>
          </cell>
          <cell r="AR65">
            <v>0</v>
          </cell>
          <cell r="AW65">
            <v>0</v>
          </cell>
          <cell r="AX65">
            <v>0</v>
          </cell>
          <cell r="AY65">
            <v>1270</v>
          </cell>
          <cell r="AZ65">
            <v>42</v>
          </cell>
          <cell r="BA65">
            <v>0</v>
          </cell>
        </row>
        <row r="66">
          <cell r="K66">
            <v>2174</v>
          </cell>
          <cell r="L66">
            <v>541</v>
          </cell>
          <cell r="M66">
            <v>7442</v>
          </cell>
          <cell r="N66">
            <v>-79</v>
          </cell>
          <cell r="O66">
            <v>-59</v>
          </cell>
          <cell r="P66">
            <v>765</v>
          </cell>
          <cell r="AM66">
            <v>0</v>
          </cell>
          <cell r="AN66">
            <v>0</v>
          </cell>
          <cell r="AO66">
            <v>10157</v>
          </cell>
          <cell r="AP66">
            <v>627</v>
          </cell>
          <cell r="AQ66">
            <v>0</v>
          </cell>
          <cell r="AR66">
            <v>0</v>
          </cell>
          <cell r="AW66">
            <v>0</v>
          </cell>
          <cell r="AX66">
            <v>0</v>
          </cell>
          <cell r="AY66">
            <v>10078</v>
          </cell>
          <cell r="AZ66">
            <v>706</v>
          </cell>
          <cell r="BA66">
            <v>0</v>
          </cell>
        </row>
        <row r="67">
          <cell r="J67">
            <v>261</v>
          </cell>
          <cell r="K67">
            <v>249</v>
          </cell>
          <cell r="L67">
            <v>233</v>
          </cell>
          <cell r="M67">
            <v>178</v>
          </cell>
          <cell r="N67">
            <v>74</v>
          </cell>
          <cell r="O67">
            <v>69</v>
          </cell>
          <cell r="P67">
            <v>75</v>
          </cell>
          <cell r="AM67">
            <v>0</v>
          </cell>
          <cell r="AN67">
            <v>0</v>
          </cell>
          <cell r="AO67">
            <v>921</v>
          </cell>
          <cell r="AP67">
            <v>218</v>
          </cell>
          <cell r="AQ67">
            <v>0</v>
          </cell>
          <cell r="AR67">
            <v>0</v>
          </cell>
          <cell r="AW67">
            <v>0</v>
          </cell>
          <cell r="AX67">
            <v>261</v>
          </cell>
          <cell r="AY67">
            <v>734</v>
          </cell>
          <cell r="AZ67">
            <v>144</v>
          </cell>
          <cell r="BA67">
            <v>0</v>
          </cell>
        </row>
        <row r="68">
          <cell r="J68">
            <v>-141</v>
          </cell>
          <cell r="K68">
            <v>128</v>
          </cell>
          <cell r="L68">
            <v>1178</v>
          </cell>
          <cell r="M68">
            <v>1466</v>
          </cell>
          <cell r="N68">
            <v>73</v>
          </cell>
          <cell r="O68">
            <v>-100</v>
          </cell>
          <cell r="P68">
            <v>27</v>
          </cell>
          <cell r="AM68">
            <v>0</v>
          </cell>
          <cell r="AN68">
            <v>0</v>
          </cell>
          <cell r="AO68">
            <v>2631</v>
          </cell>
          <cell r="AP68">
            <v>0</v>
          </cell>
          <cell r="AQ68">
            <v>0</v>
          </cell>
          <cell r="AR68">
            <v>0</v>
          </cell>
          <cell r="AW68">
            <v>0</v>
          </cell>
          <cell r="AX68">
            <v>-141</v>
          </cell>
          <cell r="AY68">
            <v>2845</v>
          </cell>
          <cell r="AZ68">
            <v>-73</v>
          </cell>
          <cell r="BA68">
            <v>0</v>
          </cell>
        </row>
        <row r="69">
          <cell r="J69">
            <v>-1154</v>
          </cell>
          <cell r="M69">
            <v>-28</v>
          </cell>
          <cell r="AM69">
            <v>0</v>
          </cell>
          <cell r="AN69">
            <v>0</v>
          </cell>
          <cell r="AO69">
            <v>-1182</v>
          </cell>
          <cell r="AP69">
            <v>0</v>
          </cell>
          <cell r="AQ69">
            <v>0</v>
          </cell>
          <cell r="AR69">
            <v>0</v>
          </cell>
          <cell r="AW69">
            <v>0</v>
          </cell>
          <cell r="AX69">
            <v>-1154</v>
          </cell>
          <cell r="AY69">
            <v>-28</v>
          </cell>
          <cell r="AZ69">
            <v>0</v>
          </cell>
          <cell r="BA69">
            <v>0</v>
          </cell>
        </row>
        <row r="70">
          <cell r="N70">
            <v>-523</v>
          </cell>
          <cell r="AM70">
            <v>0</v>
          </cell>
          <cell r="AN70">
            <v>0</v>
          </cell>
          <cell r="AO70">
            <v>0</v>
          </cell>
          <cell r="AP70">
            <v>-523</v>
          </cell>
          <cell r="AQ70">
            <v>0</v>
          </cell>
          <cell r="AR70">
            <v>0</v>
          </cell>
          <cell r="AW70">
            <v>0</v>
          </cell>
          <cell r="AX70">
            <v>0</v>
          </cell>
          <cell r="AY70">
            <v>-523</v>
          </cell>
          <cell r="AZ70">
            <v>0</v>
          </cell>
          <cell r="BA70">
            <v>0</v>
          </cell>
        </row>
        <row r="71">
          <cell r="J71">
            <v>38</v>
          </cell>
          <cell r="L71">
            <v>-68</v>
          </cell>
          <cell r="M71">
            <v>68</v>
          </cell>
          <cell r="AM71">
            <v>0</v>
          </cell>
          <cell r="AN71">
            <v>0</v>
          </cell>
          <cell r="AO71">
            <v>38</v>
          </cell>
          <cell r="AP71">
            <v>0</v>
          </cell>
          <cell r="AQ71">
            <v>0</v>
          </cell>
          <cell r="AR71">
            <v>0</v>
          </cell>
          <cell r="AW71">
            <v>0</v>
          </cell>
          <cell r="AX71">
            <v>38</v>
          </cell>
          <cell r="AY71">
            <v>0</v>
          </cell>
          <cell r="AZ71">
            <v>0</v>
          </cell>
          <cell r="BA71">
            <v>0</v>
          </cell>
        </row>
        <row r="72">
          <cell r="P72">
            <v>837</v>
          </cell>
          <cell r="AM72">
            <v>0</v>
          </cell>
          <cell r="AN72">
            <v>0</v>
          </cell>
          <cell r="AO72">
            <v>0</v>
          </cell>
          <cell r="AP72">
            <v>837</v>
          </cell>
          <cell r="AQ72">
            <v>0</v>
          </cell>
          <cell r="AR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837</v>
          </cell>
          <cell r="BA72">
            <v>0</v>
          </cell>
        </row>
        <row r="73">
          <cell r="P73">
            <v>162</v>
          </cell>
          <cell r="AM73">
            <v>0</v>
          </cell>
          <cell r="AN73">
            <v>0</v>
          </cell>
          <cell r="AO73">
            <v>0</v>
          </cell>
          <cell r="AP73">
            <v>162</v>
          </cell>
          <cell r="AQ73">
            <v>0</v>
          </cell>
          <cell r="AR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162</v>
          </cell>
          <cell r="BA73">
            <v>0</v>
          </cell>
        </row>
        <row r="74"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5830</v>
          </cell>
          <cell r="AM74">
            <v>0</v>
          </cell>
          <cell r="AN74">
            <v>0</v>
          </cell>
          <cell r="AO74">
            <v>0</v>
          </cell>
          <cell r="AP74">
            <v>5830</v>
          </cell>
          <cell r="AQ74">
            <v>0</v>
          </cell>
          <cell r="AR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5830</v>
          </cell>
          <cell r="BA74">
            <v>0</v>
          </cell>
        </row>
        <row r="75">
          <cell r="J75">
            <v>-996</v>
          </cell>
          <cell r="K75">
            <v>3087</v>
          </cell>
          <cell r="L75">
            <v>2027</v>
          </cell>
          <cell r="M75">
            <v>9706</v>
          </cell>
          <cell r="N75">
            <v>-444</v>
          </cell>
          <cell r="O75">
            <v>-91</v>
          </cell>
          <cell r="P75">
            <v>7739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M75">
            <v>0</v>
          </cell>
          <cell r="AN75">
            <v>0</v>
          </cell>
          <cell r="AO75">
            <v>13824</v>
          </cell>
          <cell r="AP75">
            <v>7204</v>
          </cell>
          <cell r="AQ75">
            <v>0</v>
          </cell>
          <cell r="AR75">
            <v>0</v>
          </cell>
          <cell r="AW75">
            <v>0</v>
          </cell>
          <cell r="AX75">
            <v>-996</v>
          </cell>
          <cell r="AY75">
            <v>14376</v>
          </cell>
          <cell r="AZ75">
            <v>7648</v>
          </cell>
          <cell r="BA75">
            <v>0</v>
          </cell>
        </row>
        <row r="76">
          <cell r="J76">
            <v>23</v>
          </cell>
          <cell r="K76">
            <v>-781</v>
          </cell>
          <cell r="L76">
            <v>-184</v>
          </cell>
          <cell r="M76">
            <v>-1772</v>
          </cell>
          <cell r="N76">
            <v>110</v>
          </cell>
          <cell r="O76">
            <v>-45</v>
          </cell>
          <cell r="P76">
            <v>-223</v>
          </cell>
          <cell r="AM76">
            <v>0</v>
          </cell>
          <cell r="AN76">
            <v>0</v>
          </cell>
          <cell r="AO76">
            <v>-2714</v>
          </cell>
          <cell r="AP76">
            <v>-158</v>
          </cell>
          <cell r="AQ76">
            <v>0</v>
          </cell>
          <cell r="AR76">
            <v>0</v>
          </cell>
          <cell r="AW76">
            <v>0</v>
          </cell>
          <cell r="AX76">
            <v>23</v>
          </cell>
          <cell r="AY76">
            <v>-2627</v>
          </cell>
          <cell r="AZ76">
            <v>-268</v>
          </cell>
          <cell r="BA76">
            <v>0</v>
          </cell>
        </row>
        <row r="77">
          <cell r="J77">
            <v>-973</v>
          </cell>
          <cell r="K77">
            <v>2306</v>
          </cell>
          <cell r="L77">
            <v>1843</v>
          </cell>
          <cell r="M77">
            <v>7934</v>
          </cell>
          <cell r="N77">
            <v>-334</v>
          </cell>
          <cell r="O77">
            <v>-136</v>
          </cell>
          <cell r="P77">
            <v>7516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M77">
            <v>0</v>
          </cell>
          <cell r="AN77">
            <v>0</v>
          </cell>
          <cell r="AO77">
            <v>11110</v>
          </cell>
          <cell r="AP77">
            <v>7046</v>
          </cell>
          <cell r="AQ77">
            <v>0</v>
          </cell>
          <cell r="AR77">
            <v>0</v>
          </cell>
          <cell r="AW77">
            <v>0</v>
          </cell>
          <cell r="AX77">
            <v>-973</v>
          </cell>
          <cell r="AY77">
            <v>11749</v>
          </cell>
          <cell r="AZ77">
            <v>7380</v>
          </cell>
          <cell r="BA77">
            <v>0</v>
          </cell>
        </row>
        <row r="78">
          <cell r="J78">
            <v>-0.28727487452022438</v>
          </cell>
          <cell r="K78">
            <v>0.67803587180241109</v>
          </cell>
          <cell r="L78">
            <v>0.5412628487518355</v>
          </cell>
          <cell r="M78">
            <v>2.3253223915592027</v>
          </cell>
          <cell r="N78">
            <v>-9.7766589585223773E-2</v>
          </cell>
          <cell r="O78">
            <v>-3.9731229915278998E-2</v>
          </cell>
          <cell r="P78">
            <v>2.1922123377570366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M78">
            <v>0</v>
          </cell>
          <cell r="AN78">
            <v>0</v>
          </cell>
          <cell r="AO78">
            <v>3.2664461595001839</v>
          </cell>
          <cell r="AP78">
            <v>2.0512671217921659</v>
          </cell>
          <cell r="AQ78">
            <v>0</v>
          </cell>
          <cell r="AR78">
            <v>0</v>
          </cell>
          <cell r="AW78">
            <v>0</v>
          </cell>
          <cell r="AX78">
            <v>-0.29010137149672033</v>
          </cell>
          <cell r="AY78">
            <v>3.4468949634378006</v>
          </cell>
          <cell r="AZ78">
            <v>2.137039852318384</v>
          </cell>
          <cell r="BA78">
            <v>0</v>
          </cell>
        </row>
        <row r="79">
          <cell r="P79">
            <v>808</v>
          </cell>
          <cell r="AM79">
            <v>0</v>
          </cell>
          <cell r="AN79">
            <v>0</v>
          </cell>
          <cell r="AO79">
            <v>0</v>
          </cell>
          <cell r="AP79">
            <v>808</v>
          </cell>
          <cell r="AQ79">
            <v>0</v>
          </cell>
          <cell r="AR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808</v>
          </cell>
          <cell r="BA79">
            <v>0</v>
          </cell>
        </row>
        <row r="80">
          <cell r="K80">
            <v>55</v>
          </cell>
          <cell r="M80">
            <v>420</v>
          </cell>
          <cell r="N80">
            <v>301</v>
          </cell>
          <cell r="O80">
            <v>292</v>
          </cell>
          <cell r="P80">
            <v>335</v>
          </cell>
          <cell r="Q80">
            <v>142.5</v>
          </cell>
          <cell r="R80">
            <v>142.5</v>
          </cell>
          <cell r="S80">
            <v>142.5</v>
          </cell>
          <cell r="T80">
            <v>142.5</v>
          </cell>
          <cell r="U80">
            <v>50.375</v>
          </cell>
          <cell r="V80">
            <v>50.375</v>
          </cell>
          <cell r="W80">
            <v>50.375</v>
          </cell>
          <cell r="X80">
            <v>50.375</v>
          </cell>
          <cell r="Y80">
            <v>50.375</v>
          </cell>
          <cell r="Z80">
            <v>50.375</v>
          </cell>
          <cell r="AA80">
            <v>50.375</v>
          </cell>
          <cell r="AB80">
            <v>50.375</v>
          </cell>
          <cell r="AM80">
            <v>0</v>
          </cell>
          <cell r="AN80">
            <v>0</v>
          </cell>
          <cell r="AO80">
            <v>475</v>
          </cell>
          <cell r="AP80">
            <v>1070.5</v>
          </cell>
          <cell r="AQ80">
            <v>477.875</v>
          </cell>
          <cell r="AR80">
            <v>201.5</v>
          </cell>
          <cell r="AW80">
            <v>0</v>
          </cell>
          <cell r="AX80">
            <v>0</v>
          </cell>
          <cell r="AY80">
            <v>776</v>
          </cell>
          <cell r="AZ80">
            <v>912</v>
          </cell>
          <cell r="BA80">
            <v>385.75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.cobr."/>
      <sheetName val="g.imob"/>
      <sheetName val="prev.perda"/>
      <sheetName val="corret"/>
      <sheetName val="p"/>
      <sheetName val="j"/>
      <sheetName val="PisCofins"/>
      <sheetName val="JDE"/>
      <sheetName val="Cash Socio principal"/>
      <sheetName val="Cash Socio juros"/>
      <sheetName val="Cash Socio corretagem"/>
      <sheetName val="Cash Socio gestão cobrança"/>
      <sheetName val="Cash Socio gestão imobiliaria"/>
      <sheetName val="Cash Socio prev.perda"/>
      <sheetName val="Cash Socio PISCOFINS"/>
      <sheetName val="P-07"/>
      <sheetName val="Income Statement"/>
      <sheetName val="Cogeraçã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Entry"/>
      <sheetName val="ShortPremises"/>
      <sheetName val="PREMISES"/>
      <sheetName val="FLOW"/>
      <sheetName val="TMP_Gauss"/>
      <sheetName val="OUT_Graphics"/>
      <sheetName val="OUT_Figures"/>
      <sheetName val="OUT_Rentals"/>
      <sheetName val="TMP_Aux"/>
      <sheetName val="TMP_Luvas"/>
      <sheetName val="TMP_StoreBenef"/>
      <sheetName val="TMP_OthIncome"/>
      <sheetName val="TMP_SpecFin"/>
      <sheetName val="OUT_Summary"/>
      <sheetName val="Custo Deck Parking"/>
      <sheetName val="Custo Expansão"/>
      <sheetName val="Module1"/>
      <sheetName val="Módulo1"/>
      <sheetName val="Module4"/>
      <sheetName val="Module5"/>
      <sheetName val="Módulo3"/>
      <sheetName val="BASE - GERAL"/>
      <sheetName val="Lista "/>
      <sheetName val="Li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 6.2"/>
      <sheetName val="base orçamento econômico"/>
      <sheetName val="rj - UNID"/>
      <sheetName val="rj - R$"/>
      <sheetName val="sp - UNID"/>
      <sheetName val="sp - R$"/>
      <sheetName val="meta sp - UNID"/>
      <sheetName val="meta rj - UNID"/>
      <sheetName val="meta sp - R$"/>
      <sheetName val="meta rj - R$"/>
      <sheetName val="Vendas Segm. - acum"/>
      <sheetName val="Vendas Segm. - mes"/>
      <sheetName val="Vendas acum SP - R$"/>
      <sheetName val="Vendas acum RJ - R$"/>
      <sheetName val="Vendas"/>
      <sheetName val="Anexo 6.3"/>
      <sheetName val="corret"/>
      <sheetName val="g.cobr."/>
      <sheetName val="p"/>
      <sheetName val="prev.perda"/>
      <sheetName val="g.imob"/>
      <sheetName val="(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BZ5">
            <v>38.950000000000003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Arq para vínculos idiotas(ñ apa"/>
      <sheetName val="N"/>
      <sheetName val="Version Stephane MENEGHEL"/>
      <sheetName val="fer"/>
      <sheetName val="Fluxo Caixa SNA"/>
      <sheetName val="CPIME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EITAS"/>
      <sheetName val="ALUGUEL"/>
      <sheetName val="CONDOMÍNIO"/>
      <sheetName val="FUNDO PROM. COLET."/>
      <sheetName val="System"/>
    </sheetNames>
    <sheetDataSet>
      <sheetData sheetId="0" refreshError="1">
        <row r="9">
          <cell r="AY9">
            <v>35431</v>
          </cell>
          <cell r="AZ9">
            <v>17.294</v>
          </cell>
        </row>
        <row r="10">
          <cell r="AY10">
            <v>35462</v>
          </cell>
          <cell r="AZ10">
            <v>17.567</v>
          </cell>
        </row>
        <row r="11">
          <cell r="AY11">
            <v>35490</v>
          </cell>
          <cell r="AZ11">
            <v>17.640999999999998</v>
          </cell>
        </row>
        <row r="12">
          <cell r="AY12">
            <v>35521</v>
          </cell>
          <cell r="AZ12">
            <v>17.846</v>
          </cell>
        </row>
        <row r="13">
          <cell r="AY13">
            <v>35551</v>
          </cell>
          <cell r="AZ13">
            <v>17.951000000000001</v>
          </cell>
        </row>
        <row r="14">
          <cell r="AY14">
            <v>35582</v>
          </cell>
          <cell r="AZ14">
            <v>18.004999999999999</v>
          </cell>
        </row>
        <row r="15">
          <cell r="AY15">
            <v>35582</v>
          </cell>
          <cell r="AZ15">
            <v>18.131</v>
          </cell>
        </row>
        <row r="16">
          <cell r="AY16">
            <v>35643</v>
          </cell>
          <cell r="AZ16">
            <v>18.146999999999998</v>
          </cell>
        </row>
        <row r="17">
          <cell r="AY17">
            <v>35674</v>
          </cell>
          <cell r="AZ17">
            <v>18.138999999999999</v>
          </cell>
        </row>
        <row r="18">
          <cell r="AY18">
            <v>35704</v>
          </cell>
          <cell r="AZ18">
            <v>18.245999999999999</v>
          </cell>
        </row>
        <row r="19">
          <cell r="AY19">
            <v>35735</v>
          </cell>
          <cell r="AZ19">
            <v>18.308</v>
          </cell>
        </row>
        <row r="20">
          <cell r="AY20">
            <v>35765</v>
          </cell>
          <cell r="AZ20">
            <v>18.46</v>
          </cell>
        </row>
        <row r="23">
          <cell r="AY23">
            <v>35796</v>
          </cell>
          <cell r="AZ23">
            <v>18.588000000000001</v>
          </cell>
        </row>
        <row r="24">
          <cell r="AY24">
            <v>35827</v>
          </cell>
          <cell r="AZ24">
            <v>18.751000000000001</v>
          </cell>
        </row>
        <row r="25">
          <cell r="AY25">
            <v>35855</v>
          </cell>
          <cell r="AZ25">
            <v>18.754999999999999</v>
          </cell>
        </row>
        <row r="26">
          <cell r="AY26">
            <v>35886</v>
          </cell>
          <cell r="AZ26">
            <v>18.798999999999999</v>
          </cell>
        </row>
        <row r="27">
          <cell r="AY27">
            <v>35916</v>
          </cell>
          <cell r="AZ27">
            <v>18.774000000000001</v>
          </cell>
        </row>
        <row r="28">
          <cell r="AY28">
            <v>35947</v>
          </cell>
          <cell r="AZ28">
            <v>18.817</v>
          </cell>
        </row>
        <row r="29">
          <cell r="AY29">
            <v>35977</v>
          </cell>
          <cell r="AZ29">
            <v>18.869</v>
          </cell>
        </row>
        <row r="30">
          <cell r="AY30">
            <v>36008</v>
          </cell>
          <cell r="AZ30">
            <v>18.797999999999998</v>
          </cell>
        </row>
        <row r="31">
          <cell r="AY31">
            <v>36039</v>
          </cell>
          <cell r="AZ31">
            <v>18.765000000000001</v>
          </cell>
        </row>
        <row r="32">
          <cell r="AY32">
            <v>36069</v>
          </cell>
          <cell r="AZ32">
            <v>18.760999999999999</v>
          </cell>
        </row>
        <row r="33">
          <cell r="AY33">
            <v>36100</v>
          </cell>
          <cell r="AZ33">
            <v>18.754999999999999</v>
          </cell>
        </row>
        <row r="34">
          <cell r="AY34">
            <v>36130</v>
          </cell>
          <cell r="AZ34">
            <v>18.721</v>
          </cell>
        </row>
        <row r="37">
          <cell r="AY37">
            <v>36161</v>
          </cell>
          <cell r="AZ37">
            <v>18.905000000000001</v>
          </cell>
        </row>
        <row r="38">
          <cell r="AY38">
            <v>36192</v>
          </cell>
          <cell r="AZ38">
            <v>19.122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LL"/>
      <sheetName val="LOJAS"/>
      <sheetName val="FLUXO DE CAIXA"/>
      <sheetName val="VAGANCIA"/>
      <sheetName val="VAG 1"/>
      <sheetName val="ANIV CONTRATO"/>
      <sheetName val="SINTÉTICOPROP"/>
      <sheetName val="ANALÍTICOPROP"/>
      <sheetName val="CPISINTETICO"/>
      <sheetName val="CPIANAL"/>
      <sheetName val="CPIMEMO"/>
      <sheetName val="Desc Vigentes"/>
      <sheetName val="Renovações contratuais"/>
      <sheetName val="Cob Judicial"/>
      <sheetName val="Vacancia"/>
      <sheetName val="C. Dívida"/>
      <sheetName val="Cessão"/>
      <sheetName val="Cessão Ljs Novas 18m"/>
      <sheetName val="COMISSÃO"/>
      <sheetName val="RESUMO"/>
      <sheetName val="FILTRO"/>
      <sheetName val="FINANCEIRO"/>
      <sheetName val="F F"/>
      <sheetName val="INDICES"/>
      <sheetName val="11"/>
      <sheetName val="12"/>
      <sheetName val="21"/>
      <sheetName val="22"/>
      <sheetName val="31"/>
      <sheetName val="101"/>
      <sheetName val="105"/>
      <sheetName val="116"/>
      <sheetName val="119"/>
      <sheetName val="122"/>
      <sheetName val="124"/>
      <sheetName val="126"/>
      <sheetName val="127"/>
      <sheetName val="128"/>
      <sheetName val="130"/>
      <sheetName val="131"/>
      <sheetName val="132"/>
      <sheetName val="133"/>
      <sheetName val="134"/>
      <sheetName val="136"/>
      <sheetName val="138"/>
      <sheetName val="141"/>
      <sheetName val="143"/>
      <sheetName val="146"/>
      <sheetName val="147"/>
      <sheetName val="148"/>
      <sheetName val="149"/>
      <sheetName val="152"/>
      <sheetName val="154"/>
      <sheetName val="156"/>
      <sheetName val="157"/>
      <sheetName val="159"/>
      <sheetName val="161"/>
      <sheetName val="162"/>
      <sheetName val="164"/>
      <sheetName val="166"/>
      <sheetName val="168"/>
      <sheetName val="169"/>
      <sheetName val="171"/>
      <sheetName val="174"/>
      <sheetName val="176"/>
      <sheetName val="178"/>
      <sheetName val="186"/>
      <sheetName val="180"/>
      <sheetName val="181"/>
      <sheetName val="183"/>
      <sheetName val="185"/>
      <sheetName val="189"/>
      <sheetName val="190"/>
      <sheetName val="191"/>
      <sheetName val="193"/>
      <sheetName val="195"/>
      <sheetName val="196"/>
      <sheetName val="197"/>
      <sheetName val="200"/>
      <sheetName val="201"/>
      <sheetName val="203"/>
      <sheetName val="204"/>
      <sheetName val="206"/>
      <sheetName val="207"/>
      <sheetName val="210"/>
      <sheetName val="211"/>
      <sheetName val="212"/>
      <sheetName val="213"/>
      <sheetName val="214"/>
      <sheetName val="216"/>
      <sheetName val="217"/>
      <sheetName val="218"/>
      <sheetName val="220"/>
      <sheetName val="221"/>
      <sheetName val="223"/>
      <sheetName val="224"/>
      <sheetName val="225"/>
      <sheetName val="227"/>
      <sheetName val="229"/>
      <sheetName val="231"/>
      <sheetName val="232"/>
      <sheetName val="233"/>
      <sheetName val="234"/>
      <sheetName val="235"/>
      <sheetName val="236"/>
      <sheetName val="237"/>
      <sheetName val="238"/>
      <sheetName val="242"/>
      <sheetName val="243"/>
      <sheetName val="244"/>
      <sheetName val="247"/>
      <sheetName val="249"/>
      <sheetName val="252"/>
      <sheetName val="253"/>
      <sheetName val="254"/>
      <sheetName val="256"/>
      <sheetName val="257"/>
      <sheetName val="258"/>
      <sheetName val="259"/>
      <sheetName val="261"/>
      <sheetName val="262"/>
      <sheetName val="264"/>
      <sheetName val="265"/>
      <sheetName val="266"/>
      <sheetName val="267"/>
      <sheetName val="268"/>
      <sheetName val="269"/>
      <sheetName val="270"/>
      <sheetName val="272"/>
      <sheetName val="274"/>
      <sheetName val="276"/>
      <sheetName val="277"/>
      <sheetName val="279"/>
      <sheetName val="280"/>
      <sheetName val="281"/>
      <sheetName val="301"/>
      <sheetName val="302"/>
      <sheetName val="310"/>
      <sheetName val="311"/>
      <sheetName val="312"/>
      <sheetName val="313"/>
      <sheetName val="316"/>
      <sheetName val="317"/>
      <sheetName val="319"/>
      <sheetName val="320"/>
      <sheetName val="323"/>
      <sheetName val="323 A"/>
      <sheetName val="323 B"/>
      <sheetName val="324"/>
      <sheetName val="325"/>
      <sheetName val="327"/>
      <sheetName val="329"/>
      <sheetName val="330"/>
      <sheetName val="331"/>
      <sheetName val="333"/>
      <sheetName val="335"/>
      <sheetName val="338"/>
      <sheetName val="339"/>
      <sheetName val="341"/>
      <sheetName val="344"/>
      <sheetName val="345"/>
      <sheetName val="345 A"/>
      <sheetName val="347"/>
      <sheetName val="348"/>
      <sheetName val="350"/>
      <sheetName val="353"/>
      <sheetName val="354"/>
      <sheetName val="356"/>
      <sheetName val="359"/>
      <sheetName val="360"/>
      <sheetName val="Conteúdo - real"/>
      <sheetName val="Comercial"/>
      <sheetName val="Fisico e Financeiro"/>
      <sheetName val="FLUXO CAIXA PREVISTO 2003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-- Premissas Iniciais --"/>
      <sheetName val="-- Premissas --"/>
      <sheetName val="Contratos"/>
      <sheetName val="OutputNovo"/>
      <sheetName val="Output Histórico"/>
      <sheetName val="output"/>
      <sheetName val="Viabilidade"/>
      <sheetName val="FLX"/>
      <sheetName val="-- Cronograma Venda --"/>
      <sheetName val="-- Terreno --"/>
      <sheetName val="-- Vendas Tab 01 --"/>
      <sheetName val="-- Vendas Tab 02 --"/>
      <sheetName val="-- Vendas Tab 03 --"/>
      <sheetName val="-- Construcao --"/>
      <sheetName val="-- Serviços --"/>
      <sheetName val="-- Gestao Imbo --"/>
      <sheetName val="-- Gastos com Terreno --"/>
      <sheetName val="-- Outros --"/>
      <sheetName val="--Realizado novo--"/>
      <sheetName val="TD"/>
      <sheetName val="Plan2"/>
      <sheetName val="MbsImob"/>
      <sheetName val="Comparativo"/>
      <sheetName val="-- Project Schedule --"/>
      <sheetName val="Estudo Inicial"/>
      <sheetName val="Realizado-Rev. 2007"/>
      <sheetName val="RECEITAS"/>
      <sheetName val="S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A3" t="str">
            <v>Soma de val_docum1000</v>
          </cell>
          <cell r="B3" t="str">
            <v>a2</v>
          </cell>
        </row>
        <row r="4">
          <cell r="A4" t="str">
            <v>s5</v>
          </cell>
          <cell r="B4" t="str">
            <v>200510</v>
          </cell>
          <cell r="C4" t="str">
            <v>200511</v>
          </cell>
        </row>
        <row r="5">
          <cell r="A5">
            <v>1105</v>
          </cell>
          <cell r="B5">
            <v>0</v>
          </cell>
          <cell r="C5">
            <v>-0.23085</v>
          </cell>
        </row>
        <row r="6">
          <cell r="A6">
            <v>1108</v>
          </cell>
          <cell r="B6">
            <v>0</v>
          </cell>
          <cell r="C6">
            <v>0</v>
          </cell>
        </row>
        <row r="7">
          <cell r="A7">
            <v>2204</v>
          </cell>
          <cell r="B7">
            <v>-1.64872</v>
          </cell>
          <cell r="C7">
            <v>-1.92075</v>
          </cell>
        </row>
        <row r="8">
          <cell r="A8">
            <v>2209</v>
          </cell>
          <cell r="B8">
            <v>-3.8414999999999999</v>
          </cell>
          <cell r="C8">
            <v>0</v>
          </cell>
        </row>
        <row r="9">
          <cell r="A9">
            <v>2264</v>
          </cell>
          <cell r="B9">
            <v>-12.707420000000001</v>
          </cell>
          <cell r="C9">
            <v>-25.029640000000001</v>
          </cell>
        </row>
        <row r="10">
          <cell r="A10">
            <v>2266</v>
          </cell>
          <cell r="B10">
            <v>-94.221919999999997</v>
          </cell>
          <cell r="C10">
            <v>-82.334249999999997</v>
          </cell>
        </row>
        <row r="11">
          <cell r="A11">
            <v>2277</v>
          </cell>
          <cell r="B11">
            <v>-2.7954299999999996</v>
          </cell>
          <cell r="C11">
            <v>-2.62995</v>
          </cell>
        </row>
        <row r="12">
          <cell r="A12">
            <v>2278</v>
          </cell>
          <cell r="B12">
            <v>-118.66225</v>
          </cell>
          <cell r="C12">
            <v>-27.294869999999996</v>
          </cell>
        </row>
        <row r="13">
          <cell r="A13">
            <v>2281</v>
          </cell>
          <cell r="B13">
            <v>-2.8087499999999999</v>
          </cell>
          <cell r="C13">
            <v>0</v>
          </cell>
        </row>
        <row r="14">
          <cell r="A14">
            <v>2285</v>
          </cell>
          <cell r="B14">
            <v>-10</v>
          </cell>
          <cell r="C14">
            <v>0</v>
          </cell>
        </row>
        <row r="15">
          <cell r="A15">
            <v>4011907</v>
          </cell>
          <cell r="B15">
            <v>-3.1000700000000001</v>
          </cell>
          <cell r="C15">
            <v>-4.1475100000000005</v>
          </cell>
        </row>
        <row r="16">
          <cell r="A16">
            <v>4022054</v>
          </cell>
          <cell r="B16">
            <v>-1.2E-2</v>
          </cell>
          <cell r="C16">
            <v>-0.17366000000000004</v>
          </cell>
        </row>
        <row r="17">
          <cell r="A17">
            <v>2255</v>
          </cell>
          <cell r="B17">
            <v>0</v>
          </cell>
          <cell r="C17">
            <v>-12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rCAAIM"/>
      <sheetName val="CAAImob"/>
      <sheetName val="CCIsum05"/>
      <sheetName val="TD"/>
    </sheetNames>
    <sheetDataSet>
      <sheetData sheetId="0" refreshError="1">
        <row r="1">
          <cell r="A1" t="str">
            <v>KEMPRETP</v>
          </cell>
          <cell r="B1" t="str">
            <v>013233</v>
          </cell>
        </row>
        <row r="3">
          <cell r="A3" t="str">
            <v>Soma de valor/1000</v>
          </cell>
          <cell r="D3" t="str">
            <v>AAAAMM</v>
          </cell>
        </row>
        <row r="4">
          <cell r="A4" t="str">
            <v>KCDREDTP</v>
          </cell>
          <cell r="B4" t="str">
            <v>CUSTO</v>
          </cell>
          <cell r="C4" t="str">
            <v>NOMEFVTP</v>
          </cell>
          <cell r="D4" t="str">
            <v>200301</v>
          </cell>
          <cell r="E4" t="str">
            <v>200302</v>
          </cell>
          <cell r="F4" t="str">
            <v>200303</v>
          </cell>
          <cell r="G4" t="str">
            <v>200304</v>
          </cell>
          <cell r="H4" t="str">
            <v>200305</v>
          </cell>
          <cell r="I4" t="str">
            <v>200306</v>
          </cell>
          <cell r="J4" t="str">
            <v>200307</v>
          </cell>
          <cell r="K4" t="str">
            <v>200308</v>
          </cell>
          <cell r="L4" t="str">
            <v>200309</v>
          </cell>
          <cell r="M4" t="str">
            <v>200310</v>
          </cell>
          <cell r="N4" t="str">
            <v>200311</v>
          </cell>
          <cell r="O4" t="str">
            <v>200312</v>
          </cell>
          <cell r="P4" t="str">
            <v>200401</v>
          </cell>
          <cell r="Q4" t="str">
            <v>200402</v>
          </cell>
          <cell r="R4" t="str">
            <v>200403</v>
          </cell>
          <cell r="S4" t="str">
            <v>200404</v>
          </cell>
          <cell r="T4" t="str">
            <v>200405</v>
          </cell>
          <cell r="U4" t="str">
            <v>200406</v>
          </cell>
          <cell r="V4" t="str">
            <v>200407</v>
          </cell>
          <cell r="W4" t="str">
            <v>200408</v>
          </cell>
          <cell r="X4" t="str">
            <v>200409</v>
          </cell>
          <cell r="Y4" t="str">
            <v>200410</v>
          </cell>
          <cell r="Z4" t="str">
            <v>200411</v>
          </cell>
          <cell r="AA4" t="str">
            <v>200412</v>
          </cell>
          <cell r="AB4" t="str">
            <v>200501</v>
          </cell>
          <cell r="AC4" t="str">
            <v>200502</v>
          </cell>
          <cell r="AD4" t="str">
            <v>200503</v>
          </cell>
          <cell r="AE4" t="str">
            <v>200504</v>
          </cell>
          <cell r="AF4" t="str">
            <v>200505</v>
          </cell>
          <cell r="AG4" t="str">
            <v>200506</v>
          </cell>
          <cell r="AH4" t="str">
            <v>200507</v>
          </cell>
          <cell r="AI4" t="str">
            <v>200508</v>
          </cell>
          <cell r="AJ4" t="str">
            <v>200509</v>
          </cell>
          <cell r="AK4" t="str">
            <v>200510</v>
          </cell>
          <cell r="AL4" t="str">
            <v>Total Global</v>
          </cell>
        </row>
        <row r="5">
          <cell r="A5" t="str">
            <v>052</v>
          </cell>
          <cell r="B5" t="str">
            <v>BGG</v>
          </cell>
          <cell r="C5" t="str">
            <v>GD-EMPREEND.IMOBILIARIOS S/A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20.740849999999998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20.740849999999998</v>
          </cell>
          <cell r="AN5">
            <v>0</v>
          </cell>
        </row>
        <row r="6">
          <cell r="C6" t="str">
            <v>PATRICIA HELENA VIEIRA COSTA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6.27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6.27</v>
          </cell>
          <cell r="AN6">
            <v>0</v>
          </cell>
        </row>
        <row r="7">
          <cell r="B7" t="str">
            <v>BGG Total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20.740849999999998</v>
          </cell>
          <cell r="Y7">
            <v>0</v>
          </cell>
          <cell r="Z7">
            <v>0</v>
          </cell>
          <cell r="AA7">
            <v>0</v>
          </cell>
          <cell r="AB7">
            <v>6.27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27.010849999999998</v>
          </cell>
          <cell r="AN7">
            <v>0</v>
          </cell>
        </row>
        <row r="8">
          <cell r="B8" t="str">
            <v>CEB</v>
          </cell>
          <cell r="C8" t="str">
            <v>DIOGO SIMOES BONI DE OLIVEIRA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0.88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0.88</v>
          </cell>
          <cell r="AN8">
            <v>0</v>
          </cell>
        </row>
        <row r="9">
          <cell r="C9" t="str">
            <v>JOYCE SCABELL HOHN CHAME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1.32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1.32</v>
          </cell>
          <cell r="AN9">
            <v>0</v>
          </cell>
        </row>
        <row r="10">
          <cell r="C10" t="str">
            <v>MULTIPLAN OBRA C.EMPRESARIAL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-107.749</v>
          </cell>
          <cell r="AL10">
            <v>-107.749</v>
          </cell>
          <cell r="AN10">
            <v>0</v>
          </cell>
        </row>
        <row r="11">
          <cell r="C11" t="str">
            <v>MULTIPLAN PLAN.PART.ADM.S/A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0.39600000000000002</v>
          </cell>
          <cell r="AL11">
            <v>0.39600000000000002</v>
          </cell>
          <cell r="AN11">
            <v>0</v>
          </cell>
        </row>
        <row r="12">
          <cell r="C12" t="str">
            <v>JORGE RAIMUNDO FILHO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28.6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28.6</v>
          </cell>
          <cell r="AN12">
            <v>0</v>
          </cell>
        </row>
        <row r="13">
          <cell r="C13" t="str">
            <v>ALEXANDRE ALVES TORRENTES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12.96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12.96</v>
          </cell>
          <cell r="AN13">
            <v>0</v>
          </cell>
        </row>
        <row r="14">
          <cell r="C14" t="str">
            <v>MARIA ADELAIDE DE S E S LACERD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0.44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0.44</v>
          </cell>
          <cell r="AN14">
            <v>0</v>
          </cell>
        </row>
        <row r="15">
          <cell r="C15" t="str">
            <v>JOSE FELDMAN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0.44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0.44</v>
          </cell>
          <cell r="AN15">
            <v>0</v>
          </cell>
        </row>
        <row r="16">
          <cell r="C16" t="str">
            <v>EMILSON ALONSO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7.194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7.194</v>
          </cell>
          <cell r="AN16">
            <v>0</v>
          </cell>
        </row>
        <row r="17">
          <cell r="C17" t="str">
            <v>OATOMO JOSE CANAVARROS SERRA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0.88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0.88</v>
          </cell>
          <cell r="AN17">
            <v>0</v>
          </cell>
        </row>
        <row r="18">
          <cell r="B18" t="str">
            <v>CEB Total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0.88</v>
          </cell>
          <cell r="X18">
            <v>0</v>
          </cell>
          <cell r="Y18">
            <v>1.32</v>
          </cell>
          <cell r="Z18">
            <v>0</v>
          </cell>
          <cell r="AA18">
            <v>41.56</v>
          </cell>
          <cell r="AB18">
            <v>8.9540000000000006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-107.35299999999999</v>
          </cell>
          <cell r="AL18">
            <v>-54.639000000000003</v>
          </cell>
          <cell r="AN18">
            <v>0</v>
          </cell>
        </row>
        <row r="19">
          <cell r="B19" t="str">
            <v>PNG</v>
          </cell>
          <cell r="C19" t="str">
            <v>GAFISA SA  (PENINSULA 2)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0.67603999999999997</v>
          </cell>
          <cell r="U19">
            <v>0</v>
          </cell>
          <cell r="V19">
            <v>0</v>
          </cell>
          <cell r="W19">
            <v>16.047149999999998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16.723190000000002</v>
          </cell>
          <cell r="AN19">
            <v>0</v>
          </cell>
        </row>
        <row r="20">
          <cell r="B20" t="str">
            <v>PNG Total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0.67603999999999997</v>
          </cell>
          <cell r="U20">
            <v>0</v>
          </cell>
          <cell r="V20">
            <v>0</v>
          </cell>
          <cell r="W20">
            <v>16.047149999999998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16.723190000000002</v>
          </cell>
          <cell r="AN20">
            <v>0</v>
          </cell>
        </row>
        <row r="21">
          <cell r="B21" t="str">
            <v>PNG01</v>
          </cell>
          <cell r="C21" t="str">
            <v>PENINSULA 1 SPE S/A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14.195870000000001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14.195870000000001</v>
          </cell>
          <cell r="AN21">
            <v>0</v>
          </cell>
        </row>
        <row r="22">
          <cell r="B22" t="str">
            <v>PNG01 Total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14.195870000000001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14.195870000000001</v>
          </cell>
          <cell r="AN22">
            <v>0</v>
          </cell>
        </row>
        <row r="23">
          <cell r="B23" t="str">
            <v>PNG02</v>
          </cell>
          <cell r="C23" t="str">
            <v>PENINSULA 2 SPE S/A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7.9379799999999996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7.9379799999999996</v>
          </cell>
          <cell r="AN23">
            <v>0</v>
          </cell>
        </row>
        <row r="24">
          <cell r="B24" t="str">
            <v>PNG02 Total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7.9379799999999996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7.9379799999999996</v>
          </cell>
          <cell r="AN24">
            <v>0</v>
          </cell>
        </row>
        <row r="25">
          <cell r="B25" t="str">
            <v>CAACI</v>
          </cell>
          <cell r="C25" t="str">
            <v>CAA CORRETAGEM IMOBILIARIA LTD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0.88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-0.39335999999999999</v>
          </cell>
          <cell r="AG25">
            <v>0</v>
          </cell>
          <cell r="AH25">
            <v>6.93</v>
          </cell>
          <cell r="AI25">
            <v>0</v>
          </cell>
          <cell r="AJ25">
            <v>0</v>
          </cell>
          <cell r="AK25">
            <v>0</v>
          </cell>
          <cell r="AL25">
            <v>7.4166400000000001</v>
          </cell>
          <cell r="AN25">
            <v>0</v>
          </cell>
        </row>
        <row r="26">
          <cell r="C26" t="str">
            <v>CARVALHO HOSKEN S/A</v>
          </cell>
          <cell r="D26">
            <v>5.7918000000000003</v>
          </cell>
          <cell r="E26">
            <v>0</v>
          </cell>
          <cell r="F26">
            <v>6.0676000000000005</v>
          </cell>
          <cell r="G26">
            <v>0</v>
          </cell>
          <cell r="H26">
            <v>6.9318400000000002</v>
          </cell>
          <cell r="I26">
            <v>0</v>
          </cell>
          <cell r="J26">
            <v>0</v>
          </cell>
          <cell r="K26">
            <v>20.336309999999997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7.0808900000000001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46.208440000000003</v>
          </cell>
          <cell r="AN26">
            <v>0</v>
          </cell>
        </row>
        <row r="27">
          <cell r="C27" t="str">
            <v>CLAUDIO ANTOUN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8.8000000000000007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8.8000000000000007</v>
          </cell>
          <cell r="AN27">
            <v>0</v>
          </cell>
        </row>
        <row r="28">
          <cell r="C28" t="str">
            <v>CSD-GEOCLOCK GEO.E ENG.AMB.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0.44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0.44</v>
          </cell>
          <cell r="AN28">
            <v>0</v>
          </cell>
        </row>
        <row r="29">
          <cell r="C29" t="str">
            <v>DIOGO SIMOES BONI DE OLIVEIRA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0.44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0.44</v>
          </cell>
          <cell r="AN29">
            <v>0</v>
          </cell>
        </row>
        <row r="30">
          <cell r="C30" t="str">
            <v>EDITORA PUBL.CIENTIFICAS LTDA.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42.528870000000005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42.528870000000005</v>
          </cell>
          <cell r="AN30">
            <v>0</v>
          </cell>
        </row>
        <row r="31">
          <cell r="C31" t="str">
            <v>FERNANDA KAFURI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7.90754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7.90754</v>
          </cell>
          <cell r="AN31">
            <v>0</v>
          </cell>
        </row>
        <row r="32">
          <cell r="C32" t="str">
            <v>FUNDAMBRAS SOC.PREVID.PRIVADA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68.555999999999997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68.555999999999997</v>
          </cell>
          <cell r="AN32">
            <v>0</v>
          </cell>
        </row>
        <row r="33">
          <cell r="C33" t="str">
            <v>GAFISA SA  (PENINSULA 2)</v>
          </cell>
          <cell r="D33">
            <v>63.194679999999991</v>
          </cell>
          <cell r="E33">
            <v>81.658090000000001</v>
          </cell>
          <cell r="F33">
            <v>9.7118299999999991</v>
          </cell>
          <cell r="G33">
            <v>52.722439999999999</v>
          </cell>
          <cell r="H33">
            <v>39.619600000000005</v>
          </cell>
          <cell r="I33">
            <v>9.9306099999999997</v>
          </cell>
          <cell r="J33">
            <v>17.398199999999999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8.2206900000000012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6.5117500000000001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288.96789000000001</v>
          </cell>
          <cell r="AN33">
            <v>0</v>
          </cell>
        </row>
        <row r="34">
          <cell r="C34" t="str">
            <v>GD-EMPREEND.IMOBILIARIOS S/A</v>
          </cell>
          <cell r="D34">
            <v>76.581149999999994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31.47852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72.847359999999995</v>
          </cell>
          <cell r="P34">
            <v>0</v>
          </cell>
          <cell r="Q34">
            <v>0</v>
          </cell>
          <cell r="R34">
            <v>0</v>
          </cell>
          <cell r="S34">
            <v>31.118680000000001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41.481699999999996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253.50740999999996</v>
          </cell>
          <cell r="AN34">
            <v>0</v>
          </cell>
        </row>
        <row r="35">
          <cell r="C35" t="str">
            <v>GILSON ALVES GOMES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8.58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8.58</v>
          </cell>
          <cell r="AN35">
            <v>0</v>
          </cell>
        </row>
        <row r="36">
          <cell r="C36" t="str">
            <v>HENRIQUE S.DE SOUZA NEVES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10.673999999999999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10.673999999999999</v>
          </cell>
          <cell r="AN36">
            <v>0</v>
          </cell>
        </row>
        <row r="37">
          <cell r="C37" t="str">
            <v>JULIO CESAR CASSANO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2.5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2.5</v>
          </cell>
          <cell r="AN37">
            <v>0</v>
          </cell>
        </row>
        <row r="38">
          <cell r="C38" t="str">
            <v>MARCELLO KAMINITZ BARNES</v>
          </cell>
          <cell r="D38">
            <v>4.53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4.53</v>
          </cell>
          <cell r="AN38">
            <v>0</v>
          </cell>
        </row>
        <row r="39">
          <cell r="C39" t="str">
            <v>MARCELO TAVARES LOPES D CASTRO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8.8000000000000007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8.8000000000000007</v>
          </cell>
          <cell r="AN39">
            <v>0</v>
          </cell>
        </row>
        <row r="40">
          <cell r="C40" t="str">
            <v>MARCO ANTONIO S.M.DE OLIVEIRA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4.4000000000000004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4.4000000000000004</v>
          </cell>
          <cell r="AN40">
            <v>0</v>
          </cell>
        </row>
        <row r="41">
          <cell r="C41" t="str">
            <v>MINISTERIO DA FAZENDA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-0.1056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-0.1056</v>
          </cell>
          <cell r="AN41">
            <v>0</v>
          </cell>
        </row>
        <row r="42">
          <cell r="C42" t="str">
            <v>MULTIPLAN PLAN.PART.ADM.S/A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9.1879100000000005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9.1879100000000005</v>
          </cell>
          <cell r="AN42">
            <v>0</v>
          </cell>
        </row>
        <row r="43">
          <cell r="C43" t="str">
            <v>MULTISHOPPING EMPR.IMOBIL.S/A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86.847930000000005</v>
          </cell>
          <cell r="L43">
            <v>12.080669999999998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4.8472299999999997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103.77582999999998</v>
          </cell>
          <cell r="AN43">
            <v>0</v>
          </cell>
        </row>
        <row r="44">
          <cell r="C44" t="str">
            <v>ODETE FERREIRA ESCURE REIS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9.2615400000000001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9.2615400000000001</v>
          </cell>
          <cell r="AN44">
            <v>0</v>
          </cell>
        </row>
        <row r="45">
          <cell r="C45" t="str">
            <v>PENINSULA 1 SPE S/A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14.746219999999999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46.6496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61.395820000000001</v>
          </cell>
          <cell r="AN45">
            <v>0</v>
          </cell>
        </row>
        <row r="46">
          <cell r="C46" t="str">
            <v>RAUL CASTRO MOREIRA CAPELLAO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0.22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1</v>
          </cell>
          <cell r="AL46">
            <v>1.22</v>
          </cell>
          <cell r="AN46">
            <v>0</v>
          </cell>
        </row>
        <row r="47">
          <cell r="C47" t="str">
            <v>ROSANGELA CANAVARRO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1.98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1.98</v>
          </cell>
          <cell r="AN47">
            <v>0</v>
          </cell>
        </row>
        <row r="48">
          <cell r="C48" t="str">
            <v>SEBASTIAO FERNANDES DA SILVA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0.748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0.748</v>
          </cell>
          <cell r="AN48">
            <v>0</v>
          </cell>
        </row>
        <row r="49">
          <cell r="C49" t="str">
            <v>SHEILA SIMAO STARLING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5.0599999999999996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5.0599999999999996</v>
          </cell>
          <cell r="AN49">
            <v>0</v>
          </cell>
        </row>
        <row r="50">
          <cell r="C50" t="str">
            <v>MAISON BRUNET IND.E COM.LTDA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8.8000000000000007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8.8000000000000007</v>
          </cell>
          <cell r="AN50">
            <v>0</v>
          </cell>
        </row>
        <row r="51">
          <cell r="C51" t="str">
            <v>ROSEMARY DA C.VERISSIMO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3.85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3.85</v>
          </cell>
          <cell r="AN51">
            <v>0</v>
          </cell>
        </row>
        <row r="52">
          <cell r="C52" t="str">
            <v>ADAUTO WASHINGTON MIGLIOLI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0.374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0.374</v>
          </cell>
          <cell r="AN52">
            <v>0</v>
          </cell>
        </row>
        <row r="53">
          <cell r="C53" t="str">
            <v>HILARIA MALFATTI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4.4000000000000004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4.4000000000000004</v>
          </cell>
          <cell r="AN53">
            <v>0</v>
          </cell>
        </row>
        <row r="54">
          <cell r="C54" t="str">
            <v>HELIO PIMENTA DE CARVALHO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33</v>
          </cell>
          <cell r="AD54">
            <v>0</v>
          </cell>
          <cell r="AE54">
            <v>24.802889999999998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16.5</v>
          </cell>
          <cell r="AL54">
            <v>74.302890000000005</v>
          </cell>
          <cell r="AN54">
            <v>0</v>
          </cell>
        </row>
        <row r="55">
          <cell r="C55" t="str">
            <v>EUNICE TUNHAS CARDOSO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13.2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13.2</v>
          </cell>
          <cell r="AN55">
            <v>0</v>
          </cell>
        </row>
        <row r="56">
          <cell r="C56" t="str">
            <v>PENINSULA 2 SPE S/A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6.3791400000000005</v>
          </cell>
          <cell r="AE56">
            <v>0</v>
          </cell>
          <cell r="AF56">
            <v>4.2340799999999996</v>
          </cell>
          <cell r="AG56">
            <v>9.4131599999999995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20.02638</v>
          </cell>
          <cell r="AN56">
            <v>0</v>
          </cell>
        </row>
        <row r="57">
          <cell r="C57" t="str">
            <v>CARLOS ARTHUR DE ARAUJO GOES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14.787000000000001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14.787000000000001</v>
          </cell>
          <cell r="AN57">
            <v>0</v>
          </cell>
        </row>
        <row r="58">
          <cell r="C58" t="str">
            <v>CLAUDIO BIDINO DE SOUZA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13.849930000000001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13.849930000000001</v>
          </cell>
          <cell r="AN58">
            <v>0</v>
          </cell>
        </row>
        <row r="59">
          <cell r="C59" t="str">
            <v>MARCO ANTONIO RAMOS DE QUEIROZ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0.41799999999999998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0.41799999999999998</v>
          </cell>
          <cell r="AN59">
            <v>0</v>
          </cell>
        </row>
        <row r="60">
          <cell r="C60" t="str">
            <v>RICARDO JUNQUEIRA NORONHA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10.5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10.5</v>
          </cell>
          <cell r="AN60">
            <v>0</v>
          </cell>
        </row>
        <row r="61">
          <cell r="C61" t="str">
            <v>SIDNEY FERREIRA GOULART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10.502370000000001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10.502370000000001</v>
          </cell>
          <cell r="AN61">
            <v>0</v>
          </cell>
        </row>
        <row r="62">
          <cell r="C62" t="str">
            <v>J BARBOZA &amp; COELHO LTDA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20.718880000000002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20.718880000000002</v>
          </cell>
          <cell r="AN62">
            <v>0</v>
          </cell>
        </row>
        <row r="63">
          <cell r="C63" t="str">
            <v>PEDRO LUIZ FERREIRA DA SILVA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2.2000000000000002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2.2000000000000002</v>
          </cell>
          <cell r="AN63">
            <v>0</v>
          </cell>
        </row>
        <row r="64">
          <cell r="C64" t="str">
            <v>ROBERTO BOMGIOVANNI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4.4000000000000004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4.4000000000000004</v>
          </cell>
          <cell r="AN64">
            <v>0</v>
          </cell>
        </row>
        <row r="65">
          <cell r="C65" t="str">
            <v>MARCUS ANDRE MITROPOULOS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7.04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7.04</v>
          </cell>
          <cell r="AN65">
            <v>0</v>
          </cell>
        </row>
        <row r="66">
          <cell r="C66" t="str">
            <v>WALLINGTON M.M.DA FONSECA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4.4002100000000004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4.4002100000000004</v>
          </cell>
          <cell r="AN66">
            <v>0</v>
          </cell>
        </row>
        <row r="67">
          <cell r="C67" t="str">
            <v>PAULO ROBERTO DO NASCIMENTO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6.6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6.6</v>
          </cell>
          <cell r="AN67">
            <v>0</v>
          </cell>
        </row>
        <row r="68">
          <cell r="C68" t="str">
            <v>ROSANA SAD ABRAHAO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0.44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0.44</v>
          </cell>
          <cell r="AN68">
            <v>0</v>
          </cell>
        </row>
        <row r="69">
          <cell r="C69" t="str">
            <v>NICOLAS T.PARASKEVOPOULOS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2.42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2.42</v>
          </cell>
          <cell r="AN69">
            <v>0</v>
          </cell>
        </row>
        <row r="70">
          <cell r="C70" t="str">
            <v>MAURA LUCIA SANTOS BAPTISTA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0.88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0.88</v>
          </cell>
          <cell r="AN70">
            <v>0</v>
          </cell>
        </row>
        <row r="71">
          <cell r="C71" t="str">
            <v>HENRIQUE DE QUEIROS MATTOSO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2.86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2.86</v>
          </cell>
          <cell r="AN71">
            <v>0</v>
          </cell>
        </row>
        <row r="72">
          <cell r="C72" t="str">
            <v>MARCELO RODRIGUES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15.520299999999999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15.520299999999999</v>
          </cell>
          <cell r="AN72">
            <v>0</v>
          </cell>
        </row>
        <row r="73">
          <cell r="C73" t="str">
            <v>GOMES DE MATOS ADV.ASSOC.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1.1000000000000001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1.1000000000000001</v>
          </cell>
          <cell r="AN73">
            <v>0</v>
          </cell>
        </row>
        <row r="74">
          <cell r="C74" t="str">
            <v>RICARDO DENTZIEN FILHO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8.2799999999999994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8.2799999999999994</v>
          </cell>
          <cell r="AN74">
            <v>0</v>
          </cell>
        </row>
        <row r="75">
          <cell r="C75" t="str">
            <v>ZWI SKORNICKI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19.53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19.53</v>
          </cell>
          <cell r="AN75">
            <v>0</v>
          </cell>
        </row>
        <row r="76">
          <cell r="C76" t="str">
            <v>ITAGUAY IMOB.E PART.S/A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13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13</v>
          </cell>
          <cell r="AN76">
            <v>0</v>
          </cell>
        </row>
        <row r="77">
          <cell r="C77" t="str">
            <v>MARIO GERALDO DOURADO DE SOUZA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0.52800000000000002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0.52800000000000002</v>
          </cell>
          <cell r="AN77">
            <v>0</v>
          </cell>
        </row>
        <row r="78">
          <cell r="C78" t="str">
            <v>MARIA STELA S.DE ALBUQUERQUE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5.6824200000000005</v>
          </cell>
          <cell r="AI78">
            <v>0</v>
          </cell>
          <cell r="AJ78">
            <v>0</v>
          </cell>
          <cell r="AK78">
            <v>0</v>
          </cell>
          <cell r="AL78">
            <v>5.6824200000000005</v>
          </cell>
          <cell r="AN78">
            <v>0</v>
          </cell>
        </row>
        <row r="79">
          <cell r="C79" t="str">
            <v>NADIR MARIA TOLENTIM DORIA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1.76</v>
          </cell>
          <cell r="AI79">
            <v>0</v>
          </cell>
          <cell r="AJ79">
            <v>0</v>
          </cell>
          <cell r="AK79">
            <v>0</v>
          </cell>
          <cell r="AL79">
            <v>1.76</v>
          </cell>
          <cell r="AN79">
            <v>0</v>
          </cell>
        </row>
        <row r="80">
          <cell r="C80" t="str">
            <v>ERNESTO DA LUZ PINTO DORIA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1.76</v>
          </cell>
          <cell r="AI80">
            <v>0</v>
          </cell>
          <cell r="AJ80">
            <v>0</v>
          </cell>
          <cell r="AK80">
            <v>0</v>
          </cell>
          <cell r="AL80">
            <v>1.76</v>
          </cell>
          <cell r="AN80">
            <v>0</v>
          </cell>
        </row>
        <row r="81">
          <cell r="C81" t="str">
            <v>ROBERTA DO AMARAL MARINHO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4.4000000000000004</v>
          </cell>
          <cell r="AJ81">
            <v>0</v>
          </cell>
          <cell r="AK81">
            <v>0</v>
          </cell>
          <cell r="AL81">
            <v>4.4000000000000004</v>
          </cell>
          <cell r="AN81">
            <v>0</v>
          </cell>
        </row>
        <row r="82">
          <cell r="C82" t="str">
            <v>FABIO PADILHA JUNQUEIRA SOUZA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6</v>
          </cell>
          <cell r="AJ82">
            <v>0</v>
          </cell>
          <cell r="AK82">
            <v>0</v>
          </cell>
          <cell r="AL82">
            <v>6</v>
          </cell>
          <cell r="AN82">
            <v>0</v>
          </cell>
        </row>
        <row r="83">
          <cell r="C83" t="str">
            <v>MARIA GRACAS HOSKEN OLIVEIRA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0.41799999999999998</v>
          </cell>
          <cell r="AK83">
            <v>0</v>
          </cell>
          <cell r="AL83">
            <v>0.41799999999999998</v>
          </cell>
          <cell r="AN83">
            <v>0</v>
          </cell>
        </row>
        <row r="84">
          <cell r="C84" t="str">
            <v>CARMEN AUGUSTA ALMEIDA NUNES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9.5039999999999996</v>
          </cell>
          <cell r="AK84">
            <v>0</v>
          </cell>
          <cell r="AL84">
            <v>9.5039999999999996</v>
          </cell>
          <cell r="AN84">
            <v>0</v>
          </cell>
        </row>
        <row r="85">
          <cell r="C85" t="str">
            <v>MARIA BEATRIZ BONANCA CORREA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1.056</v>
          </cell>
          <cell r="AK85">
            <v>0</v>
          </cell>
          <cell r="AL85">
            <v>1.056</v>
          </cell>
          <cell r="AN85">
            <v>0</v>
          </cell>
        </row>
        <row r="86">
          <cell r="C86" t="str">
            <v>ADELINO VIEGAS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57.8018</v>
          </cell>
          <cell r="AL86">
            <v>57.8018</v>
          </cell>
          <cell r="AN86">
            <v>0</v>
          </cell>
        </row>
        <row r="87">
          <cell r="C87" t="str">
            <v>LUIZ FELIPE FERNANDES OSORIO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58.892400000000002</v>
          </cell>
          <cell r="AL87">
            <v>58.892400000000002</v>
          </cell>
          <cell r="AN87">
            <v>0</v>
          </cell>
        </row>
        <row r="88">
          <cell r="C88" t="str">
            <v>HENRIQUE JORGE DIEGUES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4.18</v>
          </cell>
          <cell r="AL88">
            <v>4.18</v>
          </cell>
          <cell r="AN88">
            <v>0</v>
          </cell>
        </row>
        <row r="89">
          <cell r="C89" t="str">
            <v>JOSE CARLOS COSTA PINTO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20.399999999999999</v>
          </cell>
          <cell r="AL89">
            <v>20.399999999999999</v>
          </cell>
          <cell r="AN89">
            <v>0</v>
          </cell>
        </row>
        <row r="90">
          <cell r="C90" t="str">
            <v>MARCIO LEITAO DA SILVA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15.916</v>
          </cell>
          <cell r="AL90">
            <v>15.916</v>
          </cell>
          <cell r="AN90">
            <v>0</v>
          </cell>
        </row>
        <row r="91">
          <cell r="B91" t="str">
            <v>CAACI Total</v>
          </cell>
          <cell r="D91">
            <v>150.09762999999998</v>
          </cell>
          <cell r="E91">
            <v>81.658090000000001</v>
          </cell>
          <cell r="F91">
            <v>15.77943</v>
          </cell>
          <cell r="G91">
            <v>52.722439999999999</v>
          </cell>
          <cell r="H91">
            <v>61.29766</v>
          </cell>
          <cell r="I91">
            <v>43.909130000000005</v>
          </cell>
          <cell r="J91">
            <v>17.398199999999999</v>
          </cell>
          <cell r="K91">
            <v>175.74024</v>
          </cell>
          <cell r="L91">
            <v>12.080669999999998</v>
          </cell>
          <cell r="M91">
            <v>4.4000000000000004</v>
          </cell>
          <cell r="N91">
            <v>13.86</v>
          </cell>
          <cell r="O91">
            <v>72.847359999999995</v>
          </cell>
          <cell r="P91">
            <v>8.2206900000000012</v>
          </cell>
          <cell r="Q91">
            <v>4.8472299999999997</v>
          </cell>
          <cell r="R91">
            <v>54.557139999999997</v>
          </cell>
          <cell r="S91">
            <v>91.709090000000003</v>
          </cell>
          <cell r="T91">
            <v>19.861909999999998</v>
          </cell>
          <cell r="U91">
            <v>0</v>
          </cell>
          <cell r="V91">
            <v>8.7088900000000002</v>
          </cell>
          <cell r="W91">
            <v>9.02</v>
          </cell>
          <cell r="X91">
            <v>0.44</v>
          </cell>
          <cell r="Y91">
            <v>8.7117500000000003</v>
          </cell>
          <cell r="Z91">
            <v>12.65</v>
          </cell>
          <cell r="AA91">
            <v>41.855699999999999</v>
          </cell>
          <cell r="AB91">
            <v>0</v>
          </cell>
          <cell r="AC91">
            <v>50.6</v>
          </cell>
          <cell r="AD91">
            <v>45.934069999999998</v>
          </cell>
          <cell r="AE91">
            <v>80.998750000000001</v>
          </cell>
          <cell r="AF91">
            <v>7.1407199999999991</v>
          </cell>
          <cell r="AG91">
            <v>70.231459999999998</v>
          </cell>
          <cell r="AH91">
            <v>16.13242</v>
          </cell>
          <cell r="AI91">
            <v>10.4</v>
          </cell>
          <cell r="AJ91">
            <v>10.978</v>
          </cell>
          <cell r="AK91">
            <v>174.6902</v>
          </cell>
          <cell r="AL91">
            <v>1429.4788699999999</v>
          </cell>
          <cell r="AN91">
            <v>0</v>
          </cell>
        </row>
        <row r="92">
          <cell r="A92" t="str">
            <v>052 Total</v>
          </cell>
          <cell r="D92">
            <v>150.09762999999998</v>
          </cell>
          <cell r="E92">
            <v>81.658090000000001</v>
          </cell>
          <cell r="F92">
            <v>15.77943</v>
          </cell>
          <cell r="G92">
            <v>52.722439999999999</v>
          </cell>
          <cell r="H92">
            <v>61.29766</v>
          </cell>
          <cell r="I92">
            <v>43.909130000000005</v>
          </cell>
          <cell r="J92">
            <v>17.398199999999999</v>
          </cell>
          <cell r="K92">
            <v>175.74024</v>
          </cell>
          <cell r="L92">
            <v>12.080669999999998</v>
          </cell>
          <cell r="M92">
            <v>4.4000000000000004</v>
          </cell>
          <cell r="N92">
            <v>13.86</v>
          </cell>
          <cell r="O92">
            <v>72.847359999999995</v>
          </cell>
          <cell r="P92">
            <v>8.2206900000000012</v>
          </cell>
          <cell r="Q92">
            <v>4.8472299999999997</v>
          </cell>
          <cell r="R92">
            <v>54.557139999999997</v>
          </cell>
          <cell r="S92">
            <v>91.709090000000003</v>
          </cell>
          <cell r="T92">
            <v>20.537950000000002</v>
          </cell>
          <cell r="U92">
            <v>0</v>
          </cell>
          <cell r="V92">
            <v>8.7088900000000002</v>
          </cell>
          <cell r="W92">
            <v>25.947150000000001</v>
          </cell>
          <cell r="X92">
            <v>21.18085</v>
          </cell>
          <cell r="Y92">
            <v>10.031750000000001</v>
          </cell>
          <cell r="Z92">
            <v>12.65</v>
          </cell>
          <cell r="AA92">
            <v>83.415700000000001</v>
          </cell>
          <cell r="AB92">
            <v>15.224</v>
          </cell>
          <cell r="AC92">
            <v>50.6</v>
          </cell>
          <cell r="AD92">
            <v>45.934069999999998</v>
          </cell>
          <cell r="AE92">
            <v>103.13260000000001</v>
          </cell>
          <cell r="AF92">
            <v>7.1407199999999991</v>
          </cell>
          <cell r="AG92">
            <v>70.231459999999998</v>
          </cell>
          <cell r="AH92">
            <v>16.13242</v>
          </cell>
          <cell r="AI92">
            <v>10.4</v>
          </cell>
          <cell r="AJ92">
            <v>10.978</v>
          </cell>
          <cell r="AK92">
            <v>67.337199999999996</v>
          </cell>
          <cell r="AL92">
            <v>1440.7077599999996</v>
          </cell>
          <cell r="AN92">
            <v>0</v>
          </cell>
        </row>
        <row r="93">
          <cell r="A93" t="str">
            <v>208</v>
          </cell>
          <cell r="B93" t="str">
            <v>CAACI</v>
          </cell>
          <cell r="C93" t="str">
            <v>DIVERTPLAN COM.INDUSTRIA LTDA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1.252E-2</v>
          </cell>
          <cell r="AJ93">
            <v>0</v>
          </cell>
          <cell r="AK93">
            <v>0</v>
          </cell>
          <cell r="AL93">
            <v>1.252E-2</v>
          </cell>
          <cell r="AN93">
            <v>0</v>
          </cell>
        </row>
        <row r="94">
          <cell r="C94" t="str">
            <v>MINISTERIO DA FAZENDA</v>
          </cell>
          <cell r="D94">
            <v>-0.88964999999999994</v>
          </cell>
          <cell r="E94">
            <v>-0.82704999999999995</v>
          </cell>
          <cell r="F94">
            <v>-0.13331000000000001</v>
          </cell>
          <cell r="G94">
            <v>-0.10712000000000001</v>
          </cell>
          <cell r="H94">
            <v>-0.59289000000000003</v>
          </cell>
          <cell r="I94">
            <v>-0.46094000000000002</v>
          </cell>
          <cell r="J94">
            <v>-6.7589999999999997E-2</v>
          </cell>
          <cell r="K94">
            <v>-6.3469999999999999E-2</v>
          </cell>
          <cell r="L94">
            <v>-1.15967</v>
          </cell>
          <cell r="M94">
            <v>-7.9719999999999999E-2</v>
          </cell>
          <cell r="N94">
            <v>-6.1490000000000003E-2</v>
          </cell>
          <cell r="O94">
            <v>-0.27067000000000002</v>
          </cell>
          <cell r="P94">
            <v>0</v>
          </cell>
          <cell r="Q94">
            <v>-0.27067000000000002</v>
          </cell>
          <cell r="R94">
            <v>-0.27067000000000002</v>
          </cell>
          <cell r="S94">
            <v>-0.27067000000000002</v>
          </cell>
          <cell r="T94">
            <v>-0.99</v>
          </cell>
          <cell r="U94">
            <v>-0.52671000000000001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-7.0422900000000004</v>
          </cell>
          <cell r="AN94">
            <v>0</v>
          </cell>
        </row>
        <row r="95">
          <cell r="B95" t="str">
            <v>CAACI Total</v>
          </cell>
          <cell r="D95">
            <v>-0.88964999999999994</v>
          </cell>
          <cell r="E95">
            <v>-0.82704999999999995</v>
          </cell>
          <cell r="F95">
            <v>-0.13331000000000001</v>
          </cell>
          <cell r="G95">
            <v>-0.10712000000000001</v>
          </cell>
          <cell r="H95">
            <v>-0.59289000000000003</v>
          </cell>
          <cell r="I95">
            <v>-0.46094000000000002</v>
          </cell>
          <cell r="J95">
            <v>-6.7589999999999997E-2</v>
          </cell>
          <cell r="K95">
            <v>-6.3469999999999999E-2</v>
          </cell>
          <cell r="L95">
            <v>-1.15967</v>
          </cell>
          <cell r="M95">
            <v>-7.9719999999999999E-2</v>
          </cell>
          <cell r="N95">
            <v>-6.1490000000000003E-2</v>
          </cell>
          <cell r="O95">
            <v>-0.27067000000000002</v>
          </cell>
          <cell r="P95">
            <v>0</v>
          </cell>
          <cell r="Q95">
            <v>-0.27067000000000002</v>
          </cell>
          <cell r="R95">
            <v>-0.27067000000000002</v>
          </cell>
          <cell r="S95">
            <v>-0.27067000000000002</v>
          </cell>
          <cell r="T95">
            <v>-0.99</v>
          </cell>
          <cell r="U95">
            <v>-0.52671000000000001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1.252E-2</v>
          </cell>
          <cell r="AJ95">
            <v>0</v>
          </cell>
          <cell r="AK95">
            <v>0</v>
          </cell>
          <cell r="AL95">
            <v>-7.0297699999999992</v>
          </cell>
          <cell r="AN95">
            <v>0</v>
          </cell>
        </row>
        <row r="96">
          <cell r="A96" t="str">
            <v>208 Total</v>
          </cell>
          <cell r="D96">
            <v>-0.88964999999999994</v>
          </cell>
          <cell r="E96">
            <v>-0.82704999999999995</v>
          </cell>
          <cell r="F96">
            <v>-0.13331000000000001</v>
          </cell>
          <cell r="G96">
            <v>-0.10712000000000001</v>
          </cell>
          <cell r="H96">
            <v>-0.59289000000000003</v>
          </cell>
          <cell r="I96">
            <v>-0.46094000000000002</v>
          </cell>
          <cell r="J96">
            <v>-6.7589999999999997E-2</v>
          </cell>
          <cell r="K96">
            <v>-6.3469999999999999E-2</v>
          </cell>
          <cell r="L96">
            <v>-1.15967</v>
          </cell>
          <cell r="M96">
            <v>-7.9719999999999999E-2</v>
          </cell>
          <cell r="N96">
            <v>-6.1490000000000003E-2</v>
          </cell>
          <cell r="O96">
            <v>-0.27067000000000002</v>
          </cell>
          <cell r="P96">
            <v>0</v>
          </cell>
          <cell r="Q96">
            <v>-0.27067000000000002</v>
          </cell>
          <cell r="R96">
            <v>-0.27067000000000002</v>
          </cell>
          <cell r="S96">
            <v>-0.27067000000000002</v>
          </cell>
          <cell r="T96">
            <v>-0.99</v>
          </cell>
          <cell r="U96">
            <v>-0.52671000000000001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1.252E-2</v>
          </cell>
          <cell r="AJ96">
            <v>0</v>
          </cell>
          <cell r="AK96">
            <v>0</v>
          </cell>
          <cell r="AL96">
            <v>-7.0297699999999992</v>
          </cell>
          <cell r="AN96">
            <v>0</v>
          </cell>
        </row>
        <row r="97">
          <cell r="A97" t="str">
            <v>209</v>
          </cell>
          <cell r="B97" t="str">
            <v>CAACI</v>
          </cell>
          <cell r="C97" t="str">
            <v>MINISTERIO DA FAZENDA</v>
          </cell>
          <cell r="D97">
            <v>-4.1060799999999995</v>
          </cell>
          <cell r="E97">
            <v>-3.8171399999999998</v>
          </cell>
          <cell r="F97">
            <v>-0.61526999999999998</v>
          </cell>
          <cell r="G97">
            <v>-0.49442000000000003</v>
          </cell>
          <cell r="H97">
            <v>-2.7364199999999999</v>
          </cell>
          <cell r="I97">
            <v>-2.1274299999999999</v>
          </cell>
          <cell r="J97">
            <v>-0.31194</v>
          </cell>
          <cell r="K97">
            <v>-0.29294999999999999</v>
          </cell>
          <cell r="L97">
            <v>-5.3523100000000001</v>
          </cell>
          <cell r="M97">
            <v>-0.36793999999999999</v>
          </cell>
          <cell r="N97">
            <v>-0.2838</v>
          </cell>
          <cell r="O97">
            <v>-1.24926</v>
          </cell>
          <cell r="P97">
            <v>0</v>
          </cell>
          <cell r="Q97">
            <v>-1.24926</v>
          </cell>
          <cell r="R97">
            <v>-1.24926</v>
          </cell>
          <cell r="S97">
            <v>-1.24926</v>
          </cell>
          <cell r="T97">
            <v>-4.5599999999999996</v>
          </cell>
          <cell r="U97">
            <v>-2.4260799999999998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-32.48881999999999</v>
          </cell>
          <cell r="AN97">
            <v>0</v>
          </cell>
        </row>
        <row r="98">
          <cell r="B98" t="str">
            <v>CAACI Total</v>
          </cell>
          <cell r="D98">
            <v>-4.1060799999999995</v>
          </cell>
          <cell r="E98">
            <v>-3.8171399999999998</v>
          </cell>
          <cell r="F98">
            <v>-0.61526999999999998</v>
          </cell>
          <cell r="G98">
            <v>-0.49442000000000003</v>
          </cell>
          <cell r="H98">
            <v>-2.7364199999999999</v>
          </cell>
          <cell r="I98">
            <v>-2.1274299999999999</v>
          </cell>
          <cell r="J98">
            <v>-0.31194</v>
          </cell>
          <cell r="K98">
            <v>-0.29294999999999999</v>
          </cell>
          <cell r="L98">
            <v>-5.3523100000000001</v>
          </cell>
          <cell r="M98">
            <v>-0.36793999999999999</v>
          </cell>
          <cell r="N98">
            <v>-0.2838</v>
          </cell>
          <cell r="O98">
            <v>-1.24926</v>
          </cell>
          <cell r="P98">
            <v>0</v>
          </cell>
          <cell r="Q98">
            <v>-1.24926</v>
          </cell>
          <cell r="R98">
            <v>-1.24926</v>
          </cell>
          <cell r="S98">
            <v>-1.24926</v>
          </cell>
          <cell r="T98">
            <v>-4.5599999999999996</v>
          </cell>
          <cell r="U98">
            <v>-2.4260799999999998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-32.48881999999999</v>
          </cell>
          <cell r="AN98">
            <v>0</v>
          </cell>
        </row>
        <row r="99">
          <cell r="A99" t="str">
            <v>209 Total</v>
          </cell>
          <cell r="D99">
            <v>-4.1060799999999995</v>
          </cell>
          <cell r="E99">
            <v>-3.8171399999999998</v>
          </cell>
          <cell r="F99">
            <v>-0.61526999999999998</v>
          </cell>
          <cell r="G99">
            <v>-0.49442000000000003</v>
          </cell>
          <cell r="H99">
            <v>-2.7364199999999999</v>
          </cell>
          <cell r="I99">
            <v>-2.1274299999999999</v>
          </cell>
          <cell r="J99">
            <v>-0.31194</v>
          </cell>
          <cell r="K99">
            <v>-0.29294999999999999</v>
          </cell>
          <cell r="L99">
            <v>-5.3523100000000001</v>
          </cell>
          <cell r="M99">
            <v>-0.36793999999999999</v>
          </cell>
          <cell r="N99">
            <v>-0.2838</v>
          </cell>
          <cell r="O99">
            <v>-1.24926</v>
          </cell>
          <cell r="P99">
            <v>0</v>
          </cell>
          <cell r="Q99">
            <v>-1.24926</v>
          </cell>
          <cell r="R99">
            <v>-1.24926</v>
          </cell>
          <cell r="S99">
            <v>-1.24926</v>
          </cell>
          <cell r="T99">
            <v>-4.5599999999999996</v>
          </cell>
          <cell r="U99">
            <v>-2.4260799999999998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-32.48881999999999</v>
          </cell>
          <cell r="AN99">
            <v>0</v>
          </cell>
        </row>
        <row r="100">
          <cell r="A100" t="str">
            <v>210</v>
          </cell>
          <cell r="B100" t="str">
            <v>CAACI</v>
          </cell>
          <cell r="C100" t="str">
            <v>PREFEITURA DA CIDADE RJ</v>
          </cell>
          <cell r="D100">
            <v>-6.8434699999999999</v>
          </cell>
          <cell r="E100">
            <v>-6.3618900000000007</v>
          </cell>
          <cell r="F100">
            <v>-1.02545</v>
          </cell>
          <cell r="G100">
            <v>-0.82401999999999997</v>
          </cell>
          <cell r="H100">
            <v>-4.5609399999999996</v>
          </cell>
          <cell r="I100">
            <v>-3.5457100000000001</v>
          </cell>
          <cell r="J100">
            <v>-0.51990000000000003</v>
          </cell>
          <cell r="K100">
            <v>-0.48825000000000002</v>
          </cell>
          <cell r="L100">
            <v>-8.9205100000000002</v>
          </cell>
          <cell r="M100">
            <v>-0.61323000000000005</v>
          </cell>
          <cell r="N100">
            <v>-0.47299999999999998</v>
          </cell>
          <cell r="O100">
            <v>-2.0821000000000001</v>
          </cell>
          <cell r="P100">
            <v>0</v>
          </cell>
          <cell r="Q100">
            <v>-2.5</v>
          </cell>
          <cell r="R100">
            <v>-2.7</v>
          </cell>
          <cell r="S100">
            <v>-2.2657800000000003</v>
          </cell>
          <cell r="T100">
            <v>-3.14392</v>
          </cell>
          <cell r="U100">
            <v>-1.5960999999999999</v>
          </cell>
          <cell r="V100">
            <v>0</v>
          </cell>
          <cell r="W100">
            <v>-0.93633</v>
          </cell>
          <cell r="X100">
            <v>-0.47299999999999998</v>
          </cell>
          <cell r="Y100">
            <v>-1.4539200000000001</v>
          </cell>
          <cell r="Z100">
            <v>0</v>
          </cell>
          <cell r="AA100">
            <v>-0.1925</v>
          </cell>
          <cell r="AB100">
            <v>-4.3067000000000002</v>
          </cell>
          <cell r="AC100">
            <v>-1.1622000000000001</v>
          </cell>
          <cell r="AD100">
            <v>-2.86985</v>
          </cell>
          <cell r="AE100">
            <v>-3.17896</v>
          </cell>
          <cell r="AF100">
            <v>-4.9396100000000001</v>
          </cell>
          <cell r="AG100">
            <v>-0.16500000000000001</v>
          </cell>
          <cell r="AH100">
            <v>-2.3645100000000001</v>
          </cell>
          <cell r="AI100">
            <v>-1.98302</v>
          </cell>
          <cell r="AJ100">
            <v>-2.0541199999999997</v>
          </cell>
          <cell r="AK100">
            <v>-1.12269</v>
          </cell>
          <cell r="AL100">
            <v>-75.666679999999985</v>
          </cell>
          <cell r="AN100">
            <v>0</v>
          </cell>
        </row>
        <row r="101">
          <cell r="B101" t="str">
            <v>CAACI Total</v>
          </cell>
          <cell r="D101">
            <v>-6.8434699999999999</v>
          </cell>
          <cell r="E101">
            <v>-6.3618900000000007</v>
          </cell>
          <cell r="F101">
            <v>-1.02545</v>
          </cell>
          <cell r="G101">
            <v>-0.82401999999999997</v>
          </cell>
          <cell r="H101">
            <v>-4.5609399999999996</v>
          </cell>
          <cell r="I101">
            <v>-3.5457100000000001</v>
          </cell>
          <cell r="J101">
            <v>-0.51990000000000003</v>
          </cell>
          <cell r="K101">
            <v>-0.48825000000000002</v>
          </cell>
          <cell r="L101">
            <v>-8.9205100000000002</v>
          </cell>
          <cell r="M101">
            <v>-0.61323000000000005</v>
          </cell>
          <cell r="N101">
            <v>-0.47299999999999998</v>
          </cell>
          <cell r="O101">
            <v>-2.0821000000000001</v>
          </cell>
          <cell r="P101">
            <v>0</v>
          </cell>
          <cell r="Q101">
            <v>-2.5</v>
          </cell>
          <cell r="R101">
            <v>-2.7</v>
          </cell>
          <cell r="S101">
            <v>-2.2657800000000003</v>
          </cell>
          <cell r="T101">
            <v>-3.14392</v>
          </cell>
          <cell r="U101">
            <v>-1.5960999999999999</v>
          </cell>
          <cell r="V101">
            <v>0</v>
          </cell>
          <cell r="W101">
            <v>-0.93633</v>
          </cell>
          <cell r="X101">
            <v>-0.47299999999999998</v>
          </cell>
          <cell r="Y101">
            <v>-1.4539200000000001</v>
          </cell>
          <cell r="Z101">
            <v>0</v>
          </cell>
          <cell r="AA101">
            <v>-0.1925</v>
          </cell>
          <cell r="AB101">
            <v>-4.3067000000000002</v>
          </cell>
          <cell r="AC101">
            <v>-1.1622000000000001</v>
          </cell>
          <cell r="AD101">
            <v>-2.86985</v>
          </cell>
          <cell r="AE101">
            <v>-3.17896</v>
          </cell>
          <cell r="AF101">
            <v>-4.9396100000000001</v>
          </cell>
          <cell r="AG101">
            <v>-0.16500000000000001</v>
          </cell>
          <cell r="AH101">
            <v>-2.3645100000000001</v>
          </cell>
          <cell r="AI101">
            <v>-1.98302</v>
          </cell>
          <cell r="AJ101">
            <v>-2.0541199999999997</v>
          </cell>
          <cell r="AK101">
            <v>-1.12269</v>
          </cell>
          <cell r="AL101">
            <v>-75.666679999999985</v>
          </cell>
          <cell r="AN101">
            <v>0</v>
          </cell>
        </row>
        <row r="102">
          <cell r="A102" t="str">
            <v>210 Total</v>
          </cell>
          <cell r="D102">
            <v>-6.8434699999999999</v>
          </cell>
          <cell r="E102">
            <v>-6.3618900000000007</v>
          </cell>
          <cell r="F102">
            <v>-1.02545</v>
          </cell>
          <cell r="G102">
            <v>-0.82401999999999997</v>
          </cell>
          <cell r="H102">
            <v>-4.5609399999999996</v>
          </cell>
          <cell r="I102">
            <v>-3.5457100000000001</v>
          </cell>
          <cell r="J102">
            <v>-0.51990000000000003</v>
          </cell>
          <cell r="K102">
            <v>-0.48825000000000002</v>
          </cell>
          <cell r="L102">
            <v>-8.9205100000000002</v>
          </cell>
          <cell r="M102">
            <v>-0.61323000000000005</v>
          </cell>
          <cell r="N102">
            <v>-0.47299999999999998</v>
          </cell>
          <cell r="O102">
            <v>-2.0821000000000001</v>
          </cell>
          <cell r="P102">
            <v>0</v>
          </cell>
          <cell r="Q102">
            <v>-2.5</v>
          </cell>
          <cell r="R102">
            <v>-2.7</v>
          </cell>
          <cell r="S102">
            <v>-2.2657800000000003</v>
          </cell>
          <cell r="T102">
            <v>-3.14392</v>
          </cell>
          <cell r="U102">
            <v>-1.5960999999999999</v>
          </cell>
          <cell r="V102">
            <v>0</v>
          </cell>
          <cell r="W102">
            <v>-0.93633</v>
          </cell>
          <cell r="X102">
            <v>-0.47299999999999998</v>
          </cell>
          <cell r="Y102">
            <v>-1.4539200000000001</v>
          </cell>
          <cell r="Z102">
            <v>0</v>
          </cell>
          <cell r="AA102">
            <v>-0.1925</v>
          </cell>
          <cell r="AB102">
            <v>-4.3067000000000002</v>
          </cell>
          <cell r="AC102">
            <v>-1.1622000000000001</v>
          </cell>
          <cell r="AD102">
            <v>-2.86985</v>
          </cell>
          <cell r="AE102">
            <v>-3.17896</v>
          </cell>
          <cell r="AF102">
            <v>-4.9396100000000001</v>
          </cell>
          <cell r="AG102">
            <v>-0.16500000000000001</v>
          </cell>
          <cell r="AH102">
            <v>-2.3645100000000001</v>
          </cell>
          <cell r="AI102">
            <v>-1.98302</v>
          </cell>
          <cell r="AJ102">
            <v>-2.0541199999999997</v>
          </cell>
          <cell r="AK102">
            <v>-1.12269</v>
          </cell>
          <cell r="AL102">
            <v>-75.666679999999985</v>
          </cell>
          <cell r="AN102">
            <v>0</v>
          </cell>
        </row>
        <row r="103">
          <cell r="A103" t="str">
            <v>250</v>
          </cell>
          <cell r="B103" t="str">
            <v>CAACI</v>
          </cell>
          <cell r="C103" t="str">
            <v>J.F.ASSES.IMOB.PARTIC.ADM.LTDA</v>
          </cell>
          <cell r="D103">
            <v>0</v>
          </cell>
          <cell r="E103">
            <v>-1.7335999999999998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-1.7335999999999998</v>
          </cell>
          <cell r="AN103">
            <v>0</v>
          </cell>
        </row>
        <row r="104">
          <cell r="C104" t="str">
            <v>JORGE LUIS MESQUITA LEITE</v>
          </cell>
          <cell r="D104">
            <v>0</v>
          </cell>
          <cell r="E104">
            <v>-0.35199999999999998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-0.35199999999999998</v>
          </cell>
          <cell r="AN104">
            <v>0</v>
          </cell>
        </row>
        <row r="105">
          <cell r="C105" t="str">
            <v>JORGE MESQUITA CONS.IMOB.LTDA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-15.627999999999997</v>
          </cell>
          <cell r="T105">
            <v>-0.3075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-15.935499999999996</v>
          </cell>
          <cell r="AN105">
            <v>0</v>
          </cell>
        </row>
        <row r="106">
          <cell r="C106" t="str">
            <v>MARCELO STERN CONS.IMOBIL.LTDA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-10.119999999999999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-10.119999999999999</v>
          </cell>
          <cell r="AN106">
            <v>0</v>
          </cell>
        </row>
        <row r="107">
          <cell r="C107" t="str">
            <v>MARSILIS CONS.IMOB.LTDA</v>
          </cell>
          <cell r="D107">
            <v>-0.375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-0.375</v>
          </cell>
          <cell r="AN107">
            <v>0</v>
          </cell>
        </row>
        <row r="108">
          <cell r="C108" t="str">
            <v>MINISTERIO DA FAZENDA</v>
          </cell>
          <cell r="D108">
            <v>-0.183</v>
          </cell>
          <cell r="E108">
            <v>0</v>
          </cell>
          <cell r="F108">
            <v>-2.64E-2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-0.34799999999999998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-0.19452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-0.75191999999999992</v>
          </cell>
          <cell r="AN108">
            <v>0</v>
          </cell>
        </row>
        <row r="109">
          <cell r="C109" t="str">
            <v>PALOMA ASSES.IMOBILIARIA LTDA</v>
          </cell>
          <cell r="D109">
            <v>-12.016999999999999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-22.852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-34.869</v>
          </cell>
          <cell r="AN109">
            <v>0</v>
          </cell>
        </row>
        <row r="110">
          <cell r="C110" t="str">
            <v>PM CONSULTORIAS E SERV.LTDA</v>
          </cell>
          <cell r="D110">
            <v>-0.97599999999999998</v>
          </cell>
          <cell r="E110">
            <v>-0.14080000000000001</v>
          </cell>
          <cell r="F110">
            <v>0</v>
          </cell>
          <cell r="G110">
            <v>0</v>
          </cell>
          <cell r="H110">
            <v>0</v>
          </cell>
          <cell r="I110">
            <v>-3.5236000000000001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-13.565</v>
          </cell>
          <cell r="P110">
            <v>0</v>
          </cell>
          <cell r="Q110">
            <v>0</v>
          </cell>
          <cell r="R110">
            <v>0</v>
          </cell>
          <cell r="S110">
            <v>-14.335000000000001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-5.73142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-38.271819999999998</v>
          </cell>
          <cell r="AN110">
            <v>0</v>
          </cell>
        </row>
        <row r="111">
          <cell r="C111" t="str">
            <v>V.F.ASSESS.IMOBILIARIA LTDA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-2.9685000000000001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-2.9685000000000001</v>
          </cell>
          <cell r="AN111">
            <v>0</v>
          </cell>
        </row>
        <row r="112">
          <cell r="B112" t="str">
            <v>CAACI Total</v>
          </cell>
          <cell r="D112">
            <v>-13.551</v>
          </cell>
          <cell r="E112">
            <v>-2.2263999999999999</v>
          </cell>
          <cell r="F112">
            <v>-2.64E-2</v>
          </cell>
          <cell r="G112">
            <v>0</v>
          </cell>
          <cell r="H112">
            <v>0</v>
          </cell>
          <cell r="I112">
            <v>-13.643600000000001</v>
          </cell>
          <cell r="J112">
            <v>0</v>
          </cell>
          <cell r="K112">
            <v>-23.2</v>
          </cell>
          <cell r="L112">
            <v>0</v>
          </cell>
          <cell r="M112">
            <v>0</v>
          </cell>
          <cell r="N112">
            <v>0</v>
          </cell>
          <cell r="O112">
            <v>-13.565</v>
          </cell>
          <cell r="P112">
            <v>0</v>
          </cell>
          <cell r="Q112">
            <v>0</v>
          </cell>
          <cell r="R112">
            <v>-2.9685000000000001</v>
          </cell>
          <cell r="S112">
            <v>-30.157519999999998</v>
          </cell>
          <cell r="T112">
            <v>-0.3075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-5.73142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-105.37733999999999</v>
          </cell>
          <cell r="AN112">
            <v>0</v>
          </cell>
        </row>
        <row r="113">
          <cell r="A113" t="str">
            <v>250 Total</v>
          </cell>
          <cell r="D113">
            <v>-13.551</v>
          </cell>
          <cell r="E113">
            <v>-2.2263999999999999</v>
          </cell>
          <cell r="F113">
            <v>-2.64E-2</v>
          </cell>
          <cell r="G113">
            <v>0</v>
          </cell>
          <cell r="H113">
            <v>0</v>
          </cell>
          <cell r="I113">
            <v>-13.643600000000001</v>
          </cell>
          <cell r="J113">
            <v>0</v>
          </cell>
          <cell r="K113">
            <v>-23.2</v>
          </cell>
          <cell r="L113">
            <v>0</v>
          </cell>
          <cell r="M113">
            <v>0</v>
          </cell>
          <cell r="N113">
            <v>0</v>
          </cell>
          <cell r="O113">
            <v>-13.565</v>
          </cell>
          <cell r="P113">
            <v>0</v>
          </cell>
          <cell r="Q113">
            <v>0</v>
          </cell>
          <cell r="R113">
            <v>-2.9685000000000001</v>
          </cell>
          <cell r="S113">
            <v>-30.157519999999998</v>
          </cell>
          <cell r="T113">
            <v>-0.3075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-5.73142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-105.37733999999999</v>
          </cell>
          <cell r="AN113">
            <v>0</v>
          </cell>
        </row>
        <row r="114">
          <cell r="A114" t="str">
            <v>285</v>
          </cell>
          <cell r="B114" t="str">
            <v>CAACI</v>
          </cell>
          <cell r="C114" t="str">
            <v>CAA CORRETAGEM IMOBILIARIA LTD</v>
          </cell>
          <cell r="D114">
            <v>0</v>
          </cell>
          <cell r="E114">
            <v>0</v>
          </cell>
          <cell r="F114">
            <v>1.63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1.63</v>
          </cell>
          <cell r="AN114">
            <v>0</v>
          </cell>
        </row>
        <row r="115">
          <cell r="C115" t="str">
            <v>GEMAQ 2004 TRANSP. COM. LTDA.</v>
          </cell>
          <cell r="D115">
            <v>0</v>
          </cell>
          <cell r="E115">
            <v>0</v>
          </cell>
          <cell r="F115">
            <v>-3.2991199999999998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-3.2991199999999998</v>
          </cell>
          <cell r="AN115">
            <v>0</v>
          </cell>
        </row>
        <row r="116">
          <cell r="C116" t="str">
            <v>GRAFICA</v>
          </cell>
          <cell r="D116">
            <v>0</v>
          </cell>
          <cell r="E116">
            <v>-2.8245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-2.8245</v>
          </cell>
          <cell r="AN116">
            <v>0</v>
          </cell>
        </row>
        <row r="117">
          <cell r="B117" t="str">
            <v>CAACI Total</v>
          </cell>
          <cell r="D117">
            <v>0</v>
          </cell>
          <cell r="E117">
            <v>-2.8245</v>
          </cell>
          <cell r="F117">
            <v>-1.6691199999999999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-4.4936199999999999</v>
          </cell>
          <cell r="AN117">
            <v>0</v>
          </cell>
        </row>
        <row r="118">
          <cell r="A118" t="str">
            <v>285 Total</v>
          </cell>
          <cell r="D118">
            <v>0</v>
          </cell>
          <cell r="E118">
            <v>-2.8245</v>
          </cell>
          <cell r="F118">
            <v>-1.6691199999999999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-4.4936199999999999</v>
          </cell>
          <cell r="AN118">
            <v>0</v>
          </cell>
        </row>
        <row r="119">
          <cell r="A119" t="str">
            <v>289</v>
          </cell>
          <cell r="B119" t="str">
            <v>PNG</v>
          </cell>
          <cell r="C119" t="str">
            <v>PENINSULA 1 SPE S/A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8.3495600000000003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8.3495600000000003</v>
          </cell>
          <cell r="AN119">
            <v>0</v>
          </cell>
        </row>
        <row r="120">
          <cell r="B120" t="str">
            <v>PNG Total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8.3495600000000003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8.3495600000000003</v>
          </cell>
          <cell r="AN120">
            <v>0</v>
          </cell>
        </row>
        <row r="121">
          <cell r="A121" t="str">
            <v>289 Total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8.3495600000000003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8.3495600000000003</v>
          </cell>
          <cell r="AN121">
            <v>0</v>
          </cell>
        </row>
        <row r="122">
          <cell r="A122" t="str">
            <v>316</v>
          </cell>
          <cell r="B122" t="str">
            <v>CAACI</v>
          </cell>
          <cell r="C122" t="str">
            <v>MINISTERIO DA PREVIDENCIA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-0.13200000000000001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-0.13200000000000001</v>
          </cell>
          <cell r="AN122">
            <v>0</v>
          </cell>
        </row>
        <row r="123">
          <cell r="C123" t="str">
            <v>QPL ENGENHARIA LTDA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-5.8680000000000003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-5.8680000000000003</v>
          </cell>
          <cell r="AN123">
            <v>0</v>
          </cell>
        </row>
        <row r="124">
          <cell r="B124" t="str">
            <v>CAACI Total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-5.8680000000000003</v>
          </cell>
          <cell r="I124">
            <v>-0.13200000000000001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-6</v>
          </cell>
          <cell r="AN124">
            <v>0</v>
          </cell>
        </row>
        <row r="125">
          <cell r="A125" t="str">
            <v>316 Total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-5.8680000000000003</v>
          </cell>
          <cell r="I125">
            <v>-0.13200000000000001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-6</v>
          </cell>
          <cell r="AN125">
            <v>0</v>
          </cell>
        </row>
        <row r="126">
          <cell r="A126" t="str">
            <v>326</v>
          </cell>
          <cell r="B126" t="str">
            <v>CAACI</v>
          </cell>
          <cell r="C126" t="str">
            <v>HEATING &amp; COOLING TECN.TERM.LT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-19.25</v>
          </cell>
          <cell r="L126">
            <v>-1.375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-20.625</v>
          </cell>
          <cell r="AN126">
            <v>0</v>
          </cell>
        </row>
        <row r="127">
          <cell r="C127" t="str">
            <v>MINISTERIO DA PREVIDENCIA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-0.20973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-0.20973</v>
          </cell>
          <cell r="AN127">
            <v>0</v>
          </cell>
        </row>
        <row r="128">
          <cell r="C128" t="str">
            <v>PIRELLI EN.CAB.SIT.BRASIL S/A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-1.6841600000000001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-1.6841600000000001</v>
          </cell>
          <cell r="AN128">
            <v>0</v>
          </cell>
        </row>
        <row r="129">
          <cell r="C129" t="str">
            <v>SUPERACAO SOLUCOES TECN. LTDA.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-1.6</v>
          </cell>
          <cell r="I129">
            <v>-1.6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-3.2</v>
          </cell>
          <cell r="AN129">
            <v>0</v>
          </cell>
        </row>
        <row r="130">
          <cell r="C130" t="str">
            <v>VENANCIO MONTAG.INSTALACOES LT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-1.6160999999999999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-1.6160999999999999</v>
          </cell>
          <cell r="AN130">
            <v>0</v>
          </cell>
        </row>
        <row r="131">
          <cell r="B131" t="str">
            <v>CAACI Total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-1.6</v>
          </cell>
          <cell r="I131">
            <v>-5.1099899999999998</v>
          </cell>
          <cell r="J131">
            <v>0</v>
          </cell>
          <cell r="K131">
            <v>-19.25</v>
          </cell>
          <cell r="L131">
            <v>-1.375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-27.334989999999998</v>
          </cell>
          <cell r="AN131">
            <v>0</v>
          </cell>
        </row>
        <row r="132">
          <cell r="A132" t="str">
            <v>326 Total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-1.6</v>
          </cell>
          <cell r="I132">
            <v>-5.1099899999999998</v>
          </cell>
          <cell r="J132">
            <v>0</v>
          </cell>
          <cell r="K132">
            <v>-19.25</v>
          </cell>
          <cell r="L132">
            <v>-1.375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-27.334989999999998</v>
          </cell>
          <cell r="AN132">
            <v>0</v>
          </cell>
        </row>
        <row r="133">
          <cell r="A133" t="str">
            <v>333</v>
          </cell>
          <cell r="B133" t="str">
            <v>CAACI</v>
          </cell>
          <cell r="C133" t="str">
            <v>ENGEPLAC SISTEMAS COM.VISUAL L</v>
          </cell>
          <cell r="D133">
            <v>0</v>
          </cell>
          <cell r="E133">
            <v>0</v>
          </cell>
          <cell r="F133">
            <v>0</v>
          </cell>
          <cell r="G133">
            <v>-0.81720000000000004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-0.81720000000000004</v>
          </cell>
          <cell r="AN133">
            <v>0</v>
          </cell>
        </row>
        <row r="134">
          <cell r="B134" t="str">
            <v>CAACI Total</v>
          </cell>
          <cell r="D134">
            <v>0</v>
          </cell>
          <cell r="E134">
            <v>0</v>
          </cell>
          <cell r="F134">
            <v>0</v>
          </cell>
          <cell r="G134">
            <v>-0.81720000000000004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-0.81720000000000004</v>
          </cell>
          <cell r="AN134">
            <v>0</v>
          </cell>
        </row>
        <row r="135">
          <cell r="A135" t="str">
            <v>333 Total</v>
          </cell>
          <cell r="D135">
            <v>0</v>
          </cell>
          <cell r="E135">
            <v>0</v>
          </cell>
          <cell r="F135">
            <v>0</v>
          </cell>
          <cell r="G135">
            <v>-0.81720000000000004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-0.81720000000000004</v>
          </cell>
          <cell r="AN135">
            <v>0</v>
          </cell>
        </row>
        <row r="136">
          <cell r="A136" t="str">
            <v>458</v>
          </cell>
          <cell r="B136" t="str">
            <v>CAACI</v>
          </cell>
          <cell r="C136" t="str">
            <v>BANCO BRADESCO S/A</v>
          </cell>
          <cell r="D136">
            <v>-2.35277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-2.5804</v>
          </cell>
          <cell r="M136">
            <v>-2.7355500000000004</v>
          </cell>
          <cell r="N136">
            <v>0</v>
          </cell>
          <cell r="O136">
            <v>-4.5465600000000004</v>
          </cell>
          <cell r="P136">
            <v>-1.6804400000000002</v>
          </cell>
          <cell r="Q136">
            <v>-1.5718800000000002</v>
          </cell>
          <cell r="R136">
            <v>-2.0011199999999998</v>
          </cell>
          <cell r="S136">
            <v>-2.23996</v>
          </cell>
          <cell r="T136">
            <v>-2.2216999999999998</v>
          </cell>
          <cell r="U136">
            <v>-1.7919200000000002</v>
          </cell>
          <cell r="V136">
            <v>-2.4442900000000001</v>
          </cell>
          <cell r="W136">
            <v>-1.8833299999999999</v>
          </cell>
          <cell r="X136">
            <v>-2.1410800000000001</v>
          </cell>
          <cell r="Y136">
            <v>-2.3088600000000001</v>
          </cell>
          <cell r="Z136">
            <v>0</v>
          </cell>
          <cell r="AA136">
            <v>-5.81616</v>
          </cell>
          <cell r="AB136">
            <v>-1.8298099999999999</v>
          </cell>
          <cell r="AC136">
            <v>-2.2716699999999999</v>
          </cell>
          <cell r="AD136">
            <v>-2.1215600000000001</v>
          </cell>
          <cell r="AE136">
            <v>-2.23786</v>
          </cell>
          <cell r="AF136">
            <v>-2.2487499999999998</v>
          </cell>
          <cell r="AG136">
            <v>-2.2454399999999999</v>
          </cell>
          <cell r="AH136">
            <v>-2.3219600000000002</v>
          </cell>
          <cell r="AI136">
            <v>0</v>
          </cell>
          <cell r="AJ136">
            <v>0</v>
          </cell>
          <cell r="AK136">
            <v>-1.93842</v>
          </cell>
          <cell r="AL136">
            <v>-55.531490000000005</v>
          </cell>
          <cell r="AN136">
            <v>0</v>
          </cell>
        </row>
        <row r="137">
          <cell r="C137" t="str">
            <v>CAA CORRETAGEM IMOBILIARIA LTD</v>
          </cell>
          <cell r="D137">
            <v>0</v>
          </cell>
          <cell r="E137">
            <v>-3.0362499999999999</v>
          </cell>
          <cell r="F137">
            <v>-2.3626100000000001</v>
          </cell>
          <cell r="G137">
            <v>-2.41107</v>
          </cell>
          <cell r="H137">
            <v>-2.57159</v>
          </cell>
          <cell r="I137">
            <v>-2.23855</v>
          </cell>
          <cell r="J137">
            <v>-1.84534</v>
          </cell>
          <cell r="K137">
            <v>-3.11713</v>
          </cell>
          <cell r="L137">
            <v>0</v>
          </cell>
          <cell r="M137">
            <v>0</v>
          </cell>
          <cell r="N137">
            <v>-3.8916399999999998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-2.5080500000000003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-2.3825700000000003</v>
          </cell>
          <cell r="AJ137">
            <v>-2.3839899999999998</v>
          </cell>
          <cell r="AK137">
            <v>0</v>
          </cell>
          <cell r="AL137">
            <v>-28.74879</v>
          </cell>
          <cell r="AN137">
            <v>0</v>
          </cell>
        </row>
        <row r="138">
          <cell r="C138" t="str">
            <v>DAVI RAPOSO DE SOUSA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-1.36453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-1.36453</v>
          </cell>
          <cell r="AN138">
            <v>0</v>
          </cell>
        </row>
        <row r="139">
          <cell r="C139" t="str">
            <v>LUCIANA PEREIRA DOS SANTOS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-0.86611000000000005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-0.86611000000000005</v>
          </cell>
          <cell r="AN139">
            <v>0</v>
          </cell>
        </row>
        <row r="140">
          <cell r="B140" t="str">
            <v>CAACI Total</v>
          </cell>
          <cell r="D140">
            <v>-2.35277</v>
          </cell>
          <cell r="E140">
            <v>-3.0362499999999999</v>
          </cell>
          <cell r="F140">
            <v>-2.3626100000000001</v>
          </cell>
          <cell r="G140">
            <v>-2.41107</v>
          </cell>
          <cell r="H140">
            <v>-2.57159</v>
          </cell>
          <cell r="I140">
            <v>-2.23855</v>
          </cell>
          <cell r="J140">
            <v>-1.84534</v>
          </cell>
          <cell r="K140">
            <v>-3.11713</v>
          </cell>
          <cell r="L140">
            <v>-2.5804</v>
          </cell>
          <cell r="M140">
            <v>-2.7355500000000004</v>
          </cell>
          <cell r="N140">
            <v>-3.8916399999999998</v>
          </cell>
          <cell r="O140">
            <v>-4.5465600000000004</v>
          </cell>
          <cell r="P140">
            <v>-3.0449700000000002</v>
          </cell>
          <cell r="Q140">
            <v>-1.5718800000000002</v>
          </cell>
          <cell r="R140">
            <v>-2.8672300000000002</v>
          </cell>
          <cell r="S140">
            <v>-2.23996</v>
          </cell>
          <cell r="T140">
            <v>-2.2216999999999998</v>
          </cell>
          <cell r="U140">
            <v>-1.7919200000000002</v>
          </cell>
          <cell r="V140">
            <v>-2.4442900000000001</v>
          </cell>
          <cell r="W140">
            <v>-1.8833299999999999</v>
          </cell>
          <cell r="X140">
            <v>-2.1410800000000001</v>
          </cell>
          <cell r="Y140">
            <v>-2.3088600000000001</v>
          </cell>
          <cell r="Z140">
            <v>-2.5080500000000003</v>
          </cell>
          <cell r="AA140">
            <v>-5.81616</v>
          </cell>
          <cell r="AB140">
            <v>-1.8298099999999999</v>
          </cell>
          <cell r="AC140">
            <v>-2.2716699999999999</v>
          </cell>
          <cell r="AD140">
            <v>-2.1215600000000001</v>
          </cell>
          <cell r="AE140">
            <v>-2.23786</v>
          </cell>
          <cell r="AF140">
            <v>-2.2487499999999998</v>
          </cell>
          <cell r="AG140">
            <v>-2.2454399999999999</v>
          </cell>
          <cell r="AH140">
            <v>-2.3219600000000002</v>
          </cell>
          <cell r="AI140">
            <v>-2.3825700000000003</v>
          </cell>
          <cell r="AJ140">
            <v>-2.3839899999999998</v>
          </cell>
          <cell r="AK140">
            <v>-1.93842</v>
          </cell>
          <cell r="AL140">
            <v>-86.510919999999999</v>
          </cell>
          <cell r="AN140">
            <v>0</v>
          </cell>
        </row>
        <row r="141">
          <cell r="A141" t="str">
            <v>458 Total</v>
          </cell>
          <cell r="D141">
            <v>-2.35277</v>
          </cell>
          <cell r="E141">
            <v>-3.0362499999999999</v>
          </cell>
          <cell r="F141">
            <v>-2.3626100000000001</v>
          </cell>
          <cell r="G141">
            <v>-2.41107</v>
          </cell>
          <cell r="H141">
            <v>-2.57159</v>
          </cell>
          <cell r="I141">
            <v>-2.23855</v>
          </cell>
          <cell r="J141">
            <v>-1.84534</v>
          </cell>
          <cell r="K141">
            <v>-3.11713</v>
          </cell>
          <cell r="L141">
            <v>-2.5804</v>
          </cell>
          <cell r="M141">
            <v>-2.7355500000000004</v>
          </cell>
          <cell r="N141">
            <v>-3.8916399999999998</v>
          </cell>
          <cell r="O141">
            <v>-4.5465600000000004</v>
          </cell>
          <cell r="P141">
            <v>-3.0449700000000002</v>
          </cell>
          <cell r="Q141">
            <v>-1.5718800000000002</v>
          </cell>
          <cell r="R141">
            <v>-2.8672300000000002</v>
          </cell>
          <cell r="S141">
            <v>-2.23996</v>
          </cell>
          <cell r="T141">
            <v>-2.2216999999999998</v>
          </cell>
          <cell r="U141">
            <v>-1.7919200000000002</v>
          </cell>
          <cell r="V141">
            <v>-2.4442900000000001</v>
          </cell>
          <cell r="W141">
            <v>-1.8833299999999999</v>
          </cell>
          <cell r="X141">
            <v>-2.1410800000000001</v>
          </cell>
          <cell r="Y141">
            <v>-2.3088600000000001</v>
          </cell>
          <cell r="Z141">
            <v>-2.5080500000000003</v>
          </cell>
          <cell r="AA141">
            <v>-5.81616</v>
          </cell>
          <cell r="AB141">
            <v>-1.8298099999999999</v>
          </cell>
          <cell r="AC141">
            <v>-2.2716699999999999</v>
          </cell>
          <cell r="AD141">
            <v>-2.1215600000000001</v>
          </cell>
          <cell r="AE141">
            <v>-2.23786</v>
          </cell>
          <cell r="AF141">
            <v>-2.2487499999999998</v>
          </cell>
          <cell r="AG141">
            <v>-2.2454399999999999</v>
          </cell>
          <cell r="AH141">
            <v>-2.3219600000000002</v>
          </cell>
          <cell r="AI141">
            <v>-2.3825700000000003</v>
          </cell>
          <cell r="AJ141">
            <v>-2.3839899999999998</v>
          </cell>
          <cell r="AK141">
            <v>-1.93842</v>
          </cell>
          <cell r="AL141">
            <v>-86.510919999999999</v>
          </cell>
          <cell r="AN141">
            <v>0</v>
          </cell>
        </row>
        <row r="142">
          <cell r="A142" t="str">
            <v>462</v>
          </cell>
          <cell r="B142" t="str">
            <v>CAACI</v>
          </cell>
          <cell r="C142" t="str">
            <v>ANA PAULA DOS SANTOS LARA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-0.96295000000000008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-0.96295000000000008</v>
          </cell>
          <cell r="AN142">
            <v>0</v>
          </cell>
        </row>
        <row r="143">
          <cell r="C143" t="str">
            <v>BANCO BRADESCO S/A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-1.3350299999999999</v>
          </cell>
          <cell r="V143">
            <v>-1.2406700000000002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-1.52034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-1.45624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-5.5522799999999997</v>
          </cell>
          <cell r="AN143">
            <v>0</v>
          </cell>
        </row>
        <row r="144">
          <cell r="C144" t="str">
            <v>CAA CORRETAGEM IMOBILIARIA LTD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-2.1303000000000001</v>
          </cell>
          <cell r="J144">
            <v>-0.76890999999999998</v>
          </cell>
          <cell r="K144">
            <v>-0.86880999999999997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-3.7680199999999999</v>
          </cell>
          <cell r="AN144">
            <v>0</v>
          </cell>
        </row>
        <row r="145">
          <cell r="C145" t="str">
            <v>REGINA CELIA VERMELHO DE SOUZA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-1.2850999999999999</v>
          </cell>
          <cell r="AK145">
            <v>0</v>
          </cell>
          <cell r="AL145">
            <v>-1.2850999999999999</v>
          </cell>
          <cell r="AN145">
            <v>0</v>
          </cell>
        </row>
        <row r="146">
          <cell r="B146" t="str">
            <v>CAACI Total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-2.1303000000000001</v>
          </cell>
          <cell r="J146">
            <v>-1.7318600000000002</v>
          </cell>
          <cell r="K146">
            <v>-0.86880999999999997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-1.3350299999999999</v>
          </cell>
          <cell r="V146">
            <v>-1.2406700000000002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-1.52034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-1.45624</v>
          </cell>
          <cell r="AH146">
            <v>0</v>
          </cell>
          <cell r="AI146">
            <v>0</v>
          </cell>
          <cell r="AJ146">
            <v>-1.2850999999999999</v>
          </cell>
          <cell r="AK146">
            <v>0</v>
          </cell>
          <cell r="AL146">
            <v>-11.568350000000001</v>
          </cell>
          <cell r="AN146">
            <v>0</v>
          </cell>
        </row>
        <row r="147">
          <cell r="A147" t="str">
            <v>462 Total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-2.1303000000000001</v>
          </cell>
          <cell r="J147">
            <v>-1.7318600000000002</v>
          </cell>
          <cell r="K147">
            <v>-0.86880999999999997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-1.3350299999999999</v>
          </cell>
          <cell r="V147">
            <v>-1.2406700000000002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-1.52034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-1.45624</v>
          </cell>
          <cell r="AH147">
            <v>0</v>
          </cell>
          <cell r="AI147">
            <v>0</v>
          </cell>
          <cell r="AJ147">
            <v>-1.2850999999999999</v>
          </cell>
          <cell r="AK147">
            <v>0</v>
          </cell>
          <cell r="AL147">
            <v>-11.568350000000001</v>
          </cell>
          <cell r="AN147">
            <v>0</v>
          </cell>
        </row>
        <row r="148">
          <cell r="A148" t="str">
            <v>468</v>
          </cell>
          <cell r="B148" t="str">
            <v>CAACI</v>
          </cell>
          <cell r="C148" t="str">
            <v>DALILA DE FATIMA VERMELHO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-0.57850000000000001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-0.57850000000000001</v>
          </cell>
          <cell r="AN148">
            <v>0</v>
          </cell>
        </row>
        <row r="149">
          <cell r="B149" t="str">
            <v>CAACI Total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-0.57850000000000001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-0.57850000000000001</v>
          </cell>
          <cell r="AN149">
            <v>0</v>
          </cell>
        </row>
        <row r="150">
          <cell r="A150" t="str">
            <v>468 Total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-0.57850000000000001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-0.57850000000000001</v>
          </cell>
          <cell r="AN150">
            <v>0</v>
          </cell>
        </row>
        <row r="151">
          <cell r="A151" t="str">
            <v>471</v>
          </cell>
          <cell r="B151" t="str">
            <v>CAACI</v>
          </cell>
          <cell r="C151" t="str">
            <v>MERCEARIA EXPRESSO A'JATO LTDA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-0.84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-0.84</v>
          </cell>
          <cell r="AN151">
            <v>0</v>
          </cell>
        </row>
        <row r="152">
          <cell r="C152" t="str">
            <v>MULTISHOPPING EMPR.IMOBIL.S/A</v>
          </cell>
          <cell r="D152">
            <v>-0.62375000000000003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-0.62375000000000003</v>
          </cell>
          <cell r="AN152">
            <v>0</v>
          </cell>
        </row>
        <row r="153">
          <cell r="C153" t="str">
            <v>TICKET SERVICOS S/A</v>
          </cell>
          <cell r="D153">
            <v>-0.86873999999999996</v>
          </cell>
          <cell r="E153">
            <v>-0.84447000000000005</v>
          </cell>
          <cell r="F153">
            <v>-0.83871000000000007</v>
          </cell>
          <cell r="G153">
            <v>-0.87692999999999999</v>
          </cell>
          <cell r="H153">
            <v>-0.9093</v>
          </cell>
          <cell r="I153">
            <v>-0.87690999999999997</v>
          </cell>
          <cell r="J153">
            <v>-0.94979999999999998</v>
          </cell>
          <cell r="K153">
            <v>-1.08352</v>
          </cell>
          <cell r="L153">
            <v>-1.08352</v>
          </cell>
          <cell r="M153">
            <v>-1.1240399999999999</v>
          </cell>
          <cell r="N153">
            <v>-1.0429999999999999</v>
          </cell>
          <cell r="O153">
            <v>-1.0429999999999999</v>
          </cell>
          <cell r="P153">
            <v>-1.16456</v>
          </cell>
          <cell r="Q153">
            <v>-0.80798000000000003</v>
          </cell>
          <cell r="R153">
            <v>-0.67832000000000003</v>
          </cell>
          <cell r="S153">
            <v>-0.80034000000000005</v>
          </cell>
          <cell r="T153">
            <v>-0.83277000000000001</v>
          </cell>
          <cell r="U153">
            <v>-0.81655</v>
          </cell>
          <cell r="V153">
            <v>-0.85709999999999997</v>
          </cell>
          <cell r="W153">
            <v>-0.81899</v>
          </cell>
          <cell r="X153">
            <v>-0.79465999999999992</v>
          </cell>
          <cell r="Y153">
            <v>-0.77844000000000002</v>
          </cell>
          <cell r="Z153">
            <v>-0.76222999999999996</v>
          </cell>
          <cell r="AA153">
            <v>-0.82710000000000006</v>
          </cell>
          <cell r="AB153">
            <v>-0.76222999999999996</v>
          </cell>
          <cell r="AC153">
            <v>-0.70547000000000004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-22.948679999999996</v>
          </cell>
          <cell r="AN153">
            <v>0</v>
          </cell>
        </row>
        <row r="154">
          <cell r="C154" t="str">
            <v>CIA BRAS.SOLUCOES E SERVICOS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-0.80800000000000005</v>
          </cell>
          <cell r="AD154">
            <v>-0.92</v>
          </cell>
          <cell r="AE154">
            <v>-0.9466</v>
          </cell>
          <cell r="AF154">
            <v>-0.96660000000000001</v>
          </cell>
          <cell r="AG154">
            <v>-0.9638000000000001</v>
          </cell>
          <cell r="AH154">
            <v>-0.99860000000000004</v>
          </cell>
          <cell r="AI154">
            <v>-0.94526999999999994</v>
          </cell>
          <cell r="AJ154">
            <v>-0.93720000000000003</v>
          </cell>
          <cell r="AK154">
            <v>-0.92120000000000002</v>
          </cell>
          <cell r="AL154">
            <v>-8.4072700000000022</v>
          </cell>
          <cell r="AN154">
            <v>0</v>
          </cell>
        </row>
        <row r="155">
          <cell r="B155" t="str">
            <v>CAACI Total</v>
          </cell>
          <cell r="D155">
            <v>-1.4924900000000001</v>
          </cell>
          <cell r="E155">
            <v>-0.84447000000000005</v>
          </cell>
          <cell r="F155">
            <v>-0.83871000000000007</v>
          </cell>
          <cell r="G155">
            <v>-0.87692999999999999</v>
          </cell>
          <cell r="H155">
            <v>-0.9093</v>
          </cell>
          <cell r="I155">
            <v>-0.87690999999999997</v>
          </cell>
          <cell r="J155">
            <v>-0.94979999999999998</v>
          </cell>
          <cell r="K155">
            <v>-1.08352</v>
          </cell>
          <cell r="L155">
            <v>-1.08352</v>
          </cell>
          <cell r="M155">
            <v>-1.1240399999999999</v>
          </cell>
          <cell r="N155">
            <v>-1.0429999999999999</v>
          </cell>
          <cell r="O155">
            <v>-1.0429999999999999</v>
          </cell>
          <cell r="P155">
            <v>-1.16456</v>
          </cell>
          <cell r="Q155">
            <v>-0.80798000000000003</v>
          </cell>
          <cell r="R155">
            <v>-0.67832000000000003</v>
          </cell>
          <cell r="S155">
            <v>-0.80034000000000005</v>
          </cell>
          <cell r="T155">
            <v>-0.83277000000000001</v>
          </cell>
          <cell r="U155">
            <v>-0.81655</v>
          </cell>
          <cell r="V155">
            <v>-0.85709999999999997</v>
          </cell>
          <cell r="W155">
            <v>-0.81899</v>
          </cell>
          <cell r="X155">
            <v>-0.79465999999999992</v>
          </cell>
          <cell r="Y155">
            <v>-0.77844000000000002</v>
          </cell>
          <cell r="Z155">
            <v>-0.76222999999999996</v>
          </cell>
          <cell r="AA155">
            <v>-1.6670999999999998</v>
          </cell>
          <cell r="AB155">
            <v>-0.76222999999999996</v>
          </cell>
          <cell r="AC155">
            <v>-1.5134700000000001</v>
          </cell>
          <cell r="AD155">
            <v>-0.92</v>
          </cell>
          <cell r="AE155">
            <v>-0.9466</v>
          </cell>
          <cell r="AF155">
            <v>-0.96660000000000001</v>
          </cell>
          <cell r="AG155">
            <v>-0.9638000000000001</v>
          </cell>
          <cell r="AH155">
            <v>-0.99860000000000004</v>
          </cell>
          <cell r="AI155">
            <v>-0.94526999999999994</v>
          </cell>
          <cell r="AJ155">
            <v>-0.93720000000000003</v>
          </cell>
          <cell r="AK155">
            <v>-0.92120000000000002</v>
          </cell>
          <cell r="AL155">
            <v>-32.819699999999997</v>
          </cell>
          <cell r="AN155">
            <v>0</v>
          </cell>
        </row>
        <row r="156">
          <cell r="A156" t="str">
            <v>471 Total</v>
          </cell>
          <cell r="D156">
            <v>-1.4924900000000001</v>
          </cell>
          <cell r="E156">
            <v>-0.84447000000000005</v>
          </cell>
          <cell r="F156">
            <v>-0.83871000000000007</v>
          </cell>
          <cell r="G156">
            <v>-0.87692999999999999</v>
          </cell>
          <cell r="H156">
            <v>-0.9093</v>
          </cell>
          <cell r="I156">
            <v>-0.87690999999999997</v>
          </cell>
          <cell r="J156">
            <v>-0.94979999999999998</v>
          </cell>
          <cell r="K156">
            <v>-1.08352</v>
          </cell>
          <cell r="L156">
            <v>-1.08352</v>
          </cell>
          <cell r="M156">
            <v>-1.1240399999999999</v>
          </cell>
          <cell r="N156">
            <v>-1.0429999999999999</v>
          </cell>
          <cell r="O156">
            <v>-1.0429999999999999</v>
          </cell>
          <cell r="P156">
            <v>-1.16456</v>
          </cell>
          <cell r="Q156">
            <v>-0.80798000000000003</v>
          </cell>
          <cell r="R156">
            <v>-0.67832000000000003</v>
          </cell>
          <cell r="S156">
            <v>-0.80034000000000005</v>
          </cell>
          <cell r="T156">
            <v>-0.83277000000000001</v>
          </cell>
          <cell r="U156">
            <v>-0.81655</v>
          </cell>
          <cell r="V156">
            <v>-0.85709999999999997</v>
          </cell>
          <cell r="W156">
            <v>-0.81899</v>
          </cell>
          <cell r="X156">
            <v>-0.79465999999999992</v>
          </cell>
          <cell r="Y156">
            <v>-0.77844000000000002</v>
          </cell>
          <cell r="Z156">
            <v>-0.76222999999999996</v>
          </cell>
          <cell r="AA156">
            <v>-1.6670999999999998</v>
          </cell>
          <cell r="AB156">
            <v>-0.76222999999999996</v>
          </cell>
          <cell r="AC156">
            <v>-1.5134700000000001</v>
          </cell>
          <cell r="AD156">
            <v>-0.92</v>
          </cell>
          <cell r="AE156">
            <v>-0.9466</v>
          </cell>
          <cell r="AF156">
            <v>-0.96660000000000001</v>
          </cell>
          <cell r="AG156">
            <v>-0.9638000000000001</v>
          </cell>
          <cell r="AH156">
            <v>-0.99860000000000004</v>
          </cell>
          <cell r="AI156">
            <v>-0.94526999999999994</v>
          </cell>
          <cell r="AJ156">
            <v>-0.93720000000000003</v>
          </cell>
          <cell r="AK156">
            <v>-0.92120000000000002</v>
          </cell>
          <cell r="AL156">
            <v>-32.819699999999997</v>
          </cell>
          <cell r="AN156">
            <v>0</v>
          </cell>
        </row>
        <row r="157">
          <cell r="A157" t="str">
            <v>473</v>
          </cell>
          <cell r="B157" t="str">
            <v>CAACI</v>
          </cell>
          <cell r="C157" t="str">
            <v>AMIL ASSIST MEDICA INT LTDA</v>
          </cell>
          <cell r="D157">
            <v>-1.33321</v>
          </cell>
          <cell r="E157">
            <v>-2.6663000000000001</v>
          </cell>
          <cell r="F157">
            <v>0</v>
          </cell>
          <cell r="G157">
            <v>-1.4357</v>
          </cell>
          <cell r="H157">
            <v>-1.4357</v>
          </cell>
          <cell r="I157">
            <v>-4.53139</v>
          </cell>
          <cell r="J157">
            <v>-4.2210000000000001</v>
          </cell>
          <cell r="K157">
            <v>-4.2210000000000001</v>
          </cell>
          <cell r="L157">
            <v>-4.1388400000000001</v>
          </cell>
          <cell r="M157">
            <v>-3.9264399999999999</v>
          </cell>
          <cell r="N157">
            <v>-3.8939100000000004</v>
          </cell>
          <cell r="O157">
            <v>-7.9007400000000008</v>
          </cell>
          <cell r="P157">
            <v>-2.8716999999999997</v>
          </cell>
          <cell r="Q157">
            <v>-0.24236000000000002</v>
          </cell>
          <cell r="R157">
            <v>-2.65185</v>
          </cell>
          <cell r="S157">
            <v>-2.8825799999999999</v>
          </cell>
          <cell r="T157">
            <v>-2.7645300000000002</v>
          </cell>
          <cell r="U157">
            <v>-2.7789900000000003</v>
          </cell>
          <cell r="V157">
            <v>-2.8531300000000002</v>
          </cell>
          <cell r="W157">
            <v>-2.8531300000000002</v>
          </cell>
          <cell r="X157">
            <v>-2.8242200000000004</v>
          </cell>
          <cell r="Y157">
            <v>-2.8446899999999999</v>
          </cell>
          <cell r="Z157">
            <v>-2.81819</v>
          </cell>
          <cell r="AA157">
            <v>-2.83867</v>
          </cell>
          <cell r="AB157">
            <v>-2.8639700000000001</v>
          </cell>
          <cell r="AC157">
            <v>-2.86517</v>
          </cell>
          <cell r="AD157">
            <v>-3.1919200000000001</v>
          </cell>
          <cell r="AE157">
            <v>-3.1871100000000001</v>
          </cell>
          <cell r="AF157">
            <v>-3.2148099999999999</v>
          </cell>
          <cell r="AG157">
            <v>-3.2039700000000004</v>
          </cell>
          <cell r="AH157">
            <v>-3.1859000000000002</v>
          </cell>
          <cell r="AI157">
            <v>-3.2136100000000001</v>
          </cell>
          <cell r="AJ157">
            <v>-3.3003299999999998</v>
          </cell>
          <cell r="AK157">
            <v>-3.24613</v>
          </cell>
          <cell r="AL157">
            <v>-102.40118999999996</v>
          </cell>
          <cell r="AN157">
            <v>0</v>
          </cell>
        </row>
        <row r="158">
          <cell r="C158" t="str">
            <v>ANDRE COUTINHO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1.0999999999999999E-2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1.0999999999999999E-2</v>
          </cell>
          <cell r="AN158">
            <v>0</v>
          </cell>
        </row>
        <row r="159">
          <cell r="C159" t="str">
            <v>BANCO BRADESCO S/A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3.15E-2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3.15E-2</v>
          </cell>
          <cell r="AN159">
            <v>0</v>
          </cell>
        </row>
        <row r="160">
          <cell r="C160" t="str">
            <v>CAA-CORRETORES ASSOC. LTDA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-10.01595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-10.01595</v>
          </cell>
          <cell r="AN160">
            <v>0</v>
          </cell>
        </row>
        <row r="161">
          <cell r="C161" t="str">
            <v>JOSE FLAVIO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0.72758</v>
          </cell>
          <cell r="I161">
            <v>0</v>
          </cell>
          <cell r="J161">
            <v>0</v>
          </cell>
          <cell r="K161">
            <v>0</v>
          </cell>
          <cell r="L161">
            <v>1.4641600000000001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2.1917400000000002</v>
          </cell>
          <cell r="AN161">
            <v>0</v>
          </cell>
        </row>
        <row r="162">
          <cell r="C162" t="str">
            <v>JOSE FLAVIO G.OLIVEIRA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0.72608000000000006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0.72608000000000006</v>
          </cell>
          <cell r="AN162">
            <v>0</v>
          </cell>
        </row>
        <row r="163">
          <cell r="C163" t="str">
            <v>JOSE FLAVIO GOMES DE OLIVEIRA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0.72608000000000006</v>
          </cell>
          <cell r="L163">
            <v>0</v>
          </cell>
          <cell r="M163">
            <v>0</v>
          </cell>
          <cell r="N163">
            <v>2.4E-2</v>
          </cell>
          <cell r="O163">
            <v>1.4521600000000001</v>
          </cell>
          <cell r="P163">
            <v>1.46</v>
          </cell>
          <cell r="Q163">
            <v>0</v>
          </cell>
          <cell r="R163">
            <v>0.75008000000000008</v>
          </cell>
          <cell r="S163">
            <v>1.5785799999999999</v>
          </cell>
          <cell r="T163">
            <v>0</v>
          </cell>
          <cell r="U163">
            <v>1.5846</v>
          </cell>
          <cell r="V163">
            <v>0.7893</v>
          </cell>
          <cell r="W163">
            <v>0.7893</v>
          </cell>
          <cell r="X163">
            <v>0.7893</v>
          </cell>
          <cell r="Y163">
            <v>0</v>
          </cell>
          <cell r="Z163">
            <v>0.7893</v>
          </cell>
          <cell r="AA163">
            <v>0.7893</v>
          </cell>
          <cell r="AB163">
            <v>0.7893</v>
          </cell>
          <cell r="AC163">
            <v>0.79530000000000001</v>
          </cell>
          <cell r="AD163">
            <v>0</v>
          </cell>
          <cell r="AE163">
            <v>0.79530000000000001</v>
          </cell>
          <cell r="AF163">
            <v>1.8224400000000001</v>
          </cell>
          <cell r="AG163">
            <v>1.79844</v>
          </cell>
          <cell r="AH163">
            <v>0.88722000000000001</v>
          </cell>
          <cell r="AI163">
            <v>0.89922000000000002</v>
          </cell>
          <cell r="AJ163">
            <v>0.90522000000000002</v>
          </cell>
          <cell r="AK163">
            <v>0.94722000000000006</v>
          </cell>
          <cell r="AL163">
            <v>21.161660000000001</v>
          </cell>
          <cell r="AN163">
            <v>0</v>
          </cell>
        </row>
        <row r="164">
          <cell r="C164" t="str">
            <v>N.R.TEC.DE SEGUR.DO TRAB.LTDA</v>
          </cell>
          <cell r="D164">
            <v>-1.593E-2</v>
          </cell>
          <cell r="E164">
            <v>-1.593E-2</v>
          </cell>
          <cell r="F164">
            <v>-1.593E-2</v>
          </cell>
          <cell r="G164">
            <v>-1.3130000000000001E-2</v>
          </cell>
          <cell r="H164">
            <v>-1.3130000000000001E-2</v>
          </cell>
          <cell r="I164">
            <v>-1.575E-2</v>
          </cell>
          <cell r="J164">
            <v>-1.575E-2</v>
          </cell>
          <cell r="K164">
            <v>-1.575E-2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-0.12129999999999999</v>
          </cell>
          <cell r="AN164">
            <v>0</v>
          </cell>
        </row>
        <row r="165">
          <cell r="C165" t="str">
            <v>PEDRO EDUARDO MATOSO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6.0000000000000001E-3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1.2E-2</v>
          </cell>
          <cell r="AL165">
            <v>1.7999999999999999E-2</v>
          </cell>
          <cell r="AN165">
            <v>0</v>
          </cell>
        </row>
        <row r="166">
          <cell r="C166" t="str">
            <v>RH MED CONSULTORES ASSOC.LTDA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-3.15E-2</v>
          </cell>
          <cell r="M166">
            <v>-3.15E-2</v>
          </cell>
          <cell r="N166">
            <v>0</v>
          </cell>
          <cell r="O166">
            <v>-0.56699999999999995</v>
          </cell>
          <cell r="P166">
            <v>-3.465E-2</v>
          </cell>
          <cell r="Q166">
            <v>-3.15E-2</v>
          </cell>
          <cell r="R166">
            <v>-6.0080000000000001E-2</v>
          </cell>
          <cell r="S166">
            <v>-3.0040000000000001E-2</v>
          </cell>
          <cell r="T166">
            <v>-3.0040000000000001E-2</v>
          </cell>
          <cell r="U166">
            <v>-3.304E-2</v>
          </cell>
          <cell r="V166">
            <v>-3.0040000000000001E-2</v>
          </cell>
          <cell r="W166">
            <v>-3.15E-2</v>
          </cell>
          <cell r="X166">
            <v>0</v>
          </cell>
          <cell r="Y166">
            <v>-3.15E-2</v>
          </cell>
          <cell r="Z166">
            <v>-6.3E-2</v>
          </cell>
          <cell r="AA166">
            <v>-3.15E-2</v>
          </cell>
          <cell r="AB166">
            <v>0</v>
          </cell>
          <cell r="AC166">
            <v>-0.252</v>
          </cell>
          <cell r="AD166">
            <v>-3.15E-2</v>
          </cell>
          <cell r="AE166">
            <v>0</v>
          </cell>
          <cell r="AF166">
            <v>-6.3E-2</v>
          </cell>
          <cell r="AG166">
            <v>0</v>
          </cell>
          <cell r="AH166">
            <v>-6.3E-2</v>
          </cell>
          <cell r="AI166">
            <v>-3.15E-2</v>
          </cell>
          <cell r="AJ166">
            <v>0</v>
          </cell>
          <cell r="AK166">
            <v>-6.3E-2</v>
          </cell>
          <cell r="AL166">
            <v>-1.5408899999999999</v>
          </cell>
          <cell r="AN166">
            <v>0</v>
          </cell>
        </row>
        <row r="167">
          <cell r="C167" t="str">
            <v>AMIL-ASSIST.MEDICA INTERN.LTDA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-0.34735000000000005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-0.34735000000000005</v>
          </cell>
          <cell r="AN167">
            <v>0</v>
          </cell>
        </row>
        <row r="168">
          <cell r="B168" t="str">
            <v>CAACI Total</v>
          </cell>
          <cell r="D168">
            <v>-1.34914</v>
          </cell>
          <cell r="E168">
            <v>-2.6822300000000001</v>
          </cell>
          <cell r="F168">
            <v>-1.593E-2</v>
          </cell>
          <cell r="G168">
            <v>-1.4488300000000001</v>
          </cell>
          <cell r="H168">
            <v>-10.000120000000001</v>
          </cell>
          <cell r="I168">
            <v>-4.5471400000000006</v>
          </cell>
          <cell r="J168">
            <v>-4.2367499999999998</v>
          </cell>
          <cell r="K168">
            <v>-3.5106700000000002</v>
          </cell>
          <cell r="L168">
            <v>-2.7061800000000003</v>
          </cell>
          <cell r="M168">
            <v>-3.9579400000000002</v>
          </cell>
          <cell r="N168">
            <v>-3.8699100000000004</v>
          </cell>
          <cell r="O168">
            <v>-7.0155800000000008</v>
          </cell>
          <cell r="P168">
            <v>-1.4463499999999998</v>
          </cell>
          <cell r="Q168">
            <v>-0.24236000000000002</v>
          </cell>
          <cell r="R168">
            <v>-1.9558499999999999</v>
          </cell>
          <cell r="S168">
            <v>-1.3340400000000001</v>
          </cell>
          <cell r="T168">
            <v>-2.7945700000000002</v>
          </cell>
          <cell r="U168">
            <v>-1.2274300000000002</v>
          </cell>
          <cell r="V168">
            <v>-2.0938699999999999</v>
          </cell>
          <cell r="W168">
            <v>-2.0953300000000001</v>
          </cell>
          <cell r="X168">
            <v>-2.0349200000000005</v>
          </cell>
          <cell r="Y168">
            <v>-2.8761900000000002</v>
          </cell>
          <cell r="Z168">
            <v>-2.0918900000000002</v>
          </cell>
          <cell r="AA168">
            <v>-2.08087</v>
          </cell>
          <cell r="AB168">
            <v>-2.0746700000000002</v>
          </cell>
          <cell r="AC168">
            <v>-2.6692199999999997</v>
          </cell>
          <cell r="AD168">
            <v>-3.22342</v>
          </cell>
          <cell r="AE168">
            <v>-2.3918100000000004</v>
          </cell>
          <cell r="AF168">
            <v>-1.4553700000000001</v>
          </cell>
          <cell r="AG168">
            <v>-1.4055299999999999</v>
          </cell>
          <cell r="AH168">
            <v>-2.3616800000000002</v>
          </cell>
          <cell r="AI168">
            <v>-2.3458900000000003</v>
          </cell>
          <cell r="AJ168">
            <v>-2.3951099999999999</v>
          </cell>
          <cell r="AK168">
            <v>-2.3499099999999999</v>
          </cell>
          <cell r="AL168">
            <v>-90.286699999999954</v>
          </cell>
          <cell r="AN168">
            <v>0</v>
          </cell>
        </row>
        <row r="169">
          <cell r="A169" t="str">
            <v>473 Total</v>
          </cell>
          <cell r="D169">
            <v>-1.34914</v>
          </cell>
          <cell r="E169">
            <v>-2.6822300000000001</v>
          </cell>
          <cell r="F169">
            <v>-1.593E-2</v>
          </cell>
          <cell r="G169">
            <v>-1.4488300000000001</v>
          </cell>
          <cell r="H169">
            <v>-10.000120000000001</v>
          </cell>
          <cell r="I169">
            <v>-4.5471400000000006</v>
          </cell>
          <cell r="J169">
            <v>-4.2367499999999998</v>
          </cell>
          <cell r="K169">
            <v>-3.5106700000000002</v>
          </cell>
          <cell r="L169">
            <v>-2.7061800000000003</v>
          </cell>
          <cell r="M169">
            <v>-3.9579400000000002</v>
          </cell>
          <cell r="N169">
            <v>-3.8699100000000004</v>
          </cell>
          <cell r="O169">
            <v>-7.0155800000000008</v>
          </cell>
          <cell r="P169">
            <v>-1.4463499999999998</v>
          </cell>
          <cell r="Q169">
            <v>-0.24236000000000002</v>
          </cell>
          <cell r="R169">
            <v>-1.9558499999999999</v>
          </cell>
          <cell r="S169">
            <v>-1.3340400000000001</v>
          </cell>
          <cell r="T169">
            <v>-2.7945700000000002</v>
          </cell>
          <cell r="U169">
            <v>-1.2274300000000002</v>
          </cell>
          <cell r="V169">
            <v>-2.0938699999999999</v>
          </cell>
          <cell r="W169">
            <v>-2.0953300000000001</v>
          </cell>
          <cell r="X169">
            <v>-2.0349200000000005</v>
          </cell>
          <cell r="Y169">
            <v>-2.8761900000000002</v>
          </cell>
          <cell r="Z169">
            <v>-2.0918900000000002</v>
          </cell>
          <cell r="AA169">
            <v>-2.08087</v>
          </cell>
          <cell r="AB169">
            <v>-2.0746700000000002</v>
          </cell>
          <cell r="AC169">
            <v>-2.6692199999999997</v>
          </cell>
          <cell r="AD169">
            <v>-3.22342</v>
          </cell>
          <cell r="AE169">
            <v>-2.3918100000000004</v>
          </cell>
          <cell r="AF169">
            <v>-1.4553700000000001</v>
          </cell>
          <cell r="AG169">
            <v>-1.4055299999999999</v>
          </cell>
          <cell r="AH169">
            <v>-2.3616800000000002</v>
          </cell>
          <cell r="AI169">
            <v>-2.3458900000000003</v>
          </cell>
          <cell r="AJ169">
            <v>-2.3951099999999999</v>
          </cell>
          <cell r="AK169">
            <v>-2.3499099999999999</v>
          </cell>
          <cell r="AL169">
            <v>-90.286699999999954</v>
          </cell>
          <cell r="AN169">
            <v>0</v>
          </cell>
        </row>
        <row r="170">
          <cell r="A170" t="str">
            <v>474</v>
          </cell>
          <cell r="B170" t="str">
            <v>CAACI</v>
          </cell>
          <cell r="C170" t="str">
            <v>CAA CORRETAGEM IMOBILIARIA LTD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N170">
            <v>0</v>
          </cell>
        </row>
        <row r="171">
          <cell r="C171" t="str">
            <v>HSBC SEGUROS(BRASIL) S/A</v>
          </cell>
          <cell r="D171">
            <v>-3.014E-2</v>
          </cell>
          <cell r="E171">
            <v>0</v>
          </cell>
          <cell r="F171">
            <v>-3.014E-2</v>
          </cell>
          <cell r="G171">
            <v>-1.5089999999999999E-2</v>
          </cell>
          <cell r="H171">
            <v>-1.507E-2</v>
          </cell>
          <cell r="I171">
            <v>-1.507E-2</v>
          </cell>
          <cell r="J171">
            <v>-1.507E-2</v>
          </cell>
          <cell r="K171">
            <v>0</v>
          </cell>
          <cell r="L171">
            <v>-1.507E-2</v>
          </cell>
          <cell r="M171">
            <v>-1.7860000000000001E-2</v>
          </cell>
          <cell r="N171">
            <v>-3.2930000000000001E-2</v>
          </cell>
          <cell r="O171">
            <v>-1.7860000000000001E-2</v>
          </cell>
          <cell r="P171">
            <v>-1.7860000000000001E-2</v>
          </cell>
          <cell r="Q171">
            <v>-1.4539999999999999E-2</v>
          </cell>
          <cell r="R171">
            <v>-1.0369999999999999E-2</v>
          </cell>
          <cell r="S171">
            <v>-1.3640000000000001E-2</v>
          </cell>
          <cell r="T171">
            <v>-1.3640000000000001E-2</v>
          </cell>
          <cell r="U171">
            <v>-1.3640000000000001E-2</v>
          </cell>
          <cell r="V171">
            <v>-1.3640000000000001E-2</v>
          </cell>
          <cell r="W171">
            <v>-1.4279999999999999E-2</v>
          </cell>
          <cell r="X171">
            <v>-1.4279999999999999E-2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-0.33018999999999993</v>
          </cell>
          <cell r="AN171">
            <v>0</v>
          </cell>
        </row>
        <row r="172">
          <cell r="C172" t="str">
            <v>METROPOLITAN LIFE SEG.PREV.P.S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-1.8429999999999998E-2</v>
          </cell>
          <cell r="AA172">
            <v>-1.8429999999999998E-2</v>
          </cell>
          <cell r="AB172">
            <v>-1.8429999999999998E-2</v>
          </cell>
          <cell r="AC172">
            <v>-1.8429999999999998E-2</v>
          </cell>
          <cell r="AD172">
            <v>-1.8429999999999998E-2</v>
          </cell>
          <cell r="AE172">
            <v>-1.8429999999999998E-2</v>
          </cell>
          <cell r="AF172">
            <v>-1.8429999999999998E-2</v>
          </cell>
          <cell r="AG172">
            <v>-1.8429999999999998E-2</v>
          </cell>
          <cell r="AH172">
            <v>-1.8429999999999998E-2</v>
          </cell>
          <cell r="AI172">
            <v>-1.8429999999999998E-2</v>
          </cell>
          <cell r="AJ172">
            <v>-1.967E-2</v>
          </cell>
          <cell r="AK172">
            <v>-1.9309999999999997E-2</v>
          </cell>
          <cell r="AL172">
            <v>-0.22328000000000003</v>
          </cell>
          <cell r="AN172">
            <v>0</v>
          </cell>
        </row>
        <row r="173">
          <cell r="C173" t="str">
            <v>METROPOLITAN LIFE SEGUROS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-1.8429999999999998E-2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-1.8429999999999998E-2</v>
          </cell>
          <cell r="AN173">
            <v>0</v>
          </cell>
        </row>
        <row r="174">
          <cell r="B174" t="str">
            <v>CAACI Total</v>
          </cell>
          <cell r="D174">
            <v>-3.014E-2</v>
          </cell>
          <cell r="E174">
            <v>0</v>
          </cell>
          <cell r="F174">
            <v>-3.014E-2</v>
          </cell>
          <cell r="G174">
            <v>-1.5089999999999999E-2</v>
          </cell>
          <cell r="H174">
            <v>-1.507E-2</v>
          </cell>
          <cell r="I174">
            <v>-1.507E-2</v>
          </cell>
          <cell r="J174">
            <v>-1.507E-2</v>
          </cell>
          <cell r="K174">
            <v>0</v>
          </cell>
          <cell r="L174">
            <v>-1.507E-2</v>
          </cell>
          <cell r="M174">
            <v>-1.7860000000000001E-2</v>
          </cell>
          <cell r="N174">
            <v>-3.2930000000000001E-2</v>
          </cell>
          <cell r="O174">
            <v>-1.7860000000000001E-2</v>
          </cell>
          <cell r="P174">
            <v>-1.7860000000000001E-2</v>
          </cell>
          <cell r="Q174">
            <v>-1.4539999999999999E-2</v>
          </cell>
          <cell r="R174">
            <v>-1.0369999999999999E-2</v>
          </cell>
          <cell r="S174">
            <v>-1.3640000000000001E-2</v>
          </cell>
          <cell r="T174">
            <v>-1.3640000000000001E-2</v>
          </cell>
          <cell r="U174">
            <v>-1.3640000000000001E-2</v>
          </cell>
          <cell r="V174">
            <v>-1.3640000000000001E-2</v>
          </cell>
          <cell r="W174">
            <v>-1.4279999999999999E-2</v>
          </cell>
          <cell r="X174">
            <v>-1.4279999999999999E-2</v>
          </cell>
          <cell r="Y174">
            <v>-1.8429999999999998E-2</v>
          </cell>
          <cell r="Z174">
            <v>-1.8429999999999998E-2</v>
          </cell>
          <cell r="AA174">
            <v>-1.8429999999999998E-2</v>
          </cell>
          <cell r="AB174">
            <v>-1.8429999999999998E-2</v>
          </cell>
          <cell r="AC174">
            <v>-1.8429999999999998E-2</v>
          </cell>
          <cell r="AD174">
            <v>-1.8429999999999998E-2</v>
          </cell>
          <cell r="AE174">
            <v>-1.8429999999999998E-2</v>
          </cell>
          <cell r="AF174">
            <v>-1.8429999999999998E-2</v>
          </cell>
          <cell r="AG174">
            <v>-1.8429999999999998E-2</v>
          </cell>
          <cell r="AH174">
            <v>-1.8429999999999998E-2</v>
          </cell>
          <cell r="AI174">
            <v>-1.8429999999999998E-2</v>
          </cell>
          <cell r="AJ174">
            <v>-1.967E-2</v>
          </cell>
          <cell r="AK174">
            <v>-1.9309999999999997E-2</v>
          </cell>
          <cell r="AL174">
            <v>-0.57189999999999996</v>
          </cell>
          <cell r="AN174">
            <v>0</v>
          </cell>
        </row>
        <row r="175">
          <cell r="A175" t="str">
            <v>474 Total</v>
          </cell>
          <cell r="D175">
            <v>-3.014E-2</v>
          </cell>
          <cell r="E175">
            <v>0</v>
          </cell>
          <cell r="F175">
            <v>-3.014E-2</v>
          </cell>
          <cell r="G175">
            <v>-1.5089999999999999E-2</v>
          </cell>
          <cell r="H175">
            <v>-1.507E-2</v>
          </cell>
          <cell r="I175">
            <v>-1.507E-2</v>
          </cell>
          <cell r="J175">
            <v>-1.507E-2</v>
          </cell>
          <cell r="K175">
            <v>0</v>
          </cell>
          <cell r="L175">
            <v>-1.507E-2</v>
          </cell>
          <cell r="M175">
            <v>-1.7860000000000001E-2</v>
          </cell>
          <cell r="N175">
            <v>-3.2930000000000001E-2</v>
          </cell>
          <cell r="O175">
            <v>-1.7860000000000001E-2</v>
          </cell>
          <cell r="P175">
            <v>-1.7860000000000001E-2</v>
          </cell>
          <cell r="Q175">
            <v>-1.4539999999999999E-2</v>
          </cell>
          <cell r="R175">
            <v>-1.0369999999999999E-2</v>
          </cell>
          <cell r="S175">
            <v>-1.3640000000000001E-2</v>
          </cell>
          <cell r="T175">
            <v>-1.3640000000000001E-2</v>
          </cell>
          <cell r="U175">
            <v>-1.3640000000000001E-2</v>
          </cell>
          <cell r="V175">
            <v>-1.3640000000000001E-2</v>
          </cell>
          <cell r="W175">
            <v>-1.4279999999999999E-2</v>
          </cell>
          <cell r="X175">
            <v>-1.4279999999999999E-2</v>
          </cell>
          <cell r="Y175">
            <v>-1.8429999999999998E-2</v>
          </cell>
          <cell r="Z175">
            <v>-1.8429999999999998E-2</v>
          </cell>
          <cell r="AA175">
            <v>-1.8429999999999998E-2</v>
          </cell>
          <cell r="AB175">
            <v>-1.8429999999999998E-2</v>
          </cell>
          <cell r="AC175">
            <v>-1.8429999999999998E-2</v>
          </cell>
          <cell r="AD175">
            <v>-1.8429999999999998E-2</v>
          </cell>
          <cell r="AE175">
            <v>-1.8429999999999998E-2</v>
          </cell>
          <cell r="AF175">
            <v>-1.8429999999999998E-2</v>
          </cell>
          <cell r="AG175">
            <v>-1.8429999999999998E-2</v>
          </cell>
          <cell r="AH175">
            <v>-1.8429999999999998E-2</v>
          </cell>
          <cell r="AI175">
            <v>-1.8429999999999998E-2</v>
          </cell>
          <cell r="AJ175">
            <v>-1.967E-2</v>
          </cell>
          <cell r="AK175">
            <v>-1.9309999999999997E-2</v>
          </cell>
          <cell r="AL175">
            <v>-0.57189999999999996</v>
          </cell>
          <cell r="AN175">
            <v>0</v>
          </cell>
        </row>
        <row r="176">
          <cell r="A176" t="str">
            <v>476</v>
          </cell>
          <cell r="B176" t="str">
            <v>CAACI</v>
          </cell>
          <cell r="C176" t="str">
            <v>GUANABARA ROUPAS LTDA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-8.2299999999999998E-2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-0.10920000000000001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-0.1182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-0.30969999999999998</v>
          </cell>
          <cell r="AN176">
            <v>0</v>
          </cell>
        </row>
        <row r="177">
          <cell r="C177" t="str">
            <v>M.F.DA COSTA DARZI CONFECCOES</v>
          </cell>
          <cell r="D177">
            <v>0</v>
          </cell>
          <cell r="E177">
            <v>0</v>
          </cell>
          <cell r="F177">
            <v>-0.45</v>
          </cell>
          <cell r="G177">
            <v>-0.45</v>
          </cell>
          <cell r="H177">
            <v>-0.14499999999999999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-0.13500000000000001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-0.84399999999999997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-2.024</v>
          </cell>
          <cell r="AN177">
            <v>0</v>
          </cell>
        </row>
        <row r="178">
          <cell r="B178" t="str">
            <v>CAACI Total</v>
          </cell>
          <cell r="D178">
            <v>0</v>
          </cell>
          <cell r="E178">
            <v>0</v>
          </cell>
          <cell r="F178">
            <v>-0.45</v>
          </cell>
          <cell r="G178">
            <v>-0.45</v>
          </cell>
          <cell r="H178">
            <v>-0.2273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-0.10920000000000001</v>
          </cell>
          <cell r="V178">
            <v>-0.13500000000000001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-0.84399999999999997</v>
          </cell>
          <cell r="AF178">
            <v>0</v>
          </cell>
          <cell r="AG178">
            <v>-0.1182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-2.3336999999999999</v>
          </cell>
          <cell r="AN178">
            <v>0</v>
          </cell>
        </row>
        <row r="179">
          <cell r="A179" t="str">
            <v>476 Total</v>
          </cell>
          <cell r="D179">
            <v>0</v>
          </cell>
          <cell r="E179">
            <v>0</v>
          </cell>
          <cell r="F179">
            <v>-0.45</v>
          </cell>
          <cell r="G179">
            <v>-0.45</v>
          </cell>
          <cell r="H179">
            <v>-0.2273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-0.10920000000000001</v>
          </cell>
          <cell r="V179">
            <v>-0.13500000000000001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-0.84399999999999997</v>
          </cell>
          <cell r="AF179">
            <v>0</v>
          </cell>
          <cell r="AG179">
            <v>-0.1182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-2.3336999999999999</v>
          </cell>
          <cell r="AN179">
            <v>0</v>
          </cell>
        </row>
        <row r="180">
          <cell r="A180" t="str">
            <v>481</v>
          </cell>
          <cell r="B180" t="str">
            <v>CAACI</v>
          </cell>
          <cell r="C180" t="str">
            <v>MINISTERIO DA PREVIDENCIA</v>
          </cell>
          <cell r="D180">
            <v>0</v>
          </cell>
          <cell r="E180">
            <v>-2.38992</v>
          </cell>
          <cell r="F180">
            <v>0</v>
          </cell>
          <cell r="G180">
            <v>-1.0469900000000001</v>
          </cell>
          <cell r="H180">
            <v>-1.0400999999999998</v>
          </cell>
          <cell r="I180">
            <v>-1.0648299999999999</v>
          </cell>
          <cell r="J180">
            <v>-1.11629</v>
          </cell>
          <cell r="K180">
            <v>0</v>
          </cell>
          <cell r="L180">
            <v>-2.0433499999999998</v>
          </cell>
          <cell r="M180">
            <v>-1.2191500000000002</v>
          </cell>
          <cell r="N180">
            <v>-1.2801099999999999</v>
          </cell>
          <cell r="O180">
            <v>-4.1610100000000001</v>
          </cell>
          <cell r="P180">
            <v>0</v>
          </cell>
          <cell r="Q180">
            <v>-1.0791400000000002</v>
          </cell>
          <cell r="R180">
            <v>-0.74357000000000006</v>
          </cell>
          <cell r="S180">
            <v>-1.1061500000000002</v>
          </cell>
          <cell r="T180">
            <v>-0.91667999999999994</v>
          </cell>
          <cell r="U180">
            <v>-0.89342999999999995</v>
          </cell>
          <cell r="V180">
            <v>-0.97935000000000005</v>
          </cell>
          <cell r="W180">
            <v>-1.0470699999999999</v>
          </cell>
          <cell r="X180">
            <v>-1.08907</v>
          </cell>
          <cell r="Y180">
            <v>-1.0272600000000001</v>
          </cell>
          <cell r="Z180">
            <v>-1.2287600000000001</v>
          </cell>
          <cell r="AA180">
            <v>-1.13886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-1.34334</v>
          </cell>
          <cell r="AJ180">
            <v>-1.1059600000000001</v>
          </cell>
          <cell r="AK180">
            <v>0</v>
          </cell>
          <cell r="AL180">
            <v>-29.060389999999995</v>
          </cell>
          <cell r="AN180">
            <v>0</v>
          </cell>
        </row>
        <row r="181">
          <cell r="B181" t="str">
            <v>CAACI Total</v>
          </cell>
          <cell r="D181">
            <v>0</v>
          </cell>
          <cell r="E181">
            <v>-2.38992</v>
          </cell>
          <cell r="F181">
            <v>0</v>
          </cell>
          <cell r="G181">
            <v>-1.0469900000000001</v>
          </cell>
          <cell r="H181">
            <v>-1.0400999999999998</v>
          </cell>
          <cell r="I181">
            <v>-1.0648299999999999</v>
          </cell>
          <cell r="J181">
            <v>-1.11629</v>
          </cell>
          <cell r="K181">
            <v>0</v>
          </cell>
          <cell r="L181">
            <v>-2.0433499999999998</v>
          </cell>
          <cell r="M181">
            <v>-1.2191500000000002</v>
          </cell>
          <cell r="N181">
            <v>-1.2801099999999999</v>
          </cell>
          <cell r="O181">
            <v>-4.1610100000000001</v>
          </cell>
          <cell r="P181">
            <v>0</v>
          </cell>
          <cell r="Q181">
            <v>-1.0791400000000002</v>
          </cell>
          <cell r="R181">
            <v>-0.74357000000000006</v>
          </cell>
          <cell r="S181">
            <v>-1.1061500000000002</v>
          </cell>
          <cell r="T181">
            <v>-0.91667999999999994</v>
          </cell>
          <cell r="U181">
            <v>-0.89342999999999995</v>
          </cell>
          <cell r="V181">
            <v>-0.97935000000000005</v>
          </cell>
          <cell r="W181">
            <v>-1.0470699999999999</v>
          </cell>
          <cell r="X181">
            <v>-1.08907</v>
          </cell>
          <cell r="Y181">
            <v>-1.0272600000000001</v>
          </cell>
          <cell r="Z181">
            <v>-1.2287600000000001</v>
          </cell>
          <cell r="AA181">
            <v>-1.13886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-1.34334</v>
          </cell>
          <cell r="AJ181">
            <v>-1.1059600000000001</v>
          </cell>
          <cell r="AK181">
            <v>0</v>
          </cell>
          <cell r="AL181">
            <v>-29.060389999999995</v>
          </cell>
          <cell r="AN181">
            <v>0</v>
          </cell>
        </row>
        <row r="182">
          <cell r="A182" t="str">
            <v>481 Total</v>
          </cell>
          <cell r="D182">
            <v>0</v>
          </cell>
          <cell r="E182">
            <v>-2.38992</v>
          </cell>
          <cell r="F182">
            <v>0</v>
          </cell>
          <cell r="G182">
            <v>-1.0469900000000001</v>
          </cell>
          <cell r="H182">
            <v>-1.0400999999999998</v>
          </cell>
          <cell r="I182">
            <v>-1.0648299999999999</v>
          </cell>
          <cell r="J182">
            <v>-1.11629</v>
          </cell>
          <cell r="K182">
            <v>0</v>
          </cell>
          <cell r="L182">
            <v>-2.0433499999999998</v>
          </cell>
          <cell r="M182">
            <v>-1.2191500000000002</v>
          </cell>
          <cell r="N182">
            <v>-1.2801099999999999</v>
          </cell>
          <cell r="O182">
            <v>-4.1610100000000001</v>
          </cell>
          <cell r="P182">
            <v>0</v>
          </cell>
          <cell r="Q182">
            <v>-1.0791400000000002</v>
          </cell>
          <cell r="R182">
            <v>-0.74357000000000006</v>
          </cell>
          <cell r="S182">
            <v>-1.1061500000000002</v>
          </cell>
          <cell r="T182">
            <v>-0.91667999999999994</v>
          </cell>
          <cell r="U182">
            <v>-0.89342999999999995</v>
          </cell>
          <cell r="V182">
            <v>-0.97935000000000005</v>
          </cell>
          <cell r="W182">
            <v>-1.0470699999999999</v>
          </cell>
          <cell r="X182">
            <v>-1.08907</v>
          </cell>
          <cell r="Y182">
            <v>-1.0272600000000001</v>
          </cell>
          <cell r="Z182">
            <v>-1.2287600000000001</v>
          </cell>
          <cell r="AA182">
            <v>-1.13886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-1.34334</v>
          </cell>
          <cell r="AJ182">
            <v>-1.1059600000000001</v>
          </cell>
          <cell r="AK182">
            <v>0</v>
          </cell>
          <cell r="AL182">
            <v>-29.060389999999995</v>
          </cell>
          <cell r="AN182">
            <v>0</v>
          </cell>
        </row>
        <row r="183">
          <cell r="A183" t="str">
            <v>482</v>
          </cell>
          <cell r="B183" t="str">
            <v>CAACI</v>
          </cell>
          <cell r="C183" t="str">
            <v>BANCO BRADESCO S/A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-0.45950000000000002</v>
          </cell>
          <cell r="M183">
            <v>-0.30319999999999997</v>
          </cell>
          <cell r="N183">
            <v>-0.30319999999999997</v>
          </cell>
          <cell r="O183">
            <v>-2.87521</v>
          </cell>
          <cell r="P183">
            <v>-0.48812</v>
          </cell>
          <cell r="Q183">
            <v>-0.28545999999999999</v>
          </cell>
          <cell r="R183">
            <v>-0.18663999999999997</v>
          </cell>
          <cell r="S183">
            <v>-0.27194999999999997</v>
          </cell>
          <cell r="T183">
            <v>-0.23129</v>
          </cell>
          <cell r="U183">
            <v>-0.17604</v>
          </cell>
          <cell r="V183">
            <v>-0.27867999999999998</v>
          </cell>
          <cell r="W183">
            <v>-0.26394999999999996</v>
          </cell>
          <cell r="X183">
            <v>-0.3024</v>
          </cell>
          <cell r="Y183">
            <v>-0.24184999999999998</v>
          </cell>
          <cell r="Z183">
            <v>-0.24184999999999998</v>
          </cell>
          <cell r="AA183">
            <v>-0.25797000000000003</v>
          </cell>
          <cell r="AB183">
            <v>-0.59398000000000006</v>
          </cell>
          <cell r="AC183">
            <v>-0.30005999999999999</v>
          </cell>
          <cell r="AD183">
            <v>-0.24434999999999998</v>
          </cell>
          <cell r="AE183">
            <v>-0.24434999999999998</v>
          </cell>
          <cell r="AF183">
            <v>-0.24445</v>
          </cell>
          <cell r="AG183">
            <v>-0.24434999999999998</v>
          </cell>
          <cell r="AH183">
            <v>-0.24434999999999998</v>
          </cell>
          <cell r="AI183">
            <v>-0.34822000000000003</v>
          </cell>
          <cell r="AJ183">
            <v>-0.26112999999999997</v>
          </cell>
          <cell r="AK183">
            <v>-0.26112999999999997</v>
          </cell>
          <cell r="AL183">
            <v>-10.15368</v>
          </cell>
          <cell r="AN183">
            <v>0</v>
          </cell>
        </row>
        <row r="184">
          <cell r="C184" t="str">
            <v>CAIXA ECONOMICA FEDERAL</v>
          </cell>
          <cell r="D184">
            <v>-0.54924000000000006</v>
          </cell>
          <cell r="E184">
            <v>-0.26038</v>
          </cell>
          <cell r="F184">
            <v>-0.32048000000000004</v>
          </cell>
          <cell r="G184">
            <v>-0.26041000000000003</v>
          </cell>
          <cell r="H184">
            <v>-0.26041000000000003</v>
          </cell>
          <cell r="I184">
            <v>-0.26597000000000004</v>
          </cell>
          <cell r="J184">
            <v>-0.32697999999999999</v>
          </cell>
          <cell r="K184">
            <v>-0.28776000000000002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-2.5316300000000003</v>
          </cell>
          <cell r="AN184">
            <v>0</v>
          </cell>
        </row>
        <row r="185">
          <cell r="C185" t="str">
            <v>MINISTERIO DA PREVIDENCIA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-0.94657000000000002</v>
          </cell>
          <cell r="AB185">
            <v>-2.2461799999999998</v>
          </cell>
          <cell r="AC185">
            <v>-1.3212699999999999</v>
          </cell>
          <cell r="AD185">
            <v>-1.0376800000000002</v>
          </cell>
          <cell r="AE185">
            <v>-1.0376800000000002</v>
          </cell>
          <cell r="AF185">
            <v>-1.0376800000000002</v>
          </cell>
          <cell r="AG185">
            <v>-1.0270999999999999</v>
          </cell>
          <cell r="AH185">
            <v>-1.0270999999999999</v>
          </cell>
          <cell r="AI185">
            <v>0</v>
          </cell>
          <cell r="AJ185">
            <v>0</v>
          </cell>
          <cell r="AK185">
            <v>-1.1059600000000001</v>
          </cell>
          <cell r="AL185">
            <v>-10.787220000000001</v>
          </cell>
          <cell r="AN185">
            <v>0</v>
          </cell>
        </row>
        <row r="186">
          <cell r="B186" t="str">
            <v>CAACI Total</v>
          </cell>
          <cell r="D186">
            <v>-0.54924000000000006</v>
          </cell>
          <cell r="E186">
            <v>-0.26038</v>
          </cell>
          <cell r="F186">
            <v>-0.32048000000000004</v>
          </cell>
          <cell r="G186">
            <v>-0.26041000000000003</v>
          </cell>
          <cell r="H186">
            <v>-0.26041000000000003</v>
          </cell>
          <cell r="I186">
            <v>-0.26597000000000004</v>
          </cell>
          <cell r="J186">
            <v>-0.32697999999999999</v>
          </cell>
          <cell r="K186">
            <v>-0.28776000000000002</v>
          </cell>
          <cell r="L186">
            <v>-0.45950000000000002</v>
          </cell>
          <cell r="M186">
            <v>-0.30319999999999997</v>
          </cell>
          <cell r="N186">
            <v>-0.30319999999999997</v>
          </cell>
          <cell r="O186">
            <v>-2.87521</v>
          </cell>
          <cell r="P186">
            <v>-0.48812</v>
          </cell>
          <cell r="Q186">
            <v>-0.28545999999999999</v>
          </cell>
          <cell r="R186">
            <v>-0.18663999999999997</v>
          </cell>
          <cell r="S186">
            <v>-0.27194999999999997</v>
          </cell>
          <cell r="T186">
            <v>-0.23129</v>
          </cell>
          <cell r="U186">
            <v>-0.17604</v>
          </cell>
          <cell r="V186">
            <v>-0.27867999999999998</v>
          </cell>
          <cell r="W186">
            <v>-0.26394999999999996</v>
          </cell>
          <cell r="X186">
            <v>-0.3024</v>
          </cell>
          <cell r="Y186">
            <v>-0.24184999999999998</v>
          </cell>
          <cell r="Z186">
            <v>-0.24184999999999998</v>
          </cell>
          <cell r="AA186">
            <v>-1.2045399999999999</v>
          </cell>
          <cell r="AB186">
            <v>-2.84016</v>
          </cell>
          <cell r="AC186">
            <v>-1.6213299999999999</v>
          </cell>
          <cell r="AD186">
            <v>-1.28203</v>
          </cell>
          <cell r="AE186">
            <v>-1.28203</v>
          </cell>
          <cell r="AF186">
            <v>-1.2821300000000002</v>
          </cell>
          <cell r="AG186">
            <v>-1.2714499999999997</v>
          </cell>
          <cell r="AH186">
            <v>-1.2714499999999997</v>
          </cell>
          <cell r="AI186">
            <v>-0.34822000000000003</v>
          </cell>
          <cell r="AJ186">
            <v>-0.26112999999999997</v>
          </cell>
          <cell r="AK186">
            <v>-1.3670900000000001</v>
          </cell>
          <cell r="AL186">
            <v>-23.472530000000003</v>
          </cell>
          <cell r="AN186">
            <v>0</v>
          </cell>
        </row>
        <row r="187">
          <cell r="A187" t="str">
            <v>482 Total</v>
          </cell>
          <cell r="D187">
            <v>-0.54924000000000006</v>
          </cell>
          <cell r="E187">
            <v>-0.26038</v>
          </cell>
          <cell r="F187">
            <v>-0.32048000000000004</v>
          </cell>
          <cell r="G187">
            <v>-0.26041000000000003</v>
          </cell>
          <cell r="H187">
            <v>-0.26041000000000003</v>
          </cell>
          <cell r="I187">
            <v>-0.26597000000000004</v>
          </cell>
          <cell r="J187">
            <v>-0.32697999999999999</v>
          </cell>
          <cell r="K187">
            <v>-0.28776000000000002</v>
          </cell>
          <cell r="L187">
            <v>-0.45950000000000002</v>
          </cell>
          <cell r="M187">
            <v>-0.30319999999999997</v>
          </cell>
          <cell r="N187">
            <v>-0.30319999999999997</v>
          </cell>
          <cell r="O187">
            <v>-2.87521</v>
          </cell>
          <cell r="P187">
            <v>-0.48812</v>
          </cell>
          <cell r="Q187">
            <v>-0.28545999999999999</v>
          </cell>
          <cell r="R187">
            <v>-0.18663999999999997</v>
          </cell>
          <cell r="S187">
            <v>-0.27194999999999997</v>
          </cell>
          <cell r="T187">
            <v>-0.23129</v>
          </cell>
          <cell r="U187">
            <v>-0.17604</v>
          </cell>
          <cell r="V187">
            <v>-0.27867999999999998</v>
          </cell>
          <cell r="W187">
            <v>-0.26394999999999996</v>
          </cell>
          <cell r="X187">
            <v>-0.3024</v>
          </cell>
          <cell r="Y187">
            <v>-0.24184999999999998</v>
          </cell>
          <cell r="Z187">
            <v>-0.24184999999999998</v>
          </cell>
          <cell r="AA187">
            <v>-1.2045399999999999</v>
          </cell>
          <cell r="AB187">
            <v>-2.84016</v>
          </cell>
          <cell r="AC187">
            <v>-1.6213299999999999</v>
          </cell>
          <cell r="AD187">
            <v>-1.28203</v>
          </cell>
          <cell r="AE187">
            <v>-1.28203</v>
          </cell>
          <cell r="AF187">
            <v>-1.2821300000000002</v>
          </cell>
          <cell r="AG187">
            <v>-1.2714499999999997</v>
          </cell>
          <cell r="AH187">
            <v>-1.2714499999999997</v>
          </cell>
          <cell r="AI187">
            <v>-0.34822000000000003</v>
          </cell>
          <cell r="AJ187">
            <v>-0.26112999999999997</v>
          </cell>
          <cell r="AK187">
            <v>-1.3670900000000001</v>
          </cell>
          <cell r="AL187">
            <v>-23.472530000000003</v>
          </cell>
          <cell r="AN187">
            <v>0</v>
          </cell>
        </row>
        <row r="188">
          <cell r="A188" t="str">
            <v>483</v>
          </cell>
          <cell r="B188" t="str">
            <v>CAACI</v>
          </cell>
          <cell r="C188" t="str">
            <v>CAA CORRETAGEM IMOBILIARIA LTD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-0.21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-0.21</v>
          </cell>
          <cell r="AN188">
            <v>0</v>
          </cell>
        </row>
        <row r="189">
          <cell r="C189" t="str">
            <v>DAVI RAPOSO DE SOUSA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-3.5999999999999997E-2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-3.5999999999999997E-2</v>
          </cell>
          <cell r="AN189">
            <v>0</v>
          </cell>
        </row>
        <row r="190">
          <cell r="C190" t="str">
            <v>FETRANSPOR</v>
          </cell>
          <cell r="D190">
            <v>-0.73239999999999994</v>
          </cell>
          <cell r="E190">
            <v>-0.73972000000000004</v>
          </cell>
          <cell r="F190">
            <v>-0.76400000000000001</v>
          </cell>
          <cell r="G190">
            <v>-0.82879999999999998</v>
          </cell>
          <cell r="H190">
            <v>-0.79800000000000004</v>
          </cell>
          <cell r="I190">
            <v>-0.82040000000000002</v>
          </cell>
          <cell r="J190">
            <v>-0.82179999999999997</v>
          </cell>
          <cell r="K190">
            <v>-0.94640000000000002</v>
          </cell>
          <cell r="L190">
            <v>-0.98280000000000001</v>
          </cell>
          <cell r="M190">
            <v>-0.91</v>
          </cell>
          <cell r="N190">
            <v>-0.95</v>
          </cell>
          <cell r="O190">
            <v>-0.95</v>
          </cell>
          <cell r="P190">
            <v>-0.76800000000000002</v>
          </cell>
          <cell r="Q190">
            <v>-0.69199999999999995</v>
          </cell>
          <cell r="R190">
            <v>-0.69299999999999995</v>
          </cell>
          <cell r="S190">
            <v>-0.79400000000000004</v>
          </cell>
          <cell r="T190">
            <v>-0.77800000000000002</v>
          </cell>
          <cell r="U190">
            <v>-0.91500000000000004</v>
          </cell>
          <cell r="V190">
            <v>-0.93020000000000003</v>
          </cell>
          <cell r="W190">
            <v>-0.90339999999999998</v>
          </cell>
          <cell r="X190">
            <v>-0.8872000000000001</v>
          </cell>
          <cell r="Y190">
            <v>-0.8627999999999999</v>
          </cell>
          <cell r="Z190">
            <v>-0.90960000000000008</v>
          </cell>
          <cell r="AA190">
            <v>-0.83799999999999997</v>
          </cell>
          <cell r="AB190">
            <v>-0.77639999999999998</v>
          </cell>
          <cell r="AC190">
            <v>-0.89600000000000002</v>
          </cell>
          <cell r="AD190">
            <v>-0.84799999999999998</v>
          </cell>
          <cell r="AE190">
            <v>-0.96940000000000004</v>
          </cell>
          <cell r="AF190">
            <v>-0.81799999999999995</v>
          </cell>
          <cell r="AG190">
            <v>-0.97320000000000007</v>
          </cell>
          <cell r="AH190">
            <v>-1.0192000000000001</v>
          </cell>
          <cell r="AI190">
            <v>-0.95159999999999989</v>
          </cell>
          <cell r="AJ190">
            <v>-0.94079999999999997</v>
          </cell>
          <cell r="AK190">
            <v>-0.92319999999999991</v>
          </cell>
          <cell r="AL190">
            <v>-29.331320000000009</v>
          </cell>
          <cell r="AN190">
            <v>0</v>
          </cell>
        </row>
        <row r="191">
          <cell r="C191" t="str">
            <v>MILENA GOMES DA COSTA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-1.7999999999999999E-2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-1.7999999999999999E-2</v>
          </cell>
          <cell r="AN191">
            <v>0</v>
          </cell>
        </row>
        <row r="192">
          <cell r="C192" t="str">
            <v>SINARA RENATA V. DE SOUZA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-5.3999999999999999E-2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-5.3999999999999999E-2</v>
          </cell>
          <cell r="AN192">
            <v>0</v>
          </cell>
        </row>
        <row r="193">
          <cell r="C193" t="str">
            <v>REGINA CELIA VERMELHO DE SOUZA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-5.3999999999999999E-2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-5.3999999999999999E-2</v>
          </cell>
          <cell r="AN193">
            <v>0</v>
          </cell>
        </row>
        <row r="194">
          <cell r="B194" t="str">
            <v>CAACI Total</v>
          </cell>
          <cell r="D194">
            <v>-0.73239999999999994</v>
          </cell>
          <cell r="E194">
            <v>-0.73972000000000004</v>
          </cell>
          <cell r="F194">
            <v>-0.76400000000000001</v>
          </cell>
          <cell r="G194">
            <v>-0.82879999999999998</v>
          </cell>
          <cell r="H194">
            <v>-0.79800000000000004</v>
          </cell>
          <cell r="I194">
            <v>-1.0304</v>
          </cell>
          <cell r="J194">
            <v>-0.82179999999999997</v>
          </cell>
          <cell r="K194">
            <v>-0.94640000000000002</v>
          </cell>
          <cell r="L194">
            <v>-0.98280000000000001</v>
          </cell>
          <cell r="M194">
            <v>-0.91</v>
          </cell>
          <cell r="N194">
            <v>-0.95</v>
          </cell>
          <cell r="O194">
            <v>-0.95</v>
          </cell>
          <cell r="P194">
            <v>-0.76800000000000002</v>
          </cell>
          <cell r="Q194">
            <v>-0.69199999999999995</v>
          </cell>
          <cell r="R194">
            <v>-0.69299999999999995</v>
          </cell>
          <cell r="S194">
            <v>-0.79400000000000004</v>
          </cell>
          <cell r="T194">
            <v>-0.77800000000000002</v>
          </cell>
          <cell r="U194">
            <v>-0.91500000000000004</v>
          </cell>
          <cell r="V194">
            <v>-0.93020000000000003</v>
          </cell>
          <cell r="W194">
            <v>-0.90339999999999998</v>
          </cell>
          <cell r="X194">
            <v>-0.8872000000000001</v>
          </cell>
          <cell r="Y194">
            <v>-0.8627999999999999</v>
          </cell>
          <cell r="Z194">
            <v>-0.90960000000000008</v>
          </cell>
          <cell r="AA194">
            <v>-0.83799999999999997</v>
          </cell>
          <cell r="AB194">
            <v>-0.77639999999999998</v>
          </cell>
          <cell r="AC194">
            <v>-0.89600000000000002</v>
          </cell>
          <cell r="AD194">
            <v>-0.84799999999999998</v>
          </cell>
          <cell r="AE194">
            <v>-0.96940000000000004</v>
          </cell>
          <cell r="AF194">
            <v>-0.98</v>
          </cell>
          <cell r="AG194">
            <v>-0.97320000000000007</v>
          </cell>
          <cell r="AH194">
            <v>-1.0192000000000001</v>
          </cell>
          <cell r="AI194">
            <v>-0.95159999999999989</v>
          </cell>
          <cell r="AJ194">
            <v>-0.94079999999999997</v>
          </cell>
          <cell r="AK194">
            <v>-0.92319999999999991</v>
          </cell>
          <cell r="AL194">
            <v>-29.703320000000009</v>
          </cell>
          <cell r="AN194">
            <v>0</v>
          </cell>
        </row>
        <row r="195">
          <cell r="A195" t="str">
            <v>483 Total</v>
          </cell>
          <cell r="D195">
            <v>-0.73239999999999994</v>
          </cell>
          <cell r="E195">
            <v>-0.73972000000000004</v>
          </cell>
          <cell r="F195">
            <v>-0.76400000000000001</v>
          </cell>
          <cell r="G195">
            <v>-0.82879999999999998</v>
          </cell>
          <cell r="H195">
            <v>-0.79800000000000004</v>
          </cell>
          <cell r="I195">
            <v>-1.0304</v>
          </cell>
          <cell r="J195">
            <v>-0.82179999999999997</v>
          </cell>
          <cell r="K195">
            <v>-0.94640000000000002</v>
          </cell>
          <cell r="L195">
            <v>-0.98280000000000001</v>
          </cell>
          <cell r="M195">
            <v>-0.91</v>
          </cell>
          <cell r="N195">
            <v>-0.95</v>
          </cell>
          <cell r="O195">
            <v>-0.95</v>
          </cell>
          <cell r="P195">
            <v>-0.76800000000000002</v>
          </cell>
          <cell r="Q195">
            <v>-0.69199999999999995</v>
          </cell>
          <cell r="R195">
            <v>-0.69299999999999995</v>
          </cell>
          <cell r="S195">
            <v>-0.79400000000000004</v>
          </cell>
          <cell r="T195">
            <v>-0.77800000000000002</v>
          </cell>
          <cell r="U195">
            <v>-0.91500000000000004</v>
          </cell>
          <cell r="V195">
            <v>-0.93020000000000003</v>
          </cell>
          <cell r="W195">
            <v>-0.90339999999999998</v>
          </cell>
          <cell r="X195">
            <v>-0.8872000000000001</v>
          </cell>
          <cell r="Y195">
            <v>-0.8627999999999999</v>
          </cell>
          <cell r="Z195">
            <v>-0.90960000000000008</v>
          </cell>
          <cell r="AA195">
            <v>-0.83799999999999997</v>
          </cell>
          <cell r="AB195">
            <v>-0.77639999999999998</v>
          </cell>
          <cell r="AC195">
            <v>-0.89600000000000002</v>
          </cell>
          <cell r="AD195">
            <v>-0.84799999999999998</v>
          </cell>
          <cell r="AE195">
            <v>-0.96940000000000004</v>
          </cell>
          <cell r="AF195">
            <v>-0.98</v>
          </cell>
          <cell r="AG195">
            <v>-0.97320000000000007</v>
          </cell>
          <cell r="AH195">
            <v>-1.0192000000000001</v>
          </cell>
          <cell r="AI195">
            <v>-0.95159999999999989</v>
          </cell>
          <cell r="AJ195">
            <v>-0.94079999999999997</v>
          </cell>
          <cell r="AK195">
            <v>-0.92319999999999991</v>
          </cell>
          <cell r="AL195">
            <v>-29.703320000000009</v>
          </cell>
          <cell r="AN195">
            <v>0</v>
          </cell>
        </row>
        <row r="196">
          <cell r="A196" t="str">
            <v>486</v>
          </cell>
          <cell r="B196" t="str">
            <v>CAACI</v>
          </cell>
          <cell r="C196" t="str">
            <v>SECOVIs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-0.16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-0.16</v>
          </cell>
          <cell r="AN196">
            <v>0</v>
          </cell>
        </row>
        <row r="197">
          <cell r="C197" t="str">
            <v>SINDICATOS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-8.7910000000000002E-2</v>
          </cell>
          <cell r="R197">
            <v>0</v>
          </cell>
          <cell r="S197">
            <v>-8.7410000000000002E-2</v>
          </cell>
          <cell r="T197">
            <v>0</v>
          </cell>
          <cell r="U197">
            <v>0</v>
          </cell>
          <cell r="V197">
            <v>-6.9690000000000002E-2</v>
          </cell>
          <cell r="W197">
            <v>-2.1670000000000002E-2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-0.26668000000000003</v>
          </cell>
          <cell r="AN197">
            <v>0</v>
          </cell>
        </row>
        <row r="198">
          <cell r="C198" t="str">
            <v>SIND.E.C.D.E.C.V.L.ADM.I.RJ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-6.9690000000000002E-2</v>
          </cell>
          <cell r="AC198">
            <v>0</v>
          </cell>
          <cell r="AD198">
            <v>0</v>
          </cell>
          <cell r="AE198">
            <v>-9.1359999999999997E-2</v>
          </cell>
          <cell r="AF198">
            <v>0</v>
          </cell>
          <cell r="AG198">
            <v>0</v>
          </cell>
          <cell r="AH198">
            <v>0</v>
          </cell>
          <cell r="AI198">
            <v>-0.16500000000000001</v>
          </cell>
          <cell r="AJ198">
            <v>0</v>
          </cell>
          <cell r="AK198">
            <v>0</v>
          </cell>
          <cell r="AL198">
            <v>-0.32605000000000001</v>
          </cell>
          <cell r="AN198">
            <v>0</v>
          </cell>
        </row>
        <row r="199">
          <cell r="C199" t="str">
            <v>SECOVI/RJ S.E.C.V.L.A.I.C.RJ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-0.16</v>
          </cell>
          <cell r="AC199">
            <v>0</v>
          </cell>
          <cell r="AD199">
            <v>0</v>
          </cell>
          <cell r="AE199">
            <v>0</v>
          </cell>
          <cell r="AF199">
            <v>-0.23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-0.39</v>
          </cell>
          <cell r="AN199">
            <v>0</v>
          </cell>
        </row>
        <row r="200">
          <cell r="B200" t="str">
            <v>CAACI Total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-0.16</v>
          </cell>
          <cell r="Q200">
            <v>-8.7910000000000002E-2</v>
          </cell>
          <cell r="R200">
            <v>0</v>
          </cell>
          <cell r="S200">
            <v>-8.7410000000000002E-2</v>
          </cell>
          <cell r="T200">
            <v>0</v>
          </cell>
          <cell r="U200">
            <v>0</v>
          </cell>
          <cell r="V200">
            <v>-6.9690000000000002E-2</v>
          </cell>
          <cell r="W200">
            <v>-2.1670000000000002E-2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-0.22969000000000001</v>
          </cell>
          <cell r="AC200">
            <v>0</v>
          </cell>
          <cell r="AD200">
            <v>0</v>
          </cell>
          <cell r="AE200">
            <v>-9.1359999999999997E-2</v>
          </cell>
          <cell r="AF200">
            <v>-0.23</v>
          </cell>
          <cell r="AG200">
            <v>0</v>
          </cell>
          <cell r="AH200">
            <v>0</v>
          </cell>
          <cell r="AI200">
            <v>-0.16500000000000001</v>
          </cell>
          <cell r="AJ200">
            <v>0</v>
          </cell>
          <cell r="AK200">
            <v>0</v>
          </cell>
          <cell r="AL200">
            <v>-1.14273</v>
          </cell>
          <cell r="AN200">
            <v>0</v>
          </cell>
        </row>
        <row r="201">
          <cell r="A201" t="str">
            <v>486 Total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-0.16</v>
          </cell>
          <cell r="Q201">
            <v>-8.7910000000000002E-2</v>
          </cell>
          <cell r="R201">
            <v>0</v>
          </cell>
          <cell r="S201">
            <v>-8.7410000000000002E-2</v>
          </cell>
          <cell r="T201">
            <v>0</v>
          </cell>
          <cell r="U201">
            <v>0</v>
          </cell>
          <cell r="V201">
            <v>-6.9690000000000002E-2</v>
          </cell>
          <cell r="W201">
            <v>-2.1670000000000002E-2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-0.22969000000000001</v>
          </cell>
          <cell r="AC201">
            <v>0</v>
          </cell>
          <cell r="AD201">
            <v>0</v>
          </cell>
          <cell r="AE201">
            <v>-9.1359999999999997E-2</v>
          </cell>
          <cell r="AF201">
            <v>-0.23</v>
          </cell>
          <cell r="AG201">
            <v>0</v>
          </cell>
          <cell r="AH201">
            <v>0</v>
          </cell>
          <cell r="AI201">
            <v>-0.16500000000000001</v>
          </cell>
          <cell r="AJ201">
            <v>0</v>
          </cell>
          <cell r="AK201">
            <v>0</v>
          </cell>
          <cell r="AL201">
            <v>-1.14273</v>
          </cell>
          <cell r="AN201">
            <v>0</v>
          </cell>
        </row>
        <row r="202">
          <cell r="A202" t="str">
            <v>491</v>
          </cell>
          <cell r="B202" t="str">
            <v>CAACI</v>
          </cell>
          <cell r="C202" t="str">
            <v>BANCO BRADESCO S/A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-0.70304999999999995</v>
          </cell>
          <cell r="Q202">
            <v>0</v>
          </cell>
          <cell r="R202">
            <v>0</v>
          </cell>
          <cell r="S202">
            <v>0</v>
          </cell>
          <cell r="T202">
            <v>-0.1024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-0.80544999999999989</v>
          </cell>
          <cell r="AN202">
            <v>0</v>
          </cell>
        </row>
        <row r="203">
          <cell r="C203" t="str">
            <v>MARCIA ALVES O.DOS SANTOS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-3.0460000000000001E-2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-3.0460000000000001E-2</v>
          </cell>
          <cell r="AN203">
            <v>0</v>
          </cell>
        </row>
        <row r="204">
          <cell r="B204" t="str">
            <v>CAACI Total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-0.73351</v>
          </cell>
          <cell r="Q204">
            <v>0</v>
          </cell>
          <cell r="R204">
            <v>0</v>
          </cell>
          <cell r="S204">
            <v>0</v>
          </cell>
          <cell r="T204">
            <v>-0.1024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-0.83590999999999993</v>
          </cell>
          <cell r="AN204">
            <v>0</v>
          </cell>
        </row>
        <row r="205">
          <cell r="A205" t="str">
            <v>491 Total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-0.73351</v>
          </cell>
          <cell r="Q205">
            <v>0</v>
          </cell>
          <cell r="R205">
            <v>0</v>
          </cell>
          <cell r="S205">
            <v>0</v>
          </cell>
          <cell r="T205">
            <v>-0.1024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-0.83590999999999993</v>
          </cell>
          <cell r="AN205">
            <v>0</v>
          </cell>
        </row>
        <row r="206">
          <cell r="A206" t="str">
            <v>494</v>
          </cell>
          <cell r="B206" t="str">
            <v>CAACI</v>
          </cell>
          <cell r="C206" t="str">
            <v>ANA PAULA DOS SANTOS LARA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-2.6158699999999997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-2.6158699999999997</v>
          </cell>
          <cell r="AN206">
            <v>0</v>
          </cell>
        </row>
        <row r="207">
          <cell r="C207" t="str">
            <v>BANCO BRADESCO S/A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1.8213599999999999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1.8213599999999999</v>
          </cell>
          <cell r="AN207">
            <v>0</v>
          </cell>
        </row>
        <row r="208">
          <cell r="C208" t="str">
            <v>LUCIANA PEREIRA DOS SANTOS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-0.21465999999999999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-0.21465999999999999</v>
          </cell>
          <cell r="AN208">
            <v>0</v>
          </cell>
        </row>
        <row r="209">
          <cell r="C209" t="str">
            <v>MARCIA A.OLIVEIRA DOS SANTOS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-1.72136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-1.72136</v>
          </cell>
          <cell r="AN209">
            <v>0</v>
          </cell>
        </row>
        <row r="210">
          <cell r="C210" t="str">
            <v>MARCIA ALVES O.DOS SANTOS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-1.8213599999999999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-1.8213599999999999</v>
          </cell>
          <cell r="AN210">
            <v>0</v>
          </cell>
        </row>
        <row r="211">
          <cell r="B211" t="str">
            <v>CAACI Total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-2.6158699999999997</v>
          </cell>
          <cell r="P211">
            <v>-1.72136</v>
          </cell>
          <cell r="Q211">
            <v>0</v>
          </cell>
          <cell r="R211">
            <v>0</v>
          </cell>
          <cell r="S211">
            <v>0</v>
          </cell>
          <cell r="T211">
            <v>-0.21465999999999999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-4.5518899999999993</v>
          </cell>
          <cell r="AN211">
            <v>0</v>
          </cell>
        </row>
        <row r="212">
          <cell r="A212" t="str">
            <v>494 Total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-2.6158699999999997</v>
          </cell>
          <cell r="P212">
            <v>-1.72136</v>
          </cell>
          <cell r="Q212">
            <v>0</v>
          </cell>
          <cell r="R212">
            <v>0</v>
          </cell>
          <cell r="S212">
            <v>0</v>
          </cell>
          <cell r="T212">
            <v>-0.21465999999999999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-4.5518899999999993</v>
          </cell>
          <cell r="AN212">
            <v>0</v>
          </cell>
        </row>
        <row r="213">
          <cell r="A213" t="str">
            <v>499</v>
          </cell>
          <cell r="B213" t="str">
            <v>CAACI</v>
          </cell>
          <cell r="C213" t="str">
            <v>ALINE BANDEIRA FILARDI</v>
          </cell>
          <cell r="D213">
            <v>0</v>
          </cell>
          <cell r="E213">
            <v>-0.2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-0.2</v>
          </cell>
          <cell r="AN213">
            <v>0</v>
          </cell>
        </row>
        <row r="214">
          <cell r="C214" t="str">
            <v>CAA CORRETAGEM IMOBILIARIA LTD</v>
          </cell>
          <cell r="D214">
            <v>0</v>
          </cell>
          <cell r="E214">
            <v>0</v>
          </cell>
          <cell r="F214">
            <v>24.625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24.625</v>
          </cell>
          <cell r="AN214">
            <v>0</v>
          </cell>
        </row>
        <row r="215">
          <cell r="C215" t="str">
            <v>JORGE MESQUITA CONS.IMOB.LTDA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-5</v>
          </cell>
          <cell r="P215">
            <v>-4.9249999999999998</v>
          </cell>
          <cell r="Q215">
            <v>-5.0750000000000002</v>
          </cell>
          <cell r="R215">
            <v>-7.4109099999999994</v>
          </cell>
          <cell r="S215">
            <v>-5</v>
          </cell>
          <cell r="T215">
            <v>-4.6924999999999999</v>
          </cell>
          <cell r="U215">
            <v>-5</v>
          </cell>
          <cell r="V215">
            <v>-5</v>
          </cell>
          <cell r="W215">
            <v>-4.9249999999999998</v>
          </cell>
          <cell r="X215">
            <v>-5.0750000000000002</v>
          </cell>
          <cell r="Y215">
            <v>-5</v>
          </cell>
          <cell r="Z215">
            <v>-7.9550000000000001</v>
          </cell>
          <cell r="AA215">
            <v>-15.073270000000001</v>
          </cell>
          <cell r="AB215">
            <v>-8.2520000000000007</v>
          </cell>
          <cell r="AC215">
            <v>-8.00122</v>
          </cell>
          <cell r="AD215">
            <v>-8.1199999999999992</v>
          </cell>
          <cell r="AE215">
            <v>-8</v>
          </cell>
          <cell r="AF215">
            <v>-7.88</v>
          </cell>
          <cell r="AG215">
            <v>-8.1199999999999992</v>
          </cell>
          <cell r="AH215">
            <v>-7.88</v>
          </cell>
          <cell r="AI215">
            <v>-8.1199999999999992</v>
          </cell>
          <cell r="AJ215">
            <v>-8</v>
          </cell>
          <cell r="AK215">
            <v>-8.3223199999999995</v>
          </cell>
          <cell r="AL215">
            <v>-160.82722000000004</v>
          </cell>
          <cell r="AN215">
            <v>0</v>
          </cell>
        </row>
        <row r="216">
          <cell r="C216" t="str">
            <v>LIGIA DO NASCIMENTO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-0.71199999999999997</v>
          </cell>
          <cell r="K216">
            <v>0</v>
          </cell>
          <cell r="L216">
            <v>-0.71199999999999997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-1.4239999999999999</v>
          </cell>
          <cell r="AN216">
            <v>0</v>
          </cell>
        </row>
        <row r="217">
          <cell r="C217" t="str">
            <v>MARCELO STERN CONS.IMOBIL.LTDA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-13.019620000000002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-13.019620000000002</v>
          </cell>
          <cell r="AN217">
            <v>0</v>
          </cell>
        </row>
        <row r="218">
          <cell r="C218" t="str">
            <v>MARSILIS CONS.IMOB.LTDA</v>
          </cell>
          <cell r="D218">
            <v>-25.375</v>
          </cell>
          <cell r="E218">
            <v>-25</v>
          </cell>
          <cell r="F218">
            <v>-49.25</v>
          </cell>
          <cell r="G218">
            <v>-25.375</v>
          </cell>
          <cell r="H218">
            <v>-9.85</v>
          </cell>
          <cell r="I218">
            <v>-10.7</v>
          </cell>
          <cell r="J218">
            <v>-10.15</v>
          </cell>
          <cell r="K218">
            <v>-10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-165.7</v>
          </cell>
          <cell r="AN218">
            <v>0</v>
          </cell>
        </row>
        <row r="219">
          <cell r="C219" t="str">
            <v>MINISTERIO DA PREVIDENCIA</v>
          </cell>
          <cell r="D219">
            <v>0</v>
          </cell>
          <cell r="E219">
            <v>-0.75039999999999996</v>
          </cell>
          <cell r="F219">
            <v>0</v>
          </cell>
          <cell r="G219">
            <v>-0.06</v>
          </cell>
          <cell r="H219">
            <v>0</v>
          </cell>
          <cell r="I219">
            <v>-7.7499999999999999E-2</v>
          </cell>
          <cell r="J219">
            <v>-0.33600000000000002</v>
          </cell>
          <cell r="K219">
            <v>-1.39768</v>
          </cell>
          <cell r="L219">
            <v>-0.26039999999999996</v>
          </cell>
          <cell r="M219">
            <v>-0.2772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-3.1591799999999997</v>
          </cell>
          <cell r="AN219">
            <v>0</v>
          </cell>
        </row>
        <row r="220">
          <cell r="C220" t="str">
            <v>PM CONSULTORIAS E SERV.LTDA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-3</v>
          </cell>
          <cell r="N220">
            <v>-3</v>
          </cell>
          <cell r="O220">
            <v>-3.9058900000000003</v>
          </cell>
          <cell r="P220">
            <v>-3</v>
          </cell>
          <cell r="Q220">
            <v>-3</v>
          </cell>
          <cell r="R220">
            <v>-7.2844499999999996</v>
          </cell>
          <cell r="S220">
            <v>0</v>
          </cell>
          <cell r="T220">
            <v>0</v>
          </cell>
          <cell r="U220">
            <v>-6</v>
          </cell>
          <cell r="V220">
            <v>-3</v>
          </cell>
          <cell r="W220">
            <v>-3</v>
          </cell>
          <cell r="X220">
            <v>-3</v>
          </cell>
          <cell r="Y220">
            <v>-3</v>
          </cell>
          <cell r="Z220">
            <v>-5</v>
          </cell>
          <cell r="AA220">
            <v>-10</v>
          </cell>
          <cell r="AB220">
            <v>-5</v>
          </cell>
          <cell r="AC220">
            <v>-5</v>
          </cell>
          <cell r="AD220">
            <v>-5</v>
          </cell>
          <cell r="AE220">
            <v>-5</v>
          </cell>
          <cell r="AF220">
            <v>-5</v>
          </cell>
          <cell r="AG220">
            <v>-5</v>
          </cell>
          <cell r="AH220">
            <v>-5</v>
          </cell>
          <cell r="AI220">
            <v>-5</v>
          </cell>
          <cell r="AJ220">
            <v>-5</v>
          </cell>
          <cell r="AK220">
            <v>-5</v>
          </cell>
          <cell r="AL220">
            <v>-106.19033999999999</v>
          </cell>
          <cell r="AN220">
            <v>0</v>
          </cell>
        </row>
        <row r="221">
          <cell r="B221" t="str">
            <v>CAACI Total</v>
          </cell>
          <cell r="D221">
            <v>-25.375</v>
          </cell>
          <cell r="E221">
            <v>-25.950400000000002</v>
          </cell>
          <cell r="F221">
            <v>-24.625</v>
          </cell>
          <cell r="G221">
            <v>-25.434999999999999</v>
          </cell>
          <cell r="H221">
            <v>-9.85</v>
          </cell>
          <cell r="I221">
            <v>-10.7775</v>
          </cell>
          <cell r="J221">
            <v>-11.198</v>
          </cell>
          <cell r="K221">
            <v>-11.397680000000001</v>
          </cell>
          <cell r="L221">
            <v>-0.97239999999999993</v>
          </cell>
          <cell r="M221">
            <v>-3.2771999999999997</v>
          </cell>
          <cell r="N221">
            <v>-3</v>
          </cell>
          <cell r="O221">
            <v>-8.9058899999999994</v>
          </cell>
          <cell r="P221">
            <v>-7.9249999999999998</v>
          </cell>
          <cell r="Q221">
            <v>-21.094619999999999</v>
          </cell>
          <cell r="R221">
            <v>-14.695360000000001</v>
          </cell>
          <cell r="S221">
            <v>-5</v>
          </cell>
          <cell r="T221">
            <v>-4.6924999999999999</v>
          </cell>
          <cell r="U221">
            <v>-11</v>
          </cell>
          <cell r="V221">
            <v>-8</v>
          </cell>
          <cell r="W221">
            <v>-7.9249999999999998</v>
          </cell>
          <cell r="X221">
            <v>-8.0749999999999993</v>
          </cell>
          <cell r="Y221">
            <v>-8</v>
          </cell>
          <cell r="Z221">
            <v>-12.955</v>
          </cell>
          <cell r="AA221">
            <v>-25.073270000000001</v>
          </cell>
          <cell r="AB221">
            <v>-13.252000000000001</v>
          </cell>
          <cell r="AC221">
            <v>-13.001220000000002</v>
          </cell>
          <cell r="AD221">
            <v>-13.12</v>
          </cell>
          <cell r="AE221">
            <v>-13</v>
          </cell>
          <cell r="AF221">
            <v>-12.88</v>
          </cell>
          <cell r="AG221">
            <v>-13.12</v>
          </cell>
          <cell r="AH221">
            <v>-12.88</v>
          </cell>
          <cell r="AI221">
            <v>-13.12</v>
          </cell>
          <cell r="AJ221">
            <v>-13</v>
          </cell>
          <cell r="AK221">
            <v>-13.322319999999999</v>
          </cell>
          <cell r="AL221">
            <v>-425.89535999999998</v>
          </cell>
          <cell r="AN221">
            <v>0</v>
          </cell>
        </row>
        <row r="222">
          <cell r="A222" t="str">
            <v>499 Total</v>
          </cell>
          <cell r="D222">
            <v>-25.375</v>
          </cell>
          <cell r="E222">
            <v>-25.950400000000002</v>
          </cell>
          <cell r="F222">
            <v>-24.625</v>
          </cell>
          <cell r="G222">
            <v>-25.434999999999999</v>
          </cell>
          <cell r="H222">
            <v>-9.85</v>
          </cell>
          <cell r="I222">
            <v>-10.7775</v>
          </cell>
          <cell r="J222">
            <v>-11.198</v>
          </cell>
          <cell r="K222">
            <v>-11.397680000000001</v>
          </cell>
          <cell r="L222">
            <v>-0.97239999999999993</v>
          </cell>
          <cell r="M222">
            <v>-3.2771999999999997</v>
          </cell>
          <cell r="N222">
            <v>-3</v>
          </cell>
          <cell r="O222">
            <v>-8.9058899999999994</v>
          </cell>
          <cell r="P222">
            <v>-7.9249999999999998</v>
          </cell>
          <cell r="Q222">
            <v>-21.094619999999999</v>
          </cell>
          <cell r="R222">
            <v>-14.695360000000001</v>
          </cell>
          <cell r="S222">
            <v>-5</v>
          </cell>
          <cell r="T222">
            <v>-4.6924999999999999</v>
          </cell>
          <cell r="U222">
            <v>-11</v>
          </cell>
          <cell r="V222">
            <v>-8</v>
          </cell>
          <cell r="W222">
            <v>-7.9249999999999998</v>
          </cell>
          <cell r="X222">
            <v>-8.0749999999999993</v>
          </cell>
          <cell r="Y222">
            <v>-8</v>
          </cell>
          <cell r="Z222">
            <v>-12.955</v>
          </cell>
          <cell r="AA222">
            <v>-25.073270000000001</v>
          </cell>
          <cell r="AB222">
            <v>-13.252000000000001</v>
          </cell>
          <cell r="AC222">
            <v>-13.001220000000002</v>
          </cell>
          <cell r="AD222">
            <v>-13.12</v>
          </cell>
          <cell r="AE222">
            <v>-13</v>
          </cell>
          <cell r="AF222">
            <v>-12.88</v>
          </cell>
          <cell r="AG222">
            <v>-13.12</v>
          </cell>
          <cell r="AH222">
            <v>-12.88</v>
          </cell>
          <cell r="AI222">
            <v>-13.12</v>
          </cell>
          <cell r="AJ222">
            <v>-13</v>
          </cell>
          <cell r="AK222">
            <v>-13.322319999999999</v>
          </cell>
          <cell r="AL222">
            <v>-425.89535999999998</v>
          </cell>
          <cell r="AN222">
            <v>0</v>
          </cell>
        </row>
        <row r="223">
          <cell r="A223" t="str">
            <v>502</v>
          </cell>
          <cell r="B223" t="str">
            <v>CAACI</v>
          </cell>
          <cell r="C223" t="str">
            <v>LIGIA DO NASCIMENTO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-0.71199999999999997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-0.71199999999999997</v>
          </cell>
          <cell r="AN223">
            <v>0</v>
          </cell>
        </row>
        <row r="224">
          <cell r="B224" t="str">
            <v>CAACI Total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-0.71199999999999997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-0.71199999999999997</v>
          </cell>
          <cell r="AN224">
            <v>0</v>
          </cell>
        </row>
        <row r="225">
          <cell r="A225" t="str">
            <v>502 Total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-0.71199999999999997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-0.71199999999999997</v>
          </cell>
          <cell r="AN225">
            <v>0</v>
          </cell>
        </row>
        <row r="226">
          <cell r="A226" t="str">
            <v>509</v>
          </cell>
          <cell r="B226" t="str">
            <v>CAACI</v>
          </cell>
          <cell r="C226" t="str">
            <v>CARLOS COELHO E MORELLI ADVOG.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-8.6650000000000005E-2</v>
          </cell>
          <cell r="AA226">
            <v>-0.26</v>
          </cell>
          <cell r="AB226">
            <v>-2.04</v>
          </cell>
          <cell r="AC226">
            <v>-2.4083299999999999</v>
          </cell>
          <cell r="AD226">
            <v>-2.4083299999999999</v>
          </cell>
          <cell r="AE226">
            <v>-1.07</v>
          </cell>
          <cell r="AF226">
            <v>-2.17</v>
          </cell>
          <cell r="AG226">
            <v>-0.6</v>
          </cell>
          <cell r="AH226">
            <v>-0.73875000000000002</v>
          </cell>
          <cell r="AI226">
            <v>-0.75</v>
          </cell>
          <cell r="AJ226">
            <v>-4.5999999999999996</v>
          </cell>
          <cell r="AK226">
            <v>-4.3250000000000002</v>
          </cell>
          <cell r="AL226">
            <v>-21.457059999999998</v>
          </cell>
          <cell r="AN226">
            <v>0</v>
          </cell>
        </row>
        <row r="227">
          <cell r="C227" t="str">
            <v>MINISTERIO DA FAZENDA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-3.6670000000000001E-2</v>
          </cell>
          <cell r="AD227">
            <v>-3.6670000000000001E-2</v>
          </cell>
          <cell r="AE227">
            <v>0</v>
          </cell>
          <cell r="AF227">
            <v>0</v>
          </cell>
          <cell r="AG227">
            <v>0</v>
          </cell>
          <cell r="AH227">
            <v>-1.125E-2</v>
          </cell>
          <cell r="AI227">
            <v>0</v>
          </cell>
          <cell r="AJ227">
            <v>0</v>
          </cell>
          <cell r="AK227">
            <v>0</v>
          </cell>
          <cell r="AL227">
            <v>-8.4589999999999999E-2</v>
          </cell>
          <cell r="AN227">
            <v>0</v>
          </cell>
        </row>
        <row r="228">
          <cell r="B228" t="str">
            <v>CAACI Total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-8.6650000000000005E-2</v>
          </cell>
          <cell r="AA228">
            <v>-0.26</v>
          </cell>
          <cell r="AB228">
            <v>-2.04</v>
          </cell>
          <cell r="AC228">
            <v>-2.4449999999999998</v>
          </cell>
          <cell r="AD228">
            <v>-2.4449999999999998</v>
          </cell>
          <cell r="AE228">
            <v>-1.07</v>
          </cell>
          <cell r="AF228">
            <v>-2.17</v>
          </cell>
          <cell r="AG228">
            <v>-0.6</v>
          </cell>
          <cell r="AH228">
            <v>-0.75</v>
          </cell>
          <cell r="AI228">
            <v>-0.75</v>
          </cell>
          <cell r="AJ228">
            <v>-4.5999999999999996</v>
          </cell>
          <cell r="AK228">
            <v>-4.3250000000000002</v>
          </cell>
          <cell r="AL228">
            <v>-21.541649999999997</v>
          </cell>
          <cell r="AN228">
            <v>0</v>
          </cell>
        </row>
        <row r="229">
          <cell r="A229" t="str">
            <v>509 Total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-8.6650000000000005E-2</v>
          </cell>
          <cell r="AA229">
            <v>-0.26</v>
          </cell>
          <cell r="AB229">
            <v>-2.04</v>
          </cell>
          <cell r="AC229">
            <v>-2.4449999999999998</v>
          </cell>
          <cell r="AD229">
            <v>-2.4449999999999998</v>
          </cell>
          <cell r="AE229">
            <v>-1.07</v>
          </cell>
          <cell r="AF229">
            <v>-2.17</v>
          </cell>
          <cell r="AG229">
            <v>-0.6</v>
          </cell>
          <cell r="AH229">
            <v>-0.75</v>
          </cell>
          <cell r="AI229">
            <v>-0.75</v>
          </cell>
          <cell r="AJ229">
            <v>-4.5999999999999996</v>
          </cell>
          <cell r="AK229">
            <v>-4.3250000000000002</v>
          </cell>
          <cell r="AL229">
            <v>-21.541649999999997</v>
          </cell>
          <cell r="AN229">
            <v>0</v>
          </cell>
        </row>
        <row r="230">
          <cell r="A230" t="str">
            <v>512</v>
          </cell>
          <cell r="B230" t="str">
            <v>CAACI</v>
          </cell>
          <cell r="C230" t="str">
            <v>CICERO PEREIRA ROCHA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-0.08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-0.08</v>
          </cell>
          <cell r="AN230">
            <v>0</v>
          </cell>
        </row>
        <row r="231">
          <cell r="C231" t="str">
            <v>CONTATUS SERV.IMOBILIARIOS LTD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-0.75600000000000001</v>
          </cell>
          <cell r="Q231">
            <v>0</v>
          </cell>
          <cell r="R231">
            <v>0</v>
          </cell>
          <cell r="S231">
            <v>-4.0049999999999995E-2</v>
          </cell>
          <cell r="T231">
            <v>-0.75600000000000001</v>
          </cell>
          <cell r="U231">
            <v>0</v>
          </cell>
          <cell r="V231">
            <v>0</v>
          </cell>
          <cell r="W231">
            <v>0</v>
          </cell>
          <cell r="X231">
            <v>-0.75600000000000001</v>
          </cell>
          <cell r="Y231">
            <v>-0.16800000000000001</v>
          </cell>
          <cell r="Z231">
            <v>-0.80671000000000004</v>
          </cell>
          <cell r="AA231">
            <v>-1.2289999999999999E-2</v>
          </cell>
          <cell r="AB231">
            <v>0</v>
          </cell>
          <cell r="AC231">
            <v>0</v>
          </cell>
          <cell r="AD231">
            <v>-0.41863</v>
          </cell>
          <cell r="AE231">
            <v>0</v>
          </cell>
          <cell r="AF231">
            <v>-0.80671000000000004</v>
          </cell>
          <cell r="AG231">
            <v>-1.2289999999999999E-2</v>
          </cell>
          <cell r="AH231">
            <v>-1.2092499999999999</v>
          </cell>
          <cell r="AI231">
            <v>-1.2289999999999999E-2</v>
          </cell>
          <cell r="AJ231">
            <v>0</v>
          </cell>
          <cell r="AK231">
            <v>0</v>
          </cell>
          <cell r="AL231">
            <v>-5.7542199999999992</v>
          </cell>
          <cell r="AN231">
            <v>0</v>
          </cell>
        </row>
        <row r="232">
          <cell r="B232" t="str">
            <v>CAACI Total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-0.08</v>
          </cell>
          <cell r="M232">
            <v>0</v>
          </cell>
          <cell r="N232">
            <v>0</v>
          </cell>
          <cell r="O232">
            <v>0</v>
          </cell>
          <cell r="P232">
            <v>-0.75600000000000001</v>
          </cell>
          <cell r="Q232">
            <v>0</v>
          </cell>
          <cell r="R232">
            <v>0</v>
          </cell>
          <cell r="S232">
            <v>-4.0049999999999995E-2</v>
          </cell>
          <cell r="T232">
            <v>-0.75600000000000001</v>
          </cell>
          <cell r="U232">
            <v>0</v>
          </cell>
          <cell r="V232">
            <v>0</v>
          </cell>
          <cell r="W232">
            <v>0</v>
          </cell>
          <cell r="X232">
            <v>-0.75600000000000001</v>
          </cell>
          <cell r="Y232">
            <v>-0.16800000000000001</v>
          </cell>
          <cell r="Z232">
            <v>-0.80671000000000004</v>
          </cell>
          <cell r="AA232">
            <v>-1.2289999999999999E-2</v>
          </cell>
          <cell r="AB232">
            <v>0</v>
          </cell>
          <cell r="AC232">
            <v>0</v>
          </cell>
          <cell r="AD232">
            <v>-0.41863</v>
          </cell>
          <cell r="AE232">
            <v>0</v>
          </cell>
          <cell r="AF232">
            <v>-0.80671000000000004</v>
          </cell>
          <cell r="AG232">
            <v>-1.2289999999999999E-2</v>
          </cell>
          <cell r="AH232">
            <v>-1.2092499999999999</v>
          </cell>
          <cell r="AI232">
            <v>-1.2289999999999999E-2</v>
          </cell>
          <cell r="AJ232">
            <v>0</v>
          </cell>
          <cell r="AK232">
            <v>0</v>
          </cell>
          <cell r="AL232">
            <v>-5.8342199999999993</v>
          </cell>
          <cell r="AN232">
            <v>0</v>
          </cell>
        </row>
        <row r="233">
          <cell r="A233" t="str">
            <v>512 Total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-0.08</v>
          </cell>
          <cell r="M233">
            <v>0</v>
          </cell>
          <cell r="N233">
            <v>0</v>
          </cell>
          <cell r="O233">
            <v>0</v>
          </cell>
          <cell r="P233">
            <v>-0.75600000000000001</v>
          </cell>
          <cell r="Q233">
            <v>0</v>
          </cell>
          <cell r="R233">
            <v>0</v>
          </cell>
          <cell r="S233">
            <v>-4.0049999999999995E-2</v>
          </cell>
          <cell r="T233">
            <v>-0.75600000000000001</v>
          </cell>
          <cell r="U233">
            <v>0</v>
          </cell>
          <cell r="V233">
            <v>0</v>
          </cell>
          <cell r="W233">
            <v>0</v>
          </cell>
          <cell r="X233">
            <v>-0.75600000000000001</v>
          </cell>
          <cell r="Y233">
            <v>-0.16800000000000001</v>
          </cell>
          <cell r="Z233">
            <v>-0.80671000000000004</v>
          </cell>
          <cell r="AA233">
            <v>-1.2289999999999999E-2</v>
          </cell>
          <cell r="AB233">
            <v>0</v>
          </cell>
          <cell r="AC233">
            <v>0</v>
          </cell>
          <cell r="AD233">
            <v>-0.41863</v>
          </cell>
          <cell r="AE233">
            <v>0</v>
          </cell>
          <cell r="AF233">
            <v>-0.80671000000000004</v>
          </cell>
          <cell r="AG233">
            <v>-1.2289999999999999E-2</v>
          </cell>
          <cell r="AH233">
            <v>-1.2092499999999999</v>
          </cell>
          <cell r="AI233">
            <v>-1.2289999999999999E-2</v>
          </cell>
          <cell r="AJ233">
            <v>0</v>
          </cell>
          <cell r="AK233">
            <v>0</v>
          </cell>
          <cell r="AL233">
            <v>-5.8342199999999993</v>
          </cell>
          <cell r="AN233">
            <v>0</v>
          </cell>
        </row>
        <row r="234">
          <cell r="A234" t="str">
            <v>518</v>
          </cell>
          <cell r="B234" t="str">
            <v>CAACI</v>
          </cell>
          <cell r="C234" t="str">
            <v>CERTISIGN CERTIF.DIGITAL S/A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-0.48499999999999999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-0.48499999999999999</v>
          </cell>
          <cell r="AN234">
            <v>0</v>
          </cell>
        </row>
        <row r="235">
          <cell r="C235" t="str">
            <v>MINISTERIO DA FAZENDA</v>
          </cell>
          <cell r="D235">
            <v>0</v>
          </cell>
          <cell r="E235">
            <v>0</v>
          </cell>
          <cell r="F235">
            <v>-4.4999999999999998E-2</v>
          </cell>
          <cell r="G235">
            <v>0</v>
          </cell>
          <cell r="H235">
            <v>-3.015E-2</v>
          </cell>
          <cell r="I235">
            <v>0</v>
          </cell>
          <cell r="J235">
            <v>-4.4999999999999998E-2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-0.12015000000000001</v>
          </cell>
          <cell r="AN235">
            <v>0</v>
          </cell>
        </row>
        <row r="236">
          <cell r="C236" t="str">
            <v>QUALITY SOFTWARE LTDA</v>
          </cell>
          <cell r="D236">
            <v>0</v>
          </cell>
          <cell r="E236">
            <v>0</v>
          </cell>
          <cell r="F236">
            <v>-2.9550000000000001</v>
          </cell>
          <cell r="G236">
            <v>0</v>
          </cell>
          <cell r="H236">
            <v>-1.9800499999999999</v>
          </cell>
          <cell r="I236">
            <v>0</v>
          </cell>
          <cell r="J236">
            <v>-2.9550000000000001</v>
          </cell>
          <cell r="K236">
            <v>0</v>
          </cell>
          <cell r="L236">
            <v>-0.65</v>
          </cell>
          <cell r="M236">
            <v>0</v>
          </cell>
          <cell r="N236">
            <v>0</v>
          </cell>
          <cell r="O236">
            <v>-0.63158000000000003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-9.1716300000000004</v>
          </cell>
          <cell r="AN236">
            <v>0</v>
          </cell>
        </row>
        <row r="237">
          <cell r="C237" t="str">
            <v>SINCOUT INFORMATICA LTDA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-0.35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-0.35</v>
          </cell>
          <cell r="AN237">
            <v>0</v>
          </cell>
        </row>
        <row r="238">
          <cell r="B238" t="str">
            <v>CAACI Total</v>
          </cell>
          <cell r="D238">
            <v>0</v>
          </cell>
          <cell r="E238">
            <v>0</v>
          </cell>
          <cell r="F238">
            <v>-3</v>
          </cell>
          <cell r="G238">
            <v>0</v>
          </cell>
          <cell r="H238">
            <v>-2.0102000000000002</v>
          </cell>
          <cell r="I238">
            <v>0</v>
          </cell>
          <cell r="J238">
            <v>-3</v>
          </cell>
          <cell r="K238">
            <v>0</v>
          </cell>
          <cell r="L238">
            <v>-0.65</v>
          </cell>
          <cell r="M238">
            <v>0</v>
          </cell>
          <cell r="N238">
            <v>0</v>
          </cell>
          <cell r="O238">
            <v>-0.63158000000000003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-0.48499999999999999</v>
          </cell>
          <cell r="Z238">
            <v>0</v>
          </cell>
          <cell r="AA238">
            <v>0</v>
          </cell>
          <cell r="AB238">
            <v>0</v>
          </cell>
          <cell r="AC238">
            <v>-0.35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-10.12678</v>
          </cell>
          <cell r="AN238">
            <v>0</v>
          </cell>
        </row>
        <row r="239">
          <cell r="A239" t="str">
            <v>518 Total</v>
          </cell>
          <cell r="D239">
            <v>0</v>
          </cell>
          <cell r="E239">
            <v>0</v>
          </cell>
          <cell r="F239">
            <v>-3</v>
          </cell>
          <cell r="G239">
            <v>0</v>
          </cell>
          <cell r="H239">
            <v>-2.0102000000000002</v>
          </cell>
          <cell r="I239">
            <v>0</v>
          </cell>
          <cell r="J239">
            <v>-3</v>
          </cell>
          <cell r="K239">
            <v>0</v>
          </cell>
          <cell r="L239">
            <v>-0.65</v>
          </cell>
          <cell r="M239">
            <v>0</v>
          </cell>
          <cell r="N239">
            <v>0</v>
          </cell>
          <cell r="O239">
            <v>-0.63158000000000003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-0.48499999999999999</v>
          </cell>
          <cell r="Z239">
            <v>0</v>
          </cell>
          <cell r="AA239">
            <v>0</v>
          </cell>
          <cell r="AB239">
            <v>0</v>
          </cell>
          <cell r="AC239">
            <v>-0.35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-10.12678</v>
          </cell>
          <cell r="AN239">
            <v>0</v>
          </cell>
        </row>
        <row r="240">
          <cell r="A240" t="str">
            <v>519</v>
          </cell>
          <cell r="B240" t="str">
            <v>CAACI</v>
          </cell>
          <cell r="C240" t="str">
            <v>SUPORTE SOLUCOES &amp; TECNOL.LTDA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-0.17</v>
          </cell>
          <cell r="AK240">
            <v>0</v>
          </cell>
          <cell r="AL240">
            <v>-0.17</v>
          </cell>
          <cell r="AN240">
            <v>0</v>
          </cell>
        </row>
        <row r="241">
          <cell r="B241" t="str">
            <v>CAACI Total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-0.17</v>
          </cell>
          <cell r="AK241">
            <v>0</v>
          </cell>
          <cell r="AL241">
            <v>-0.17</v>
          </cell>
          <cell r="AN241">
            <v>0</v>
          </cell>
        </row>
        <row r="242">
          <cell r="A242" t="str">
            <v>519 Total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-0.17</v>
          </cell>
          <cell r="AK242">
            <v>0</v>
          </cell>
          <cell r="AL242">
            <v>-0.17</v>
          </cell>
          <cell r="AN242">
            <v>0</v>
          </cell>
        </row>
        <row r="243">
          <cell r="A243" t="str">
            <v>523</v>
          </cell>
          <cell r="B243" t="str">
            <v>CAACI</v>
          </cell>
          <cell r="C243" t="str">
            <v>HSRNET INFORMATICA LTDA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-0.36</v>
          </cell>
          <cell r="AC243">
            <v>0</v>
          </cell>
          <cell r="AD243">
            <v>-2.1800000000000002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-2.54</v>
          </cell>
          <cell r="AN243">
            <v>0</v>
          </cell>
        </row>
        <row r="244">
          <cell r="B244" t="str">
            <v>CAACI Total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-0.36</v>
          </cell>
          <cell r="AC244">
            <v>0</v>
          </cell>
          <cell r="AD244">
            <v>-2.1800000000000002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-2.54</v>
          </cell>
          <cell r="AN244">
            <v>0</v>
          </cell>
        </row>
        <row r="245">
          <cell r="A245" t="str">
            <v>523 Total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-0.36</v>
          </cell>
          <cell r="AC245">
            <v>0</v>
          </cell>
          <cell r="AD245">
            <v>-2.1800000000000002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-2.54</v>
          </cell>
          <cell r="AN245">
            <v>0</v>
          </cell>
        </row>
        <row r="246">
          <cell r="A246" t="str">
            <v>537</v>
          </cell>
          <cell r="B246" t="str">
            <v>CAACI</v>
          </cell>
          <cell r="C246" t="str">
            <v>ADP BRASIL LTDA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-0.24006</v>
          </cell>
          <cell r="K246">
            <v>-0.72017999999999993</v>
          </cell>
          <cell r="L246">
            <v>-0.12003</v>
          </cell>
          <cell r="M246">
            <v>-0.12003</v>
          </cell>
          <cell r="N246">
            <v>-0.12003</v>
          </cell>
          <cell r="O246">
            <v>0</v>
          </cell>
          <cell r="P246">
            <v>-0.18002000000000001</v>
          </cell>
          <cell r="Q246">
            <v>-0.18002000000000001</v>
          </cell>
          <cell r="R246">
            <v>-0.49104999999999999</v>
          </cell>
          <cell r="S246">
            <v>-0.12387999999999999</v>
          </cell>
          <cell r="T246">
            <v>-0.12387999999999999</v>
          </cell>
          <cell r="U246">
            <v>-0.37259000000000003</v>
          </cell>
          <cell r="V246">
            <v>-0.25946000000000002</v>
          </cell>
          <cell r="W246">
            <v>-0.39323000000000002</v>
          </cell>
          <cell r="X246">
            <v>-0.25946000000000002</v>
          </cell>
          <cell r="Y246">
            <v>-0.13153000000000001</v>
          </cell>
          <cell r="Z246">
            <v>-0.29380000000000001</v>
          </cell>
          <cell r="AA246">
            <v>-0.37215999999999999</v>
          </cell>
          <cell r="AB246">
            <v>-0.50792000000000004</v>
          </cell>
          <cell r="AC246">
            <v>-0.54903000000000002</v>
          </cell>
          <cell r="AD246">
            <v>-0.29453000000000001</v>
          </cell>
          <cell r="AE246">
            <v>0</v>
          </cell>
          <cell r="AF246">
            <v>-0.50445000000000007</v>
          </cell>
          <cell r="AG246">
            <v>-0.28171000000000002</v>
          </cell>
          <cell r="AH246">
            <v>-0.14280000000000001</v>
          </cell>
          <cell r="AI246">
            <v>-0.28171000000000002</v>
          </cell>
          <cell r="AJ246">
            <v>-0.14280000000000001</v>
          </cell>
          <cell r="AK246">
            <v>-0.28171000000000002</v>
          </cell>
          <cell r="AL246">
            <v>-7.4880700000000031</v>
          </cell>
          <cell r="AN246">
            <v>0</v>
          </cell>
        </row>
        <row r="247">
          <cell r="C247" t="str">
            <v>ALINE BANDEIRA FILARDI</v>
          </cell>
          <cell r="D247">
            <v>0</v>
          </cell>
          <cell r="E247">
            <v>0</v>
          </cell>
          <cell r="F247">
            <v>-0.3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-0.3</v>
          </cell>
          <cell r="AN247">
            <v>0</v>
          </cell>
        </row>
        <row r="248">
          <cell r="C248" t="str">
            <v>CLIENTE CERTO G.E EDIT.LTDA-ME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-0.42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-0.42</v>
          </cell>
          <cell r="AN248">
            <v>0</v>
          </cell>
        </row>
        <row r="249">
          <cell r="C249" t="str">
            <v>CLIPPING TV COMUN.PROD.LTDA</v>
          </cell>
          <cell r="D249">
            <v>0</v>
          </cell>
          <cell r="E249">
            <v>0</v>
          </cell>
          <cell r="F249">
            <v>0</v>
          </cell>
          <cell r="G249">
            <v>-6.3E-2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-6.3E-2</v>
          </cell>
          <cell r="AN249">
            <v>0</v>
          </cell>
        </row>
        <row r="250">
          <cell r="C250" t="str">
            <v>ENCADERNADORA COURA LTDA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-3.4000000000000002E-2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-2.1000000000000001E-2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-5.5E-2</v>
          </cell>
          <cell r="AN250">
            <v>0</v>
          </cell>
        </row>
        <row r="251">
          <cell r="C251" t="str">
            <v>FLAVIA DE OLIVEIRA ALVES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-0.58341999999999994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-0.58341999999999994</v>
          </cell>
          <cell r="AN251">
            <v>0</v>
          </cell>
        </row>
        <row r="252">
          <cell r="C252" t="str">
            <v>JBG ASSESSORIA EMPRES.S/C LTDA</v>
          </cell>
          <cell r="D252">
            <v>0</v>
          </cell>
          <cell r="E252">
            <v>0</v>
          </cell>
          <cell r="F252">
            <v>-1.7999999999999999E-2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-1.7999999999999999E-2</v>
          </cell>
          <cell r="T252">
            <v>0</v>
          </cell>
          <cell r="U252">
            <v>-1.7999999999999999E-2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-5.3999999999999999E-2</v>
          </cell>
          <cell r="AN252">
            <v>0</v>
          </cell>
        </row>
        <row r="253">
          <cell r="C253" t="str">
            <v>MINISTERIO DA FAZENDA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-0.10471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-0.10471</v>
          </cell>
          <cell r="AN253">
            <v>0</v>
          </cell>
        </row>
        <row r="254">
          <cell r="C254" t="str">
            <v>MINISTERIO DA PREVIDENCIA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-3.85E-2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-0.23727000000000001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-0.27576999999999996</v>
          </cell>
          <cell r="AN254">
            <v>0</v>
          </cell>
        </row>
        <row r="255">
          <cell r="C255" t="str">
            <v>MULTISHOPPING EMPR.IMOBIL.S/A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-0.47799999999999998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-0.47799999999999998</v>
          </cell>
          <cell r="AN255">
            <v>0</v>
          </cell>
        </row>
        <row r="256">
          <cell r="C256" t="str">
            <v>PM CONSULTORIAS E SERV.LTDA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-2.9550000000000001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-3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-5.9550000000000001</v>
          </cell>
          <cell r="AN256">
            <v>0</v>
          </cell>
        </row>
        <row r="257">
          <cell r="C257" t="str">
            <v>SAT SERV. INFORMATICA S/C LTDA</v>
          </cell>
          <cell r="D257">
            <v>0</v>
          </cell>
          <cell r="E257">
            <v>-0.10375</v>
          </cell>
          <cell r="F257">
            <v>-0.10375</v>
          </cell>
          <cell r="G257">
            <v>-0.10375</v>
          </cell>
          <cell r="H257">
            <v>-0.10375</v>
          </cell>
          <cell r="I257">
            <v>-0.10375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-0.51875000000000004</v>
          </cell>
          <cell r="AN257">
            <v>0</v>
          </cell>
        </row>
        <row r="258">
          <cell r="C258" t="str">
            <v>TRANS MAXPORT TRANSP S.EXP.LTD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-0.114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-0.114</v>
          </cell>
          <cell r="AN258">
            <v>0</v>
          </cell>
        </row>
        <row r="259">
          <cell r="C259" t="str">
            <v>VENANCIO MONTAG.INSTALACOES LT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-0.66149999999999998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-0.66149999999999998</v>
          </cell>
          <cell r="AN259">
            <v>0</v>
          </cell>
        </row>
        <row r="260">
          <cell r="C260" t="str">
            <v>ELETR PERES-PROJ.E INSTAL.LTDA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-0.28000000000000003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-0.28000000000000003</v>
          </cell>
          <cell r="AN260">
            <v>0</v>
          </cell>
        </row>
        <row r="261">
          <cell r="B261" t="str">
            <v>CAACI Total</v>
          </cell>
          <cell r="D261">
            <v>0</v>
          </cell>
          <cell r="E261">
            <v>-0.10375</v>
          </cell>
          <cell r="F261">
            <v>-0.42175000000000001</v>
          </cell>
          <cell r="G261">
            <v>-0.16675000000000001</v>
          </cell>
          <cell r="H261">
            <v>-0.10375</v>
          </cell>
          <cell r="I261">
            <v>-1.1852499999999999</v>
          </cell>
          <cell r="J261">
            <v>-0.27856000000000003</v>
          </cell>
          <cell r="K261">
            <v>-0.72017999999999993</v>
          </cell>
          <cell r="L261">
            <v>-0.12003</v>
          </cell>
          <cell r="M261">
            <v>-0.12003</v>
          </cell>
          <cell r="N261">
            <v>-0.12003</v>
          </cell>
          <cell r="O261">
            <v>-3.6431300000000002</v>
          </cell>
          <cell r="P261">
            <v>-0.41728999999999999</v>
          </cell>
          <cell r="Q261">
            <v>-0.18002000000000001</v>
          </cell>
          <cell r="R261">
            <v>-0.49104999999999999</v>
          </cell>
          <cell r="S261">
            <v>-0.14188000000000001</v>
          </cell>
          <cell r="T261">
            <v>-3.1238800000000002</v>
          </cell>
          <cell r="U261">
            <v>-0.86859000000000008</v>
          </cell>
          <cell r="V261">
            <v>-0.25946000000000002</v>
          </cell>
          <cell r="W261">
            <v>-0.39323000000000002</v>
          </cell>
          <cell r="X261">
            <v>-0.29346000000000005</v>
          </cell>
          <cell r="Y261">
            <v>-0.13153000000000001</v>
          </cell>
          <cell r="Z261">
            <v>-0.29380000000000001</v>
          </cell>
          <cell r="AA261">
            <v>-0.37215999999999999</v>
          </cell>
          <cell r="AB261">
            <v>-0.50792000000000004</v>
          </cell>
          <cell r="AC261">
            <v>-0.54903000000000002</v>
          </cell>
          <cell r="AD261">
            <v>-0.59553</v>
          </cell>
          <cell r="AE261">
            <v>0</v>
          </cell>
          <cell r="AF261">
            <v>-0.50445000000000007</v>
          </cell>
          <cell r="AG261">
            <v>-0.39571000000000006</v>
          </cell>
          <cell r="AH261">
            <v>-0.14280000000000001</v>
          </cell>
          <cell r="AI261">
            <v>-0.28171000000000002</v>
          </cell>
          <cell r="AJ261">
            <v>-0.14280000000000001</v>
          </cell>
          <cell r="AK261">
            <v>-0.28171000000000002</v>
          </cell>
          <cell r="AL261">
            <v>-17.351220000000001</v>
          </cell>
          <cell r="AN261">
            <v>0</v>
          </cell>
        </row>
        <row r="262">
          <cell r="A262" t="str">
            <v>537 Total</v>
          </cell>
          <cell r="D262">
            <v>0</v>
          </cell>
          <cell r="E262">
            <v>-0.10375</v>
          </cell>
          <cell r="F262">
            <v>-0.42175000000000001</v>
          </cell>
          <cell r="G262">
            <v>-0.16675000000000001</v>
          </cell>
          <cell r="H262">
            <v>-0.10375</v>
          </cell>
          <cell r="I262">
            <v>-1.1852499999999999</v>
          </cell>
          <cell r="J262">
            <v>-0.27856000000000003</v>
          </cell>
          <cell r="K262">
            <v>-0.72017999999999993</v>
          </cell>
          <cell r="L262">
            <v>-0.12003</v>
          </cell>
          <cell r="M262">
            <v>-0.12003</v>
          </cell>
          <cell r="N262">
            <v>-0.12003</v>
          </cell>
          <cell r="O262">
            <v>-3.6431300000000002</v>
          </cell>
          <cell r="P262">
            <v>-0.41728999999999999</v>
          </cell>
          <cell r="Q262">
            <v>-0.18002000000000001</v>
          </cell>
          <cell r="R262">
            <v>-0.49104999999999999</v>
          </cell>
          <cell r="S262">
            <v>-0.14188000000000001</v>
          </cell>
          <cell r="T262">
            <v>-3.1238800000000002</v>
          </cell>
          <cell r="U262">
            <v>-0.86859000000000008</v>
          </cell>
          <cell r="V262">
            <v>-0.25946000000000002</v>
          </cell>
          <cell r="W262">
            <v>-0.39323000000000002</v>
          </cell>
          <cell r="X262">
            <v>-0.29346000000000005</v>
          </cell>
          <cell r="Y262">
            <v>-0.13153000000000001</v>
          </cell>
          <cell r="Z262">
            <v>-0.29380000000000001</v>
          </cell>
          <cell r="AA262">
            <v>-0.37215999999999999</v>
          </cell>
          <cell r="AB262">
            <v>-0.50792000000000004</v>
          </cell>
          <cell r="AC262">
            <v>-0.54903000000000002</v>
          </cell>
          <cell r="AD262">
            <v>-0.59553</v>
          </cell>
          <cell r="AE262">
            <v>0</v>
          </cell>
          <cell r="AF262">
            <v>-0.50445000000000007</v>
          </cell>
          <cell r="AG262">
            <v>-0.39571000000000006</v>
          </cell>
          <cell r="AH262">
            <v>-0.14280000000000001</v>
          </cell>
          <cell r="AI262">
            <v>-0.28171000000000002</v>
          </cell>
          <cell r="AJ262">
            <v>-0.14280000000000001</v>
          </cell>
          <cell r="AK262">
            <v>-0.28171000000000002</v>
          </cell>
          <cell r="AL262">
            <v>-17.351220000000001</v>
          </cell>
          <cell r="AN262">
            <v>0</v>
          </cell>
        </row>
        <row r="263">
          <cell r="A263" t="str">
            <v>541</v>
          </cell>
          <cell r="B263" t="str">
            <v>BGG</v>
          </cell>
          <cell r="C263" t="str">
            <v>M.G.TELECOMUNICACOES LTDA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-0.29399999999999998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-0.29399999999999998</v>
          </cell>
          <cell r="AN263">
            <v>0</v>
          </cell>
        </row>
        <row r="264">
          <cell r="B264" t="str">
            <v>BGG Total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-0.29399999999999998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-0.29399999999999998</v>
          </cell>
          <cell r="AN264">
            <v>0</v>
          </cell>
        </row>
        <row r="265">
          <cell r="B265" t="str">
            <v>CAACI</v>
          </cell>
          <cell r="C265" t="str">
            <v>BANCO BRADESCO S/A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-6.3707900000000004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-6.3707900000000004</v>
          </cell>
          <cell r="AN265">
            <v>0</v>
          </cell>
        </row>
        <row r="266">
          <cell r="C266" t="str">
            <v>CAA CORRETAGEM IMOBILIARIA LTD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-0.28198000000000001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-0.21277000000000001</v>
          </cell>
          <cell r="AJ266">
            <v>0</v>
          </cell>
          <cell r="AK266">
            <v>0</v>
          </cell>
          <cell r="AL266">
            <v>-0.49475000000000002</v>
          </cell>
          <cell r="AN266">
            <v>0</v>
          </cell>
        </row>
        <row r="267">
          <cell r="C267" t="str">
            <v>CAA-CORRETORES ASSOC. LTDA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-1.4990699999999999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-1.4990699999999999</v>
          </cell>
          <cell r="AN267">
            <v>0</v>
          </cell>
        </row>
        <row r="268">
          <cell r="C268" t="str">
            <v>EMBRATEL-EMP.BRAS.TELECOM.S/A</v>
          </cell>
          <cell r="D268">
            <v>0</v>
          </cell>
          <cell r="E268">
            <v>0</v>
          </cell>
          <cell r="F268">
            <v>-9.4619999999999996E-2</v>
          </cell>
          <cell r="G268">
            <v>-0.28311000000000003</v>
          </cell>
          <cell r="H268">
            <v>-9.0500000000000008E-3</v>
          </cell>
          <cell r="I268">
            <v>-2.826E-2</v>
          </cell>
          <cell r="J268">
            <v>-1.1890000000000001E-2</v>
          </cell>
          <cell r="K268">
            <v>-1.017E-2</v>
          </cell>
          <cell r="L268">
            <v>-0.13250999999999999</v>
          </cell>
          <cell r="M268">
            <v>-0.24531999999999998</v>
          </cell>
          <cell r="N268">
            <v>-0.34149000000000002</v>
          </cell>
          <cell r="O268">
            <v>-0.17978</v>
          </cell>
          <cell r="P268">
            <v>-0.21527000000000002</v>
          </cell>
          <cell r="Q268">
            <v>-0.27299000000000001</v>
          </cell>
          <cell r="R268">
            <v>-0.12495999999999999</v>
          </cell>
          <cell r="S268">
            <v>-0.30831000000000003</v>
          </cell>
          <cell r="T268">
            <v>-0.17</v>
          </cell>
          <cell r="U268">
            <v>-0.20369000000000001</v>
          </cell>
          <cell r="V268">
            <v>-0.11334000000000001</v>
          </cell>
          <cell r="W268">
            <v>-0.18221999999999999</v>
          </cell>
          <cell r="X268">
            <v>-0.24193000000000001</v>
          </cell>
          <cell r="Y268">
            <v>-0.15953000000000001</v>
          </cell>
          <cell r="Z268">
            <v>-0.39468000000000003</v>
          </cell>
          <cell r="AA268">
            <v>-0.39412000000000003</v>
          </cell>
          <cell r="AB268">
            <v>-0.28933999999999999</v>
          </cell>
          <cell r="AC268">
            <v>-0.24068999999999999</v>
          </cell>
          <cell r="AD268">
            <v>-0.18462999999999999</v>
          </cell>
          <cell r="AE268">
            <v>-0.19493000000000002</v>
          </cell>
          <cell r="AF268">
            <v>-0.21722999999999998</v>
          </cell>
          <cell r="AG268">
            <v>-0.17232</v>
          </cell>
          <cell r="AH268">
            <v>-0.20480999999999999</v>
          </cell>
          <cell r="AI268">
            <v>0</v>
          </cell>
          <cell r="AJ268">
            <v>-0.27289999999999998</v>
          </cell>
          <cell r="AK268">
            <v>-0.19263999999999998</v>
          </cell>
          <cell r="AL268">
            <v>-6.0867299999999993</v>
          </cell>
          <cell r="AN268">
            <v>0</v>
          </cell>
        </row>
        <row r="269">
          <cell r="C269" t="str">
            <v>EXMARC TELECOMUNICACOES LTDA</v>
          </cell>
          <cell r="D269">
            <v>0</v>
          </cell>
          <cell r="E269">
            <v>-4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-4</v>
          </cell>
          <cell r="AN269">
            <v>0</v>
          </cell>
        </row>
        <row r="270">
          <cell r="C270" t="str">
            <v>M.G.TELECOMUNICACOES LTDA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-0.29399999999999998</v>
          </cell>
          <cell r="O270">
            <v>-0.29399999999999998</v>
          </cell>
          <cell r="P270">
            <v>-0.504</v>
          </cell>
          <cell r="Q270">
            <v>0</v>
          </cell>
          <cell r="R270">
            <v>0</v>
          </cell>
          <cell r="S270">
            <v>-0.29399999999999998</v>
          </cell>
          <cell r="T270">
            <v>-0.31541000000000002</v>
          </cell>
          <cell r="U270">
            <v>-0.30869999999999997</v>
          </cell>
          <cell r="V270">
            <v>-0.30869999999999997</v>
          </cell>
          <cell r="W270">
            <v>-0.30869999999999997</v>
          </cell>
          <cell r="X270">
            <v>-0.30869999999999997</v>
          </cell>
          <cell r="Y270">
            <v>-0.30869999999999997</v>
          </cell>
          <cell r="Z270">
            <v>-0.30869999999999997</v>
          </cell>
          <cell r="AA270">
            <v>-0.30869999999999997</v>
          </cell>
          <cell r="AB270">
            <v>-0.30869999999999997</v>
          </cell>
          <cell r="AC270">
            <v>-0.30869999999999997</v>
          </cell>
          <cell r="AD270">
            <v>-0.30869999999999997</v>
          </cell>
          <cell r="AE270">
            <v>-0.30869999999999997</v>
          </cell>
          <cell r="AF270">
            <v>-0.32339999999999997</v>
          </cell>
          <cell r="AG270">
            <v>-0.32339999999999997</v>
          </cell>
          <cell r="AH270">
            <v>0</v>
          </cell>
          <cell r="AI270">
            <v>-0.32339999999999997</v>
          </cell>
          <cell r="AJ270">
            <v>-0.32339999999999997</v>
          </cell>
          <cell r="AK270">
            <v>-0.32339999999999997</v>
          </cell>
          <cell r="AL270">
            <v>-6.7141099999999971</v>
          </cell>
          <cell r="AN270">
            <v>0</v>
          </cell>
        </row>
        <row r="271">
          <cell r="C271" t="str">
            <v>MARCELLO KAMINITZ BARNES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4.1200000000000001E-2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4.1200000000000001E-2</v>
          </cell>
          <cell r="AN271">
            <v>0</v>
          </cell>
        </row>
        <row r="272">
          <cell r="C272" t="str">
            <v>MULTISHOPPING EMPR.IMOBIL.S/A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-0.27493000000000001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-0.27493000000000001</v>
          </cell>
          <cell r="AN272">
            <v>0</v>
          </cell>
        </row>
        <row r="273">
          <cell r="C273" t="str">
            <v>NEXTEL TELECOMUNICACOES LTDA</v>
          </cell>
          <cell r="D273">
            <v>0</v>
          </cell>
          <cell r="E273">
            <v>-0.34745999999999999</v>
          </cell>
          <cell r="F273">
            <v>0</v>
          </cell>
          <cell r="G273">
            <v>-0.29802000000000001</v>
          </cell>
          <cell r="H273">
            <v>-0.30825000000000002</v>
          </cell>
          <cell r="I273">
            <v>-0.23238999999999999</v>
          </cell>
          <cell r="J273">
            <v>-0.25964999999999999</v>
          </cell>
          <cell r="K273">
            <v>-0.26407999999999998</v>
          </cell>
          <cell r="L273">
            <v>-0.31950000000000001</v>
          </cell>
          <cell r="M273">
            <v>-0.27856999999999998</v>
          </cell>
          <cell r="N273">
            <v>-0.253</v>
          </cell>
          <cell r="O273">
            <v>-0.2792</v>
          </cell>
          <cell r="P273">
            <v>0</v>
          </cell>
          <cell r="Q273">
            <v>-0.25830000000000003</v>
          </cell>
          <cell r="R273">
            <v>-0.25885000000000002</v>
          </cell>
          <cell r="S273">
            <v>-0.25757999999999998</v>
          </cell>
          <cell r="T273">
            <v>-0.30105999999999999</v>
          </cell>
          <cell r="U273">
            <v>-0.27373000000000003</v>
          </cell>
          <cell r="V273">
            <v>-0.25816</v>
          </cell>
          <cell r="W273">
            <v>-0.31502999999999998</v>
          </cell>
          <cell r="X273">
            <v>-0.29178999999999999</v>
          </cell>
          <cell r="Y273">
            <v>-0.24980000000000002</v>
          </cell>
          <cell r="Z273">
            <v>-0.47550999999999999</v>
          </cell>
          <cell r="AA273">
            <v>-0.30037000000000003</v>
          </cell>
          <cell r="AB273">
            <v>-0.39827999999999997</v>
          </cell>
          <cell r="AC273">
            <v>-0.37748999999999999</v>
          </cell>
          <cell r="AD273">
            <v>-2.0071599999999998</v>
          </cell>
          <cell r="AE273">
            <v>-1.24698</v>
          </cell>
          <cell r="AF273">
            <v>-0.62324000000000002</v>
          </cell>
          <cell r="AG273">
            <v>-0.53247</v>
          </cell>
          <cell r="AH273">
            <v>-0.58889999999999998</v>
          </cell>
          <cell r="AI273">
            <v>-0.55396000000000001</v>
          </cell>
          <cell r="AJ273">
            <v>-0.67121000000000008</v>
          </cell>
          <cell r="AK273">
            <v>-0.98580999999999996</v>
          </cell>
          <cell r="AL273">
            <v>-14.065799999999998</v>
          </cell>
          <cell r="AN273">
            <v>0</v>
          </cell>
        </row>
        <row r="274">
          <cell r="C274" t="str">
            <v>RENASCE - REDE NAC. S.C. LTDA.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-0.28410000000000002</v>
          </cell>
          <cell r="AJ274">
            <v>0</v>
          </cell>
          <cell r="AK274">
            <v>0</v>
          </cell>
          <cell r="AL274">
            <v>-0.28410000000000002</v>
          </cell>
          <cell r="AN274">
            <v>0</v>
          </cell>
        </row>
        <row r="275">
          <cell r="C275" t="str">
            <v>TELEMAR NORTE LESTE S/A</v>
          </cell>
          <cell r="D275">
            <v>0</v>
          </cell>
          <cell r="E275">
            <v>-1.0052300000000001</v>
          </cell>
          <cell r="F275">
            <v>-3.8630399999999998</v>
          </cell>
          <cell r="G275">
            <v>-6.9980000000000001E-2</v>
          </cell>
          <cell r="H275">
            <v>-8.0230199999999989</v>
          </cell>
          <cell r="I275">
            <v>-0.42326999999999998</v>
          </cell>
          <cell r="J275">
            <v>-11.491869999999999</v>
          </cell>
          <cell r="K275">
            <v>-6.23855</v>
          </cell>
          <cell r="L275">
            <v>-5.8555799999999998</v>
          </cell>
          <cell r="M275">
            <v>-5.4507500000000002</v>
          </cell>
          <cell r="N275">
            <v>-5.1632100000000003</v>
          </cell>
          <cell r="O275">
            <v>-5.37974</v>
          </cell>
          <cell r="P275">
            <v>-4.0812299999999997</v>
          </cell>
          <cell r="Q275">
            <v>-4.4266300000000003</v>
          </cell>
          <cell r="R275">
            <v>-4.2542200000000001</v>
          </cell>
          <cell r="S275">
            <v>-4.6039599999999998</v>
          </cell>
          <cell r="T275">
            <v>-4.1093900000000003</v>
          </cell>
          <cell r="U275">
            <v>-4.7812000000000001</v>
          </cell>
          <cell r="V275">
            <v>-3.8213000000000004</v>
          </cell>
          <cell r="W275">
            <v>-3.9432100000000001</v>
          </cell>
          <cell r="X275">
            <v>-4.2800600000000006</v>
          </cell>
          <cell r="Y275">
            <v>-3.6171199999999999</v>
          </cell>
          <cell r="Z275">
            <v>-6.6617899999999999</v>
          </cell>
          <cell r="AA275">
            <v>-7.0215699999999996</v>
          </cell>
          <cell r="AB275">
            <v>-6.2361700000000004</v>
          </cell>
          <cell r="AC275">
            <v>-4.9148399999999999</v>
          </cell>
          <cell r="AD275">
            <v>0</v>
          </cell>
          <cell r="AE275">
            <v>-7.5730500000000003</v>
          </cell>
          <cell r="AF275">
            <v>-6.2106899999999996</v>
          </cell>
          <cell r="AG275">
            <v>-6.1052400000000002</v>
          </cell>
          <cell r="AH275">
            <v>-4.8808800000000003</v>
          </cell>
          <cell r="AI275">
            <v>-2.7804799999999998</v>
          </cell>
          <cell r="AJ275">
            <v>-2.50047</v>
          </cell>
          <cell r="AK275">
            <v>-2.1775700000000002</v>
          </cell>
          <cell r="AL275">
            <v>-151.94531000000003</v>
          </cell>
          <cell r="AN275">
            <v>0</v>
          </cell>
        </row>
        <row r="276">
          <cell r="C276" t="str">
            <v>CITYTELBRA TELEFONIA LTDA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-0.1951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-0.1951</v>
          </cell>
          <cell r="AN276">
            <v>0</v>
          </cell>
        </row>
        <row r="277">
          <cell r="C277" t="str">
            <v>REAL INFOCOM MAT.TEL.INFORM.LT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-6.5340000000000009E-2</v>
          </cell>
          <cell r="AJ277">
            <v>-0.90161999999999998</v>
          </cell>
          <cell r="AK277">
            <v>-1.3925799999999999</v>
          </cell>
          <cell r="AL277">
            <v>-2.35954</v>
          </cell>
          <cell r="AN277">
            <v>0</v>
          </cell>
        </row>
        <row r="278">
          <cell r="B278" t="str">
            <v>CAACI Total</v>
          </cell>
          <cell r="D278">
            <v>0</v>
          </cell>
          <cell r="E278">
            <v>-5.3526899999999999</v>
          </cell>
          <cell r="F278">
            <v>-3.9576599999999997</v>
          </cell>
          <cell r="G278">
            <v>-0.65110999999999997</v>
          </cell>
          <cell r="H278">
            <v>-9.8393899999999999</v>
          </cell>
          <cell r="I278">
            <v>-0.68391999999999997</v>
          </cell>
          <cell r="J278">
            <v>-11.76341</v>
          </cell>
          <cell r="K278">
            <v>-6.5128000000000004</v>
          </cell>
          <cell r="L278">
            <v>-6.3075900000000003</v>
          </cell>
          <cell r="M278">
            <v>-5.97464</v>
          </cell>
          <cell r="N278">
            <v>-6.0105000000000004</v>
          </cell>
          <cell r="O278">
            <v>-6.1327199999999991</v>
          </cell>
          <cell r="P278">
            <v>-5.0824799999999994</v>
          </cell>
          <cell r="Q278">
            <v>-4.9579199999999997</v>
          </cell>
          <cell r="R278">
            <v>-4.6380299999999997</v>
          </cell>
          <cell r="S278">
            <v>-5.4638500000000008</v>
          </cell>
          <cell r="T278">
            <v>-4.8958600000000008</v>
          </cell>
          <cell r="U278">
            <v>-5.5673199999999996</v>
          </cell>
          <cell r="V278">
            <v>-4.5015000000000001</v>
          </cell>
          <cell r="W278">
            <v>-4.7491599999999998</v>
          </cell>
          <cell r="X278">
            <v>-5.1224800000000004</v>
          </cell>
          <cell r="Y278">
            <v>-4.3351499999999996</v>
          </cell>
          <cell r="Z278">
            <v>-8.0357800000000008</v>
          </cell>
          <cell r="AA278">
            <v>-8.0247599999999988</v>
          </cell>
          <cell r="AB278">
            <v>-7.2324899999999994</v>
          </cell>
          <cell r="AC278">
            <v>-5.8417200000000005</v>
          </cell>
          <cell r="AD278">
            <v>-8.8712799999999987</v>
          </cell>
          <cell r="AE278">
            <v>-9.3236600000000003</v>
          </cell>
          <cell r="AF278">
            <v>-7.6494900000000001</v>
          </cell>
          <cell r="AG278">
            <v>-7.1334300000000006</v>
          </cell>
          <cell r="AH278">
            <v>-5.6745900000000002</v>
          </cell>
          <cell r="AI278">
            <v>-4.2200500000000005</v>
          </cell>
          <cell r="AJ278">
            <v>-4.6695999999999991</v>
          </cell>
          <cell r="AK278">
            <v>-5.0720000000000001</v>
          </cell>
          <cell r="AL278">
            <v>-194.24903000000003</v>
          </cell>
          <cell r="AN278">
            <v>0</v>
          </cell>
        </row>
        <row r="279">
          <cell r="B279" t="str">
            <v>CAAI</v>
          </cell>
          <cell r="C279" t="str">
            <v>M.G.TELECOMUNICACOES LTDA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-0.32339999999999997</v>
          </cell>
          <cell r="AI279">
            <v>0</v>
          </cell>
          <cell r="AJ279">
            <v>0</v>
          </cell>
          <cell r="AK279">
            <v>0</v>
          </cell>
          <cell r="AL279">
            <v>-0.32339999999999997</v>
          </cell>
          <cell r="AN279">
            <v>0</v>
          </cell>
        </row>
        <row r="280">
          <cell r="B280" t="str">
            <v>CAAI Total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-0.32339999999999997</v>
          </cell>
          <cell r="AI280">
            <v>0</v>
          </cell>
          <cell r="AJ280">
            <v>0</v>
          </cell>
          <cell r="AK280">
            <v>0</v>
          </cell>
          <cell r="AL280">
            <v>-0.32339999999999997</v>
          </cell>
          <cell r="AN280">
            <v>0</v>
          </cell>
        </row>
        <row r="281">
          <cell r="A281" t="str">
            <v>541 Total</v>
          </cell>
          <cell r="D281">
            <v>0</v>
          </cell>
          <cell r="E281">
            <v>-5.3526899999999999</v>
          </cell>
          <cell r="F281">
            <v>-3.9576599999999997</v>
          </cell>
          <cell r="G281">
            <v>-0.65110999999999997</v>
          </cell>
          <cell r="H281">
            <v>-9.8393899999999999</v>
          </cell>
          <cell r="I281">
            <v>-0.68391999999999997</v>
          </cell>
          <cell r="J281">
            <v>-11.76341</v>
          </cell>
          <cell r="K281">
            <v>-6.5128000000000004</v>
          </cell>
          <cell r="L281">
            <v>-6.3075900000000003</v>
          </cell>
          <cell r="M281">
            <v>-5.97464</v>
          </cell>
          <cell r="N281">
            <v>-6.0105000000000004</v>
          </cell>
          <cell r="O281">
            <v>-6.1327199999999991</v>
          </cell>
          <cell r="P281">
            <v>-5.0824799999999994</v>
          </cell>
          <cell r="Q281">
            <v>-4.9579199999999997</v>
          </cell>
          <cell r="R281">
            <v>-4.9320300000000001</v>
          </cell>
          <cell r="S281">
            <v>-5.4638500000000008</v>
          </cell>
          <cell r="T281">
            <v>-4.8958600000000008</v>
          </cell>
          <cell r="U281">
            <v>-5.5673199999999996</v>
          </cell>
          <cell r="V281">
            <v>-4.5015000000000001</v>
          </cell>
          <cell r="W281">
            <v>-4.7491599999999998</v>
          </cell>
          <cell r="X281">
            <v>-5.1224800000000004</v>
          </cell>
          <cell r="Y281">
            <v>-4.3351499999999996</v>
          </cell>
          <cell r="Z281">
            <v>-8.0357800000000008</v>
          </cell>
          <cell r="AA281">
            <v>-8.0247599999999988</v>
          </cell>
          <cell r="AB281">
            <v>-7.2324899999999994</v>
          </cell>
          <cell r="AC281">
            <v>-5.8417200000000005</v>
          </cell>
          <cell r="AD281">
            <v>-8.8712799999999987</v>
          </cell>
          <cell r="AE281">
            <v>-9.3236600000000003</v>
          </cell>
          <cell r="AF281">
            <v>-7.6494900000000001</v>
          </cell>
          <cell r="AG281">
            <v>-7.1334300000000006</v>
          </cell>
          <cell r="AH281">
            <v>-5.9979899999999997</v>
          </cell>
          <cell r="AI281">
            <v>-4.2200500000000005</v>
          </cell>
          <cell r="AJ281">
            <v>-4.6695999999999991</v>
          </cell>
          <cell r="AK281">
            <v>-5.0720000000000001</v>
          </cell>
          <cell r="AL281">
            <v>-194.86643000000001</v>
          </cell>
          <cell r="AN281">
            <v>0</v>
          </cell>
        </row>
        <row r="282">
          <cell r="A282" t="str">
            <v>547</v>
          </cell>
          <cell r="B282" t="str">
            <v>CAACI</v>
          </cell>
          <cell r="C282" t="str">
            <v>DOMINIO BR CONSULT INF.LTDA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-7.0000000000000007E-2</v>
          </cell>
          <cell r="K282">
            <v>-3.5000000000000003E-2</v>
          </cell>
          <cell r="L282">
            <v>-3.5000000000000003E-2</v>
          </cell>
          <cell r="M282">
            <v>-3.5000000000000003E-2</v>
          </cell>
          <cell r="N282">
            <v>-3.5000000000000003E-2</v>
          </cell>
          <cell r="O282">
            <v>-3.5000000000000003E-2</v>
          </cell>
          <cell r="P282">
            <v>-3.5000000000000003E-2</v>
          </cell>
          <cell r="Q282">
            <v>-3.5000000000000003E-2</v>
          </cell>
          <cell r="R282">
            <v>-3.5000000000000003E-2</v>
          </cell>
          <cell r="S282">
            <v>-3.5000000000000003E-2</v>
          </cell>
          <cell r="T282">
            <v>-3.5000000000000003E-2</v>
          </cell>
          <cell r="U282">
            <v>-3.5000000000000003E-2</v>
          </cell>
          <cell r="V282">
            <v>-3.5000000000000003E-2</v>
          </cell>
          <cell r="W282">
            <v>-3.5000000000000003E-2</v>
          </cell>
          <cell r="X282">
            <v>-3.5000000000000003E-2</v>
          </cell>
          <cell r="Y282">
            <v>-3.5000000000000003E-2</v>
          </cell>
          <cell r="Z282">
            <v>0</v>
          </cell>
          <cell r="AA282">
            <v>-7.1260000000000004E-2</v>
          </cell>
          <cell r="AB282">
            <v>-6.9000000000000006E-2</v>
          </cell>
          <cell r="AC282">
            <v>-6.9000000000000006E-2</v>
          </cell>
          <cell r="AD282">
            <v>-6.9000000000000006E-2</v>
          </cell>
          <cell r="AE282">
            <v>-6.9000000000000006E-2</v>
          </cell>
          <cell r="AF282">
            <v>-6.9000000000000006E-2</v>
          </cell>
          <cell r="AG282">
            <v>-6.9000000000000006E-2</v>
          </cell>
          <cell r="AH282">
            <v>-6.9000000000000006E-2</v>
          </cell>
          <cell r="AI282">
            <v>-6.3E-2</v>
          </cell>
          <cell r="AJ282">
            <v>-6.9000000000000006E-2</v>
          </cell>
          <cell r="AK282">
            <v>0</v>
          </cell>
          <cell r="AL282">
            <v>-1.2812600000000001</v>
          </cell>
          <cell r="AN282">
            <v>0</v>
          </cell>
        </row>
        <row r="283">
          <cell r="C283" t="str">
            <v>LOGICA TECNOLOGIA LTDA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-0.8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-0.8</v>
          </cell>
          <cell r="AN283">
            <v>0</v>
          </cell>
        </row>
        <row r="284">
          <cell r="C284" t="str">
            <v>RODRIGUES E SOUZA COM.SERV.LTD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-0.83779999999999999</v>
          </cell>
          <cell r="AL284">
            <v>-0.83779999999999999</v>
          </cell>
          <cell r="AN284">
            <v>0</v>
          </cell>
        </row>
        <row r="285">
          <cell r="B285" t="str">
            <v>CAACI Total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-7.0000000000000007E-2</v>
          </cell>
          <cell r="K285">
            <v>-3.5000000000000003E-2</v>
          </cell>
          <cell r="L285">
            <v>-3.5000000000000003E-2</v>
          </cell>
          <cell r="M285">
            <v>-3.5000000000000003E-2</v>
          </cell>
          <cell r="N285">
            <v>-3.5000000000000003E-2</v>
          </cell>
          <cell r="O285">
            <v>-3.5000000000000003E-2</v>
          </cell>
          <cell r="P285">
            <v>-3.5000000000000003E-2</v>
          </cell>
          <cell r="Q285">
            <v>-3.5000000000000003E-2</v>
          </cell>
          <cell r="R285">
            <v>-3.5000000000000003E-2</v>
          </cell>
          <cell r="S285">
            <v>-3.5000000000000003E-2</v>
          </cell>
          <cell r="T285">
            <v>-3.5000000000000003E-2</v>
          </cell>
          <cell r="U285">
            <v>-3.5000000000000003E-2</v>
          </cell>
          <cell r="V285">
            <v>-3.5000000000000003E-2</v>
          </cell>
          <cell r="W285">
            <v>-3.5000000000000003E-2</v>
          </cell>
          <cell r="X285">
            <v>-3.5000000000000003E-2</v>
          </cell>
          <cell r="Y285">
            <v>-3.5000000000000003E-2</v>
          </cell>
          <cell r="Z285">
            <v>0</v>
          </cell>
          <cell r="AA285">
            <v>-7.1260000000000004E-2</v>
          </cell>
          <cell r="AB285">
            <v>-6.9000000000000006E-2</v>
          </cell>
          <cell r="AC285">
            <v>-6.9000000000000006E-2</v>
          </cell>
          <cell r="AD285">
            <v>-0.86899999999999999</v>
          </cell>
          <cell r="AE285">
            <v>-6.9000000000000006E-2</v>
          </cell>
          <cell r="AF285">
            <v>-6.9000000000000006E-2</v>
          </cell>
          <cell r="AG285">
            <v>-6.9000000000000006E-2</v>
          </cell>
          <cell r="AH285">
            <v>-6.9000000000000006E-2</v>
          </cell>
          <cell r="AI285">
            <v>-6.3E-2</v>
          </cell>
          <cell r="AJ285">
            <v>-6.9000000000000006E-2</v>
          </cell>
          <cell r="AK285">
            <v>-0.83779999999999999</v>
          </cell>
          <cell r="AL285">
            <v>-2.9190600000000004</v>
          </cell>
          <cell r="AN285">
            <v>0</v>
          </cell>
        </row>
        <row r="286">
          <cell r="A286" t="str">
            <v>547 Total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-7.0000000000000007E-2</v>
          </cell>
          <cell r="K286">
            <v>-3.5000000000000003E-2</v>
          </cell>
          <cell r="L286">
            <v>-3.5000000000000003E-2</v>
          </cell>
          <cell r="M286">
            <v>-3.5000000000000003E-2</v>
          </cell>
          <cell r="N286">
            <v>-3.5000000000000003E-2</v>
          </cell>
          <cell r="O286">
            <v>-3.5000000000000003E-2</v>
          </cell>
          <cell r="P286">
            <v>-3.5000000000000003E-2</v>
          </cell>
          <cell r="Q286">
            <v>-3.5000000000000003E-2</v>
          </cell>
          <cell r="R286">
            <v>-3.5000000000000003E-2</v>
          </cell>
          <cell r="S286">
            <v>-3.5000000000000003E-2</v>
          </cell>
          <cell r="T286">
            <v>-3.5000000000000003E-2</v>
          </cell>
          <cell r="U286">
            <v>-3.5000000000000003E-2</v>
          </cell>
          <cell r="V286">
            <v>-3.5000000000000003E-2</v>
          </cell>
          <cell r="W286">
            <v>-3.5000000000000003E-2</v>
          </cell>
          <cell r="X286">
            <v>-3.5000000000000003E-2</v>
          </cell>
          <cell r="Y286">
            <v>-3.5000000000000003E-2</v>
          </cell>
          <cell r="Z286">
            <v>0</v>
          </cell>
          <cell r="AA286">
            <v>-7.1260000000000004E-2</v>
          </cell>
          <cell r="AB286">
            <v>-6.9000000000000006E-2</v>
          </cell>
          <cell r="AC286">
            <v>-6.9000000000000006E-2</v>
          </cell>
          <cell r="AD286">
            <v>-0.86899999999999999</v>
          </cell>
          <cell r="AE286">
            <v>-6.9000000000000006E-2</v>
          </cell>
          <cell r="AF286">
            <v>-6.9000000000000006E-2</v>
          </cell>
          <cell r="AG286">
            <v>-6.9000000000000006E-2</v>
          </cell>
          <cell r="AH286">
            <v>-6.9000000000000006E-2</v>
          </cell>
          <cell r="AI286">
            <v>-6.3E-2</v>
          </cell>
          <cell r="AJ286">
            <v>-6.9000000000000006E-2</v>
          </cell>
          <cell r="AK286">
            <v>-0.83779999999999999</v>
          </cell>
          <cell r="AL286">
            <v>-2.9190600000000004</v>
          </cell>
          <cell r="AN286">
            <v>0</v>
          </cell>
        </row>
        <row r="287">
          <cell r="A287" t="str">
            <v>553</v>
          </cell>
          <cell r="B287" t="str">
            <v>CAACI</v>
          </cell>
          <cell r="C287" t="str">
            <v>MARCELLO KAMINITZ BARNES</v>
          </cell>
          <cell r="D287">
            <v>0.17341999999999999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0.17341999999999999</v>
          </cell>
          <cell r="AN287">
            <v>0</v>
          </cell>
        </row>
        <row r="288">
          <cell r="C288" t="str">
            <v>MULTIPLAN PLAN.PART.ADM.S/A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2.1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2.1</v>
          </cell>
          <cell r="AN288">
            <v>0</v>
          </cell>
        </row>
        <row r="289">
          <cell r="C289" t="str">
            <v>NEXTEL TELECOMUNICACOES LTDA</v>
          </cell>
          <cell r="D289">
            <v>-0.56280999999999992</v>
          </cell>
          <cell r="E289">
            <v>-0.47142000000000001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-1.03423</v>
          </cell>
          <cell r="AN289">
            <v>0</v>
          </cell>
        </row>
        <row r="290">
          <cell r="B290" t="str">
            <v>CAACI Total</v>
          </cell>
          <cell r="D290">
            <v>-0.38939000000000001</v>
          </cell>
          <cell r="E290">
            <v>-0.47142000000000001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2.1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1.23919</v>
          </cell>
          <cell r="AN290">
            <v>0</v>
          </cell>
        </row>
        <row r="291">
          <cell r="A291" t="str">
            <v>553 Total</v>
          </cell>
          <cell r="D291">
            <v>-0.38939000000000001</v>
          </cell>
          <cell r="E291">
            <v>-0.47142000000000001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2.1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1.23919</v>
          </cell>
          <cell r="AN291">
            <v>0</v>
          </cell>
        </row>
        <row r="292">
          <cell r="A292" t="str">
            <v>557</v>
          </cell>
          <cell r="B292" t="str">
            <v>CAACI</v>
          </cell>
          <cell r="C292" t="str">
            <v>DINAMICA TELEINF.BRASIL LTDA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-0.13900000000000001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-0.13900000000000001</v>
          </cell>
          <cell r="AN292">
            <v>0</v>
          </cell>
        </row>
        <row r="293">
          <cell r="C293" t="str">
            <v>EXMARC TELECOMUNICACOES LTDA</v>
          </cell>
          <cell r="D293">
            <v>0</v>
          </cell>
          <cell r="E293">
            <v>-0.08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-0.08</v>
          </cell>
          <cell r="AN293">
            <v>0</v>
          </cell>
        </row>
        <row r="294">
          <cell r="C294" t="str">
            <v>ILUMILAR BARRA UTILIDADES LTDA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-7.5499999999999998E-2</v>
          </cell>
          <cell r="I294">
            <v>-5.1900000000000002E-2</v>
          </cell>
          <cell r="J294">
            <v>-0.12940000000000002</v>
          </cell>
          <cell r="K294">
            <v>-4.3799999999999999E-2</v>
          </cell>
          <cell r="L294">
            <v>0</v>
          </cell>
          <cell r="M294">
            <v>-0.11940000000000001</v>
          </cell>
          <cell r="N294">
            <v>-0.1172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-0.53720000000000001</v>
          </cell>
          <cell r="AN294">
            <v>0</v>
          </cell>
        </row>
        <row r="295">
          <cell r="C295" t="str">
            <v>LIG PUBLICIDADE LTDA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-0.48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-0.48</v>
          </cell>
          <cell r="AN295">
            <v>0</v>
          </cell>
        </row>
        <row r="296">
          <cell r="C296" t="str">
            <v>M.G.TELECOMUNICACOES LTDA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-0.29399999999999998</v>
          </cell>
          <cell r="I296">
            <v>-0.29399999999999998</v>
          </cell>
          <cell r="J296">
            <v>-0.29399999999999998</v>
          </cell>
          <cell r="K296">
            <v>-0.29399999999999998</v>
          </cell>
          <cell r="L296">
            <v>-0.29399999999999998</v>
          </cell>
          <cell r="M296">
            <v>-0.29399999999999998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-1.764</v>
          </cell>
          <cell r="AN296">
            <v>0</v>
          </cell>
        </row>
        <row r="297">
          <cell r="C297" t="str">
            <v>MINISTERIO DA FAZENDA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-4.4999999999999998E-2</v>
          </cell>
          <cell r="I297">
            <v>-4.4999999999999998E-2</v>
          </cell>
          <cell r="J297">
            <v>0</v>
          </cell>
          <cell r="K297">
            <v>-4.4999999999999998E-2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-0.13500000000000001</v>
          </cell>
          <cell r="AN297">
            <v>0</v>
          </cell>
        </row>
        <row r="298">
          <cell r="C298" t="str">
            <v>NEW WORK STATION INFORM.LTDA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-5.3</v>
          </cell>
          <cell r="AC298">
            <v>-5.3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-10.6</v>
          </cell>
          <cell r="AN298">
            <v>0</v>
          </cell>
        </row>
        <row r="299">
          <cell r="C299" t="str">
            <v>PAULO EDUARDO DE MORAIS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-0.2225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-0.2225</v>
          </cell>
          <cell r="AN299">
            <v>0</v>
          </cell>
        </row>
        <row r="300">
          <cell r="C300" t="str">
            <v>PM CONSULTORIAS E SERV.LTDA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-7.032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-7.032</v>
          </cell>
          <cell r="AN300">
            <v>0</v>
          </cell>
        </row>
        <row r="301">
          <cell r="C301" t="str">
            <v>QUALITY SOFTWARE LTDA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-2.9550000000000001</v>
          </cell>
          <cell r="I301">
            <v>-2.9550000000000001</v>
          </cell>
          <cell r="J301">
            <v>0</v>
          </cell>
          <cell r="K301">
            <v>-2.9550000000000001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-8.8650000000000002</v>
          </cell>
          <cell r="AN301">
            <v>0</v>
          </cell>
        </row>
        <row r="302">
          <cell r="C302" t="str">
            <v>RENASCE BARRASHOPPING</v>
          </cell>
          <cell r="D302">
            <v>0</v>
          </cell>
          <cell r="E302">
            <v>0</v>
          </cell>
          <cell r="F302">
            <v>0</v>
          </cell>
          <cell r="G302">
            <v>-19.832889999999999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-19.832889999999999</v>
          </cell>
          <cell r="AN302">
            <v>0</v>
          </cell>
        </row>
        <row r="303">
          <cell r="C303" t="str">
            <v>RENASCE BRS CSCB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-12.94903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-12.94903</v>
          </cell>
          <cell r="AN303">
            <v>0</v>
          </cell>
        </row>
        <row r="304">
          <cell r="B304" t="str">
            <v>CAACI Total</v>
          </cell>
          <cell r="D304">
            <v>0</v>
          </cell>
          <cell r="E304">
            <v>-0.08</v>
          </cell>
          <cell r="F304">
            <v>0</v>
          </cell>
          <cell r="G304">
            <v>-19.832889999999999</v>
          </cell>
          <cell r="H304">
            <v>-4.0720000000000001</v>
          </cell>
          <cell r="I304">
            <v>-3.4849000000000001</v>
          </cell>
          <cell r="J304">
            <v>-0.4234</v>
          </cell>
          <cell r="K304">
            <v>-10.3698</v>
          </cell>
          <cell r="L304">
            <v>-13.243030000000001</v>
          </cell>
          <cell r="M304">
            <v>-0.41339999999999999</v>
          </cell>
          <cell r="N304">
            <v>-0.1172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-5.3</v>
          </cell>
          <cell r="AC304">
            <v>-5.3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-62.636619999999994</v>
          </cell>
          <cell r="AN304">
            <v>0</v>
          </cell>
        </row>
        <row r="305">
          <cell r="A305" t="str">
            <v>557 Total</v>
          </cell>
          <cell r="D305">
            <v>0</v>
          </cell>
          <cell r="E305">
            <v>-0.08</v>
          </cell>
          <cell r="F305">
            <v>0</v>
          </cell>
          <cell r="G305">
            <v>-19.832889999999999</v>
          </cell>
          <cell r="H305">
            <v>-4.0720000000000001</v>
          </cell>
          <cell r="I305">
            <v>-3.4849000000000001</v>
          </cell>
          <cell r="J305">
            <v>-0.4234</v>
          </cell>
          <cell r="K305">
            <v>-10.3698</v>
          </cell>
          <cell r="L305">
            <v>-13.243030000000001</v>
          </cell>
          <cell r="M305">
            <v>-0.41339999999999999</v>
          </cell>
          <cell r="N305">
            <v>-0.1172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-5.3</v>
          </cell>
          <cell r="AC305">
            <v>-5.3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-62.636619999999994</v>
          </cell>
          <cell r="AN305">
            <v>0</v>
          </cell>
        </row>
        <row r="306">
          <cell r="A306" t="str">
            <v>560</v>
          </cell>
          <cell r="B306" t="str">
            <v>CAACI</v>
          </cell>
          <cell r="C306" t="str">
            <v>RENASCE - REDE NAC. S.C. LTDA.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-25.243169999999999</v>
          </cell>
          <cell r="S306">
            <v>-25.682209999999998</v>
          </cell>
          <cell r="T306">
            <v>-25.417069999999999</v>
          </cell>
          <cell r="U306">
            <v>-27.097729999999999</v>
          </cell>
          <cell r="V306">
            <v>0</v>
          </cell>
          <cell r="W306">
            <v>-25.713099999999997</v>
          </cell>
          <cell r="X306">
            <v>0</v>
          </cell>
          <cell r="Y306">
            <v>0</v>
          </cell>
          <cell r="Z306">
            <v>0</v>
          </cell>
          <cell r="AA306">
            <v>-26.120759999999997</v>
          </cell>
          <cell r="AB306">
            <v>-37.96407</v>
          </cell>
          <cell r="AC306">
            <v>-28.582259999999998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-221.82037000000003</v>
          </cell>
          <cell r="AN306">
            <v>0</v>
          </cell>
        </row>
        <row r="307">
          <cell r="C307" t="str">
            <v>RENASCE BRS CSCB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-12.43153</v>
          </cell>
          <cell r="P307">
            <v>-19.664159999999999</v>
          </cell>
          <cell r="Q307">
            <v>-34.702509999999997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-25.764209999999999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-28.07938</v>
          </cell>
          <cell r="AE307">
            <v>-28.13205</v>
          </cell>
          <cell r="AF307">
            <v>-28.286990000000003</v>
          </cell>
          <cell r="AG307">
            <v>-29.527519999999999</v>
          </cell>
          <cell r="AH307">
            <v>-29.819490000000002</v>
          </cell>
          <cell r="AI307">
            <v>-29.784119999999998</v>
          </cell>
          <cell r="AJ307">
            <v>-23.186859999999999</v>
          </cell>
          <cell r="AK307">
            <v>0</v>
          </cell>
          <cell r="AL307">
            <v>-289.37881999999996</v>
          </cell>
          <cell r="AN307">
            <v>0</v>
          </cell>
        </row>
        <row r="308">
          <cell r="B308" t="str">
            <v>CAACI Total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-12.43153</v>
          </cell>
          <cell r="P308">
            <v>-19.664159999999999</v>
          </cell>
          <cell r="Q308">
            <v>-34.702509999999997</v>
          </cell>
          <cell r="R308">
            <v>-25.243169999999999</v>
          </cell>
          <cell r="S308">
            <v>-25.682209999999998</v>
          </cell>
          <cell r="T308">
            <v>-25.417069999999999</v>
          </cell>
          <cell r="U308">
            <v>-27.097729999999999</v>
          </cell>
          <cell r="V308">
            <v>-25.764209999999999</v>
          </cell>
          <cell r="W308">
            <v>-25.713099999999997</v>
          </cell>
          <cell r="X308">
            <v>0</v>
          </cell>
          <cell r="Y308">
            <v>0</v>
          </cell>
          <cell r="Z308">
            <v>0</v>
          </cell>
          <cell r="AA308">
            <v>-26.120759999999997</v>
          </cell>
          <cell r="AB308">
            <v>-37.96407</v>
          </cell>
          <cell r="AC308">
            <v>-28.582259999999998</v>
          </cell>
          <cell r="AD308">
            <v>-28.07938</v>
          </cell>
          <cell r="AE308">
            <v>-28.13205</v>
          </cell>
          <cell r="AF308">
            <v>-28.286990000000003</v>
          </cell>
          <cell r="AG308">
            <v>-29.527519999999999</v>
          </cell>
          <cell r="AH308">
            <v>-29.819490000000002</v>
          </cell>
          <cell r="AI308">
            <v>-29.784119999999998</v>
          </cell>
          <cell r="AJ308">
            <v>-23.186859999999999</v>
          </cell>
          <cell r="AK308">
            <v>0</v>
          </cell>
          <cell r="AL308">
            <v>-511.19918999999993</v>
          </cell>
          <cell r="AN308">
            <v>0</v>
          </cell>
        </row>
        <row r="309">
          <cell r="A309" t="str">
            <v>560 Total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-12.43153</v>
          </cell>
          <cell r="P309">
            <v>-19.664159999999999</v>
          </cell>
          <cell r="Q309">
            <v>-34.702509999999997</v>
          </cell>
          <cell r="R309">
            <v>-25.243169999999999</v>
          </cell>
          <cell r="S309">
            <v>-25.682209999999998</v>
          </cell>
          <cell r="T309">
            <v>-25.417069999999999</v>
          </cell>
          <cell r="U309">
            <v>-27.097729999999999</v>
          </cell>
          <cell r="V309">
            <v>-25.764209999999999</v>
          </cell>
          <cell r="W309">
            <v>-25.713099999999997</v>
          </cell>
          <cell r="X309">
            <v>0</v>
          </cell>
          <cell r="Y309">
            <v>0</v>
          </cell>
          <cell r="Z309">
            <v>0</v>
          </cell>
          <cell r="AA309">
            <v>-26.120759999999997</v>
          </cell>
          <cell r="AB309">
            <v>-37.96407</v>
          </cell>
          <cell r="AC309">
            <v>-28.582259999999998</v>
          </cell>
          <cell r="AD309">
            <v>-28.07938</v>
          </cell>
          <cell r="AE309">
            <v>-28.13205</v>
          </cell>
          <cell r="AF309">
            <v>-28.286990000000003</v>
          </cell>
          <cell r="AG309">
            <v>-29.527519999999999</v>
          </cell>
          <cell r="AH309">
            <v>-29.819490000000002</v>
          </cell>
          <cell r="AI309">
            <v>-29.784119999999998</v>
          </cell>
          <cell r="AJ309">
            <v>-23.186859999999999</v>
          </cell>
          <cell r="AK309">
            <v>0</v>
          </cell>
          <cell r="AL309">
            <v>-511.19918999999993</v>
          </cell>
          <cell r="AN309">
            <v>0</v>
          </cell>
        </row>
        <row r="310">
          <cell r="A310" t="str">
            <v>563</v>
          </cell>
          <cell r="B310" t="str">
            <v>CAACI</v>
          </cell>
          <cell r="C310" t="str">
            <v>RENASCE - REDE NAC. S.C. LTDA.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-26.03482</v>
          </cell>
          <cell r="Y310">
            <v>-26.314580000000003</v>
          </cell>
          <cell r="Z310">
            <v>-26.122589999999999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-78.471990000000005</v>
          </cell>
          <cell r="AN310">
            <v>0</v>
          </cell>
        </row>
        <row r="311">
          <cell r="C311" t="str">
            <v>RENASCE BRS CSCB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-13.71917</v>
          </cell>
          <cell r="J311">
            <v>-12.36406</v>
          </cell>
          <cell r="K311">
            <v>-13.099270000000001</v>
          </cell>
          <cell r="L311">
            <v>0</v>
          </cell>
          <cell r="M311">
            <v>-13.107329999999999</v>
          </cell>
          <cell r="N311">
            <v>-13.048450000000001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-65.338279999999997</v>
          </cell>
          <cell r="AN311">
            <v>0</v>
          </cell>
        </row>
        <row r="312">
          <cell r="B312" t="str">
            <v>CAACI Total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-13.71917</v>
          </cell>
          <cell r="J312">
            <v>-12.36406</v>
          </cell>
          <cell r="K312">
            <v>-13.099270000000001</v>
          </cell>
          <cell r="L312">
            <v>0</v>
          </cell>
          <cell r="M312">
            <v>-13.107329999999999</v>
          </cell>
          <cell r="N312">
            <v>-13.048450000000001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-26.03482</v>
          </cell>
          <cell r="Y312">
            <v>-26.314580000000003</v>
          </cell>
          <cell r="Z312">
            <v>-26.122589999999999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-143.81027000000003</v>
          </cell>
          <cell r="AN312">
            <v>0</v>
          </cell>
        </row>
        <row r="313">
          <cell r="A313" t="str">
            <v>563 Total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-13.71917</v>
          </cell>
          <cell r="J313">
            <v>-12.36406</v>
          </cell>
          <cell r="K313">
            <v>-13.099270000000001</v>
          </cell>
          <cell r="L313">
            <v>0</v>
          </cell>
          <cell r="M313">
            <v>-13.107329999999999</v>
          </cell>
          <cell r="N313">
            <v>-13.048450000000001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-26.03482</v>
          </cell>
          <cell r="Y313">
            <v>-26.314580000000003</v>
          </cell>
          <cell r="Z313">
            <v>-26.122589999999999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-143.81027000000003</v>
          </cell>
          <cell r="AN313">
            <v>0</v>
          </cell>
        </row>
        <row r="314">
          <cell r="A314" t="str">
            <v>575</v>
          </cell>
          <cell r="B314" t="str">
            <v>CAACI</v>
          </cell>
          <cell r="C314" t="str">
            <v>ROYAL &amp; SUNALLIANCE SEG.BR S/A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-0.46418999999999999</v>
          </cell>
          <cell r="N314">
            <v>0</v>
          </cell>
          <cell r="O314">
            <v>0</v>
          </cell>
          <cell r="P314">
            <v>-0.47347</v>
          </cell>
          <cell r="Q314">
            <v>-0.46418999999999999</v>
          </cell>
          <cell r="R314">
            <v>-0.4642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-0.26613999999999999</v>
          </cell>
          <cell r="AA314">
            <v>-0.26244999999999996</v>
          </cell>
          <cell r="AB314">
            <v>-0.26244999999999996</v>
          </cell>
          <cell r="AC314">
            <v>-0.26244999999999996</v>
          </cell>
          <cell r="AD314">
            <v>-0.26244999999999996</v>
          </cell>
          <cell r="AE314">
            <v>-0.26244999999999996</v>
          </cell>
          <cell r="AF314">
            <v>-0.25877999999999995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-3.7032199999999995</v>
          </cell>
          <cell r="AN314">
            <v>0</v>
          </cell>
        </row>
        <row r="315">
          <cell r="B315" t="str">
            <v>CAACI Total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-0.46418999999999999</v>
          </cell>
          <cell r="N315">
            <v>0</v>
          </cell>
          <cell r="O315">
            <v>0</v>
          </cell>
          <cell r="P315">
            <v>-0.47347</v>
          </cell>
          <cell r="Q315">
            <v>-0.46418999999999999</v>
          </cell>
          <cell r="R315">
            <v>-0.4642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-0.26613999999999999</v>
          </cell>
          <cell r="AA315">
            <v>-0.26244999999999996</v>
          </cell>
          <cell r="AB315">
            <v>-0.26244999999999996</v>
          </cell>
          <cell r="AC315">
            <v>-0.26244999999999996</v>
          </cell>
          <cell r="AD315">
            <v>-0.26244999999999996</v>
          </cell>
          <cell r="AE315">
            <v>-0.26244999999999996</v>
          </cell>
          <cell r="AF315">
            <v>-0.25877999999999995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-3.7032199999999995</v>
          </cell>
          <cell r="AN315">
            <v>0</v>
          </cell>
        </row>
        <row r="316">
          <cell r="A316" t="str">
            <v>575 Total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-0.46418999999999999</v>
          </cell>
          <cell r="N316">
            <v>0</v>
          </cell>
          <cell r="O316">
            <v>0</v>
          </cell>
          <cell r="P316">
            <v>-0.47347</v>
          </cell>
          <cell r="Q316">
            <v>-0.46418999999999999</v>
          </cell>
          <cell r="R316">
            <v>-0.4642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-0.26613999999999999</v>
          </cell>
          <cell r="AA316">
            <v>-0.26244999999999996</v>
          </cell>
          <cell r="AB316">
            <v>-0.26244999999999996</v>
          </cell>
          <cell r="AC316">
            <v>-0.26244999999999996</v>
          </cell>
          <cell r="AD316">
            <v>-0.26244999999999996</v>
          </cell>
          <cell r="AE316">
            <v>-0.26244999999999996</v>
          </cell>
          <cell r="AF316">
            <v>-0.25877999999999995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-3.7032199999999995</v>
          </cell>
          <cell r="AN316">
            <v>0</v>
          </cell>
        </row>
        <row r="317">
          <cell r="A317" t="str">
            <v>584</v>
          </cell>
          <cell r="B317" t="str">
            <v>CAACI</v>
          </cell>
          <cell r="C317" t="str">
            <v>RENASCE BARRASHOPPING</v>
          </cell>
          <cell r="D317">
            <v>0</v>
          </cell>
          <cell r="E317">
            <v>-4.0605200000000004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-4.0605200000000004</v>
          </cell>
          <cell r="AN317">
            <v>0</v>
          </cell>
        </row>
        <row r="318">
          <cell r="C318" t="str">
            <v>RENASCE BRS CSCB</v>
          </cell>
          <cell r="D318">
            <v>0</v>
          </cell>
          <cell r="E318">
            <v>-4.2659399999999996</v>
          </cell>
          <cell r="F318">
            <v>0</v>
          </cell>
          <cell r="G318">
            <v>0</v>
          </cell>
          <cell r="H318">
            <v>-13.405760000000001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-17.671700000000001</v>
          </cell>
          <cell r="AN318">
            <v>0</v>
          </cell>
        </row>
        <row r="319">
          <cell r="C319" t="str">
            <v>SANT ANNA EQUIP.COMB.INCENDIO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-5.5E-2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-8.7999999999999995E-2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-0.14299999999999999</v>
          </cell>
          <cell r="AN319">
            <v>0</v>
          </cell>
        </row>
        <row r="320">
          <cell r="B320" t="str">
            <v>CAACI Total</v>
          </cell>
          <cell r="D320">
            <v>0</v>
          </cell>
          <cell r="E320">
            <v>-8.3264599999999991</v>
          </cell>
          <cell r="F320">
            <v>0</v>
          </cell>
          <cell r="G320">
            <v>0</v>
          </cell>
          <cell r="H320">
            <v>-13.405760000000001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-5.5E-2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-8.7999999999999995E-2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-21.875220000000002</v>
          </cell>
          <cell r="AN320">
            <v>0</v>
          </cell>
        </row>
        <row r="321">
          <cell r="A321" t="str">
            <v>584 Total</v>
          </cell>
          <cell r="D321">
            <v>0</v>
          </cell>
          <cell r="E321">
            <v>-8.3264599999999991</v>
          </cell>
          <cell r="F321">
            <v>0</v>
          </cell>
          <cell r="G321">
            <v>0</v>
          </cell>
          <cell r="H321">
            <v>-13.405760000000001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-5.5E-2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-8.7999999999999995E-2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-21.875220000000002</v>
          </cell>
          <cell r="AN321">
            <v>0</v>
          </cell>
        </row>
        <row r="322">
          <cell r="A322" t="str">
            <v>617</v>
          </cell>
          <cell r="B322" t="str">
            <v>CAACI</v>
          </cell>
          <cell r="C322" t="str">
            <v>CAA CORRETAGEM IMOBILIARIA LTD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-0.6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-0.6</v>
          </cell>
          <cell r="AN322">
            <v>0</v>
          </cell>
        </row>
        <row r="323">
          <cell r="C323" t="str">
            <v>MERCEARIA EXPRESSO A'JATO LTDA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-1.2170000000000001</v>
          </cell>
          <cell r="O323">
            <v>-1.2170000000000001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-2.4340000000000002</v>
          </cell>
          <cell r="AN323">
            <v>0</v>
          </cell>
        </row>
        <row r="324">
          <cell r="B324" t="str">
            <v>CAACI Total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-1.2170000000000001</v>
          </cell>
          <cell r="O324">
            <v>-1.2170000000000001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-0.6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-3.0339999999999998</v>
          </cell>
          <cell r="AN324">
            <v>0</v>
          </cell>
        </row>
        <row r="325">
          <cell r="A325" t="str">
            <v>617 Total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-1.2170000000000001</v>
          </cell>
          <cell r="O325">
            <v>-1.2170000000000001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-0.6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-3.0339999999999998</v>
          </cell>
          <cell r="AN325">
            <v>0</v>
          </cell>
        </row>
        <row r="326">
          <cell r="A326" t="str">
            <v>623</v>
          </cell>
          <cell r="B326" t="str">
            <v>CAACI</v>
          </cell>
          <cell r="C326" t="str">
            <v>NOVA IGUACU COUNTRY CLUB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-0.26500000000000001</v>
          </cell>
          <cell r="I326">
            <v>-0.26500000000000001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-0.53</v>
          </cell>
          <cell r="AN326">
            <v>0</v>
          </cell>
        </row>
        <row r="327">
          <cell r="B327" t="str">
            <v>CAACI Total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-0.26500000000000001</v>
          </cell>
          <cell r="I327">
            <v>-0.26500000000000001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-0.53</v>
          </cell>
          <cell r="AN327">
            <v>0</v>
          </cell>
        </row>
        <row r="328">
          <cell r="A328" t="str">
            <v>623 Total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-0.26500000000000001</v>
          </cell>
          <cell r="I328">
            <v>-0.26500000000000001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-0.53</v>
          </cell>
          <cell r="AN328">
            <v>0</v>
          </cell>
        </row>
        <row r="329">
          <cell r="A329" t="str">
            <v>624</v>
          </cell>
          <cell r="B329" t="str">
            <v>CAACI</v>
          </cell>
          <cell r="C329" t="str">
            <v>GRAFICA</v>
          </cell>
          <cell r="D329">
            <v>0</v>
          </cell>
          <cell r="E329">
            <v>-6.09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-6.09</v>
          </cell>
          <cell r="AN329">
            <v>0</v>
          </cell>
        </row>
        <row r="330">
          <cell r="C330" t="str">
            <v>INFOGLOBO COMUNICACOES LTDA</v>
          </cell>
          <cell r="D330">
            <v>-8.2218</v>
          </cell>
          <cell r="E330">
            <v>-2.5440500000000004</v>
          </cell>
          <cell r="F330">
            <v>0</v>
          </cell>
          <cell r="G330">
            <v>-8.5678199999999993</v>
          </cell>
          <cell r="H330">
            <v>-7.9092099999999999</v>
          </cell>
          <cell r="I330">
            <v>-13.170309999999999</v>
          </cell>
          <cell r="J330">
            <v>-9.4268699999999992</v>
          </cell>
          <cell r="K330">
            <v>-5.0227299999999993</v>
          </cell>
          <cell r="L330">
            <v>-11.43975</v>
          </cell>
          <cell r="M330">
            <v>-12.21575</v>
          </cell>
          <cell r="N330">
            <v>-8.0460799999999999</v>
          </cell>
          <cell r="O330">
            <v>-10.834400000000002</v>
          </cell>
          <cell r="P330">
            <v>-1.5532800000000002</v>
          </cell>
          <cell r="Q330">
            <v>-3.5085000000000002</v>
          </cell>
          <cell r="R330">
            <v>-12.412720000000002</v>
          </cell>
          <cell r="S330">
            <v>-7.6665599999999996</v>
          </cell>
          <cell r="T330">
            <v>-7.0909799999999992</v>
          </cell>
          <cell r="U330">
            <v>-4.9247500000000004</v>
          </cell>
          <cell r="V330">
            <v>-10.36247</v>
          </cell>
          <cell r="W330">
            <v>-7.932030000000001</v>
          </cell>
          <cell r="X330">
            <v>-6.7016999999999998</v>
          </cell>
          <cell r="Y330">
            <v>-2.8330000000000002</v>
          </cell>
          <cell r="Z330">
            <v>-13.680639999999999</v>
          </cell>
          <cell r="AA330">
            <v>-7.9472399999999999</v>
          </cell>
          <cell r="AB330">
            <v>-3.2982600000000004</v>
          </cell>
          <cell r="AC330">
            <v>-3.9228000000000001</v>
          </cell>
          <cell r="AD330">
            <v>-9.9066399999999994</v>
          </cell>
          <cell r="AE330">
            <v>-2.6252</v>
          </cell>
          <cell r="AF330">
            <v>-13.4764</v>
          </cell>
          <cell r="AG330">
            <v>-8.8922000000000008</v>
          </cell>
          <cell r="AH330">
            <v>-4.0299000000000005</v>
          </cell>
          <cell r="AI330">
            <v>-17.374500000000001</v>
          </cell>
          <cell r="AJ330">
            <v>-9.1187999999999985</v>
          </cell>
          <cell r="AK330">
            <v>-9.1957999999999984</v>
          </cell>
          <cell r="AL330">
            <v>-265.85314000000005</v>
          </cell>
          <cell r="AN330">
            <v>0</v>
          </cell>
        </row>
        <row r="331">
          <cell r="C331" t="str">
            <v>INGRAM MICRO BRASIL LTDA</v>
          </cell>
          <cell r="D331">
            <v>0</v>
          </cell>
          <cell r="E331">
            <v>-5.6879</v>
          </cell>
          <cell r="F331">
            <v>-7.5042000000000009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-13.192099999999998</v>
          </cell>
          <cell r="AN331">
            <v>0</v>
          </cell>
        </row>
        <row r="332">
          <cell r="B332" t="str">
            <v>CAACI Total</v>
          </cell>
          <cell r="D332">
            <v>-8.2218</v>
          </cell>
          <cell r="E332">
            <v>-14.321949999999999</v>
          </cell>
          <cell r="F332">
            <v>-7.5042000000000009</v>
          </cell>
          <cell r="G332">
            <v>-8.5678199999999993</v>
          </cell>
          <cell r="H332">
            <v>-7.9092099999999999</v>
          </cell>
          <cell r="I332">
            <v>-13.170309999999999</v>
          </cell>
          <cell r="J332">
            <v>-9.4268699999999992</v>
          </cell>
          <cell r="K332">
            <v>-5.0227299999999993</v>
          </cell>
          <cell r="L332">
            <v>-11.43975</v>
          </cell>
          <cell r="M332">
            <v>-12.21575</v>
          </cell>
          <cell r="N332">
            <v>-8.0460799999999999</v>
          </cell>
          <cell r="O332">
            <v>-10.834400000000002</v>
          </cell>
          <cell r="P332">
            <v>-1.5532800000000002</v>
          </cell>
          <cell r="Q332">
            <v>-3.5085000000000002</v>
          </cell>
          <cell r="R332">
            <v>-12.412720000000002</v>
          </cell>
          <cell r="S332">
            <v>-7.6665599999999996</v>
          </cell>
          <cell r="T332">
            <v>-7.0909799999999992</v>
          </cell>
          <cell r="U332">
            <v>-4.9247500000000004</v>
          </cell>
          <cell r="V332">
            <v>-10.36247</v>
          </cell>
          <cell r="W332">
            <v>-7.932030000000001</v>
          </cell>
          <cell r="X332">
            <v>-6.7016999999999998</v>
          </cell>
          <cell r="Y332">
            <v>-2.8330000000000002</v>
          </cell>
          <cell r="Z332">
            <v>-13.680639999999999</v>
          </cell>
          <cell r="AA332">
            <v>-7.9472399999999999</v>
          </cell>
          <cell r="AB332">
            <v>-3.2982600000000004</v>
          </cell>
          <cell r="AC332">
            <v>-3.9228000000000001</v>
          </cell>
          <cell r="AD332">
            <v>-9.9066399999999994</v>
          </cell>
          <cell r="AE332">
            <v>-2.6252</v>
          </cell>
          <cell r="AF332">
            <v>-13.4764</v>
          </cell>
          <cell r="AG332">
            <v>-8.8922000000000008</v>
          </cell>
          <cell r="AH332">
            <v>-4.0299000000000005</v>
          </cell>
          <cell r="AI332">
            <v>-17.374500000000001</v>
          </cell>
          <cell r="AJ332">
            <v>-9.1187999999999985</v>
          </cell>
          <cell r="AK332">
            <v>-9.1957999999999984</v>
          </cell>
          <cell r="AL332">
            <v>-285.13524000000007</v>
          </cell>
          <cell r="AN332">
            <v>0</v>
          </cell>
        </row>
        <row r="333">
          <cell r="A333" t="str">
            <v>624 Total</v>
          </cell>
          <cell r="D333">
            <v>-8.2218</v>
          </cell>
          <cell r="E333">
            <v>-14.321949999999999</v>
          </cell>
          <cell r="F333">
            <v>-7.5042000000000009</v>
          </cell>
          <cell r="G333">
            <v>-8.5678199999999993</v>
          </cell>
          <cell r="H333">
            <v>-7.9092099999999999</v>
          </cell>
          <cell r="I333">
            <v>-13.170309999999999</v>
          </cell>
          <cell r="J333">
            <v>-9.4268699999999992</v>
          </cell>
          <cell r="K333">
            <v>-5.0227299999999993</v>
          </cell>
          <cell r="L333">
            <v>-11.43975</v>
          </cell>
          <cell r="M333">
            <v>-12.21575</v>
          </cell>
          <cell r="N333">
            <v>-8.0460799999999999</v>
          </cell>
          <cell r="O333">
            <v>-10.834400000000002</v>
          </cell>
          <cell r="P333">
            <v>-1.5532800000000002</v>
          </cell>
          <cell r="Q333">
            <v>-3.5085000000000002</v>
          </cell>
          <cell r="R333">
            <v>-12.412720000000002</v>
          </cell>
          <cell r="S333">
            <v>-7.6665599999999996</v>
          </cell>
          <cell r="T333">
            <v>-7.0909799999999992</v>
          </cell>
          <cell r="U333">
            <v>-4.9247500000000004</v>
          </cell>
          <cell r="V333">
            <v>-10.36247</v>
          </cell>
          <cell r="W333">
            <v>-7.932030000000001</v>
          </cell>
          <cell r="X333">
            <v>-6.7016999999999998</v>
          </cell>
          <cell r="Y333">
            <v>-2.8330000000000002</v>
          </cell>
          <cell r="Z333">
            <v>-13.680639999999999</v>
          </cell>
          <cell r="AA333">
            <v>-7.9472399999999999</v>
          </cell>
          <cell r="AB333">
            <v>-3.2982600000000004</v>
          </cell>
          <cell r="AC333">
            <v>-3.9228000000000001</v>
          </cell>
          <cell r="AD333">
            <v>-9.9066399999999994</v>
          </cell>
          <cell r="AE333">
            <v>-2.6252</v>
          </cell>
          <cell r="AF333">
            <v>-13.4764</v>
          </cell>
          <cell r="AG333">
            <v>-8.8922000000000008</v>
          </cell>
          <cell r="AH333">
            <v>-4.0299000000000005</v>
          </cell>
          <cell r="AI333">
            <v>-17.374500000000001</v>
          </cell>
          <cell r="AJ333">
            <v>-9.1187999999999985</v>
          </cell>
          <cell r="AK333">
            <v>-9.1957999999999984</v>
          </cell>
          <cell r="AL333">
            <v>-285.13524000000007</v>
          </cell>
          <cell r="AN333">
            <v>0</v>
          </cell>
        </row>
        <row r="334">
          <cell r="A334" t="str">
            <v>629</v>
          </cell>
          <cell r="B334" t="str">
            <v>CAACI</v>
          </cell>
          <cell r="C334" t="str">
            <v>CAA CORRETAGEM IMOBILIARIA LTD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-1.6500000000000001E-2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-1.6500000000000001E-2</v>
          </cell>
          <cell r="AN334">
            <v>0</v>
          </cell>
        </row>
        <row r="335">
          <cell r="C335" t="str">
            <v>JUST IN TIME RIVIERA SERV.LTDA</v>
          </cell>
          <cell r="D335">
            <v>0</v>
          </cell>
          <cell r="E335">
            <v>0</v>
          </cell>
          <cell r="F335">
            <v>-3.4200000000000001E-2</v>
          </cell>
          <cell r="G335">
            <v>-0.65460000000000007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-0.68880000000000008</v>
          </cell>
          <cell r="AN335">
            <v>0</v>
          </cell>
        </row>
        <row r="336">
          <cell r="C336" t="str">
            <v>SERGIO MENDES ASSESSORIA IMOB.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-0.16427</v>
          </cell>
          <cell r="Q336">
            <v>-5.9000000000000007E-3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-0.22889999999999999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-0.39907000000000004</v>
          </cell>
          <cell r="AN336">
            <v>0</v>
          </cell>
        </row>
        <row r="337">
          <cell r="B337" t="str">
            <v>CAACI Total</v>
          </cell>
          <cell r="D337">
            <v>0</v>
          </cell>
          <cell r="E337">
            <v>0</v>
          </cell>
          <cell r="F337">
            <v>-3.4200000000000001E-2</v>
          </cell>
          <cell r="G337">
            <v>-0.65460000000000007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-0.16427</v>
          </cell>
          <cell r="Q337">
            <v>-5.9000000000000007E-3</v>
          </cell>
          <cell r="R337">
            <v>-1.6500000000000001E-2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-0.22889999999999999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-1.1043700000000001</v>
          </cell>
          <cell r="AN337">
            <v>0</v>
          </cell>
        </row>
        <row r="338">
          <cell r="A338" t="str">
            <v>629 Total</v>
          </cell>
          <cell r="D338">
            <v>0</v>
          </cell>
          <cell r="E338">
            <v>0</v>
          </cell>
          <cell r="F338">
            <v>-3.4200000000000001E-2</v>
          </cell>
          <cell r="G338">
            <v>-0.65460000000000007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-0.16427</v>
          </cell>
          <cell r="Q338">
            <v>-5.9000000000000007E-3</v>
          </cell>
          <cell r="R338">
            <v>-1.6500000000000001E-2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-0.22889999999999999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-1.1043700000000001</v>
          </cell>
          <cell r="AN338">
            <v>0</v>
          </cell>
        </row>
        <row r="339">
          <cell r="A339" t="str">
            <v>632</v>
          </cell>
          <cell r="B339" t="str">
            <v>CAACI</v>
          </cell>
          <cell r="C339" t="str">
            <v>ALEXANDRE ASSES.CONSULT.LTDA</v>
          </cell>
          <cell r="D339">
            <v>0</v>
          </cell>
          <cell r="E339">
            <v>0</v>
          </cell>
          <cell r="F339">
            <v>-0.45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-0.45</v>
          </cell>
          <cell r="AN339">
            <v>0</v>
          </cell>
        </row>
        <row r="340">
          <cell r="C340" t="str">
            <v>PREFEITURA DA CIDADE RJ</v>
          </cell>
          <cell r="D340">
            <v>0</v>
          </cell>
          <cell r="E340">
            <v>0</v>
          </cell>
          <cell r="F340">
            <v>-2.044E-2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-2.044E-2</v>
          </cell>
          <cell r="AN340">
            <v>0</v>
          </cell>
        </row>
        <row r="341">
          <cell r="B341" t="str">
            <v>CAACI Total</v>
          </cell>
          <cell r="D341">
            <v>0</v>
          </cell>
          <cell r="E341">
            <v>0</v>
          </cell>
          <cell r="F341">
            <v>-0.47044000000000002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-0.47044000000000002</v>
          </cell>
          <cell r="AN341">
            <v>0</v>
          </cell>
        </row>
        <row r="342">
          <cell r="A342" t="str">
            <v>632 Total</v>
          </cell>
          <cell r="D342">
            <v>0</v>
          </cell>
          <cell r="E342">
            <v>0</v>
          </cell>
          <cell r="F342">
            <v>-0.47044000000000002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-0.47044000000000002</v>
          </cell>
          <cell r="AN342">
            <v>0</v>
          </cell>
        </row>
        <row r="343">
          <cell r="A343" t="str">
            <v>642</v>
          </cell>
          <cell r="B343" t="str">
            <v>CAACI</v>
          </cell>
          <cell r="C343" t="str">
            <v>XEROX COM. IND. LTDA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-0.29360000000000003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-0.92819999999999991</v>
          </cell>
          <cell r="AB343">
            <v>0</v>
          </cell>
          <cell r="AC343">
            <v>-0.30939999999999995</v>
          </cell>
          <cell r="AD343">
            <v>-0.30939999999999995</v>
          </cell>
          <cell r="AE343">
            <v>-0.30939999999999995</v>
          </cell>
          <cell r="AF343">
            <v>-0.30939999999999995</v>
          </cell>
          <cell r="AG343">
            <v>-0.34264999999999995</v>
          </cell>
          <cell r="AH343">
            <v>-0.34264999999999995</v>
          </cell>
          <cell r="AI343">
            <v>-0.34264999999999995</v>
          </cell>
          <cell r="AJ343">
            <v>-0.34264999999999995</v>
          </cell>
          <cell r="AK343">
            <v>-0.34264999999999995</v>
          </cell>
          <cell r="AL343">
            <v>-4.1726500000000009</v>
          </cell>
          <cell r="AN343">
            <v>0</v>
          </cell>
        </row>
        <row r="344">
          <cell r="B344" t="str">
            <v>CAACI Total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-0.29360000000000003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-0.92819999999999991</v>
          </cell>
          <cell r="AB344">
            <v>0</v>
          </cell>
          <cell r="AC344">
            <v>-0.30939999999999995</v>
          </cell>
          <cell r="AD344">
            <v>-0.30939999999999995</v>
          </cell>
          <cell r="AE344">
            <v>-0.30939999999999995</v>
          </cell>
          <cell r="AF344">
            <v>-0.30939999999999995</v>
          </cell>
          <cell r="AG344">
            <v>-0.34264999999999995</v>
          </cell>
          <cell r="AH344">
            <v>-0.34264999999999995</v>
          </cell>
          <cell r="AI344">
            <v>-0.34264999999999995</v>
          </cell>
          <cell r="AJ344">
            <v>-0.34264999999999995</v>
          </cell>
          <cell r="AK344">
            <v>-0.34264999999999995</v>
          </cell>
          <cell r="AL344">
            <v>-4.1726500000000009</v>
          </cell>
          <cell r="AN344">
            <v>0</v>
          </cell>
        </row>
        <row r="345">
          <cell r="A345" t="str">
            <v>642 Total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-0.29360000000000003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-0.92819999999999991</v>
          </cell>
          <cell r="AB345">
            <v>0</v>
          </cell>
          <cell r="AC345">
            <v>-0.30939999999999995</v>
          </cell>
          <cell r="AD345">
            <v>-0.30939999999999995</v>
          </cell>
          <cell r="AE345">
            <v>-0.30939999999999995</v>
          </cell>
          <cell r="AF345">
            <v>-0.30939999999999995</v>
          </cell>
          <cell r="AG345">
            <v>-0.34264999999999995</v>
          </cell>
          <cell r="AH345">
            <v>-0.34264999999999995</v>
          </cell>
          <cell r="AI345">
            <v>-0.34264999999999995</v>
          </cell>
          <cell r="AJ345">
            <v>-0.34264999999999995</v>
          </cell>
          <cell r="AK345">
            <v>-0.34264999999999995</v>
          </cell>
          <cell r="AL345">
            <v>-4.1726500000000009</v>
          </cell>
          <cell r="AN345">
            <v>0</v>
          </cell>
        </row>
        <row r="346">
          <cell r="A346" t="str">
            <v>643</v>
          </cell>
          <cell r="B346" t="str">
            <v>CAACI</v>
          </cell>
          <cell r="C346" t="str">
            <v>DOMINIO BR CONSULT INF.LTDA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-3.5000000000000003E-2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-3.5000000000000003E-2</v>
          </cell>
          <cell r="AN346">
            <v>0</v>
          </cell>
        </row>
        <row r="347">
          <cell r="B347" t="str">
            <v>CAACI Total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-3.5000000000000003E-2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-3.5000000000000003E-2</v>
          </cell>
          <cell r="AN347">
            <v>0</v>
          </cell>
        </row>
        <row r="348">
          <cell r="A348" t="str">
            <v>643 Total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-3.5000000000000003E-2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-3.5000000000000003E-2</v>
          </cell>
          <cell r="AN348">
            <v>0</v>
          </cell>
        </row>
        <row r="349">
          <cell r="A349" t="str">
            <v>647</v>
          </cell>
          <cell r="B349" t="str">
            <v>CAACI</v>
          </cell>
          <cell r="C349" t="str">
            <v>IMPERIO BOMBAS MAT.EL.HI.F.FER</v>
          </cell>
          <cell r="D349">
            <v>0</v>
          </cell>
          <cell r="E349">
            <v>0</v>
          </cell>
          <cell r="F349">
            <v>-0.434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-0.434</v>
          </cell>
          <cell r="AN349">
            <v>0</v>
          </cell>
        </row>
        <row r="350">
          <cell r="B350" t="str">
            <v>CAACI Total</v>
          </cell>
          <cell r="D350">
            <v>0</v>
          </cell>
          <cell r="E350">
            <v>0</v>
          </cell>
          <cell r="F350">
            <v>-0.434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-0.434</v>
          </cell>
          <cell r="AN350">
            <v>0</v>
          </cell>
        </row>
        <row r="351">
          <cell r="A351" t="str">
            <v>647 Total</v>
          </cell>
          <cell r="D351">
            <v>0</v>
          </cell>
          <cell r="E351">
            <v>0</v>
          </cell>
          <cell r="F351">
            <v>-0.434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-0.434</v>
          </cell>
          <cell r="AN351">
            <v>0</v>
          </cell>
        </row>
        <row r="352">
          <cell r="A352" t="str">
            <v>652</v>
          </cell>
          <cell r="B352" t="str">
            <v>CAACI</v>
          </cell>
          <cell r="C352" t="str">
            <v>PAPELARIA MEXICO RIO LTDA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-0.29730000000000001</v>
          </cell>
          <cell r="AA352">
            <v>-0.19900000000000001</v>
          </cell>
          <cell r="AB352">
            <v>0</v>
          </cell>
          <cell r="AC352">
            <v>-0.32195000000000001</v>
          </cell>
          <cell r="AD352">
            <v>-0.25330000000000003</v>
          </cell>
          <cell r="AE352">
            <v>-0.32219999999999999</v>
          </cell>
          <cell r="AF352">
            <v>0</v>
          </cell>
          <cell r="AG352">
            <v>-0.1002</v>
          </cell>
          <cell r="AH352">
            <v>0</v>
          </cell>
          <cell r="AI352">
            <v>-0.17460000000000001</v>
          </cell>
          <cell r="AJ352">
            <v>-0.66070000000000007</v>
          </cell>
          <cell r="AK352">
            <v>0</v>
          </cell>
          <cell r="AL352">
            <v>-2.32925</v>
          </cell>
          <cell r="AN352">
            <v>0</v>
          </cell>
        </row>
        <row r="353">
          <cell r="C353" t="str">
            <v>PAPELARIA OU COPIADORA</v>
          </cell>
          <cell r="D353">
            <v>0</v>
          </cell>
          <cell r="E353">
            <v>0</v>
          </cell>
          <cell r="F353">
            <v>0</v>
          </cell>
          <cell r="G353">
            <v>-0.314</v>
          </cell>
          <cell r="H353">
            <v>0</v>
          </cell>
          <cell r="I353">
            <v>-0.27400000000000002</v>
          </cell>
          <cell r="J353">
            <v>0</v>
          </cell>
          <cell r="K353">
            <v>0</v>
          </cell>
          <cell r="L353">
            <v>0</v>
          </cell>
          <cell r="M353">
            <v>-2.0500000000000001E-2</v>
          </cell>
          <cell r="N353">
            <v>0</v>
          </cell>
          <cell r="O353">
            <v>0</v>
          </cell>
          <cell r="P353">
            <v>0</v>
          </cell>
          <cell r="Q353">
            <v>-0.27179999999999999</v>
          </cell>
          <cell r="R353">
            <v>0</v>
          </cell>
          <cell r="S353">
            <v>0</v>
          </cell>
          <cell r="T353">
            <v>0</v>
          </cell>
          <cell r="U353">
            <v>-0.27179999999999999</v>
          </cell>
          <cell r="V353">
            <v>0</v>
          </cell>
          <cell r="W353">
            <v>-0.39219999999999999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-1.5443</v>
          </cell>
          <cell r="AN353">
            <v>0</v>
          </cell>
        </row>
        <row r="354">
          <cell r="C354" t="str">
            <v>TEXTOS SIGNS SINALIZ COMPUT LT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-0.13800000000000001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-0.13800000000000001</v>
          </cell>
          <cell r="AN354">
            <v>0</v>
          </cell>
        </row>
        <row r="355">
          <cell r="B355" t="str">
            <v>CAACI Total</v>
          </cell>
          <cell r="D355">
            <v>0</v>
          </cell>
          <cell r="E355">
            <v>0</v>
          </cell>
          <cell r="F355">
            <v>0</v>
          </cell>
          <cell r="G355">
            <v>-0.314</v>
          </cell>
          <cell r="H355">
            <v>0</v>
          </cell>
          <cell r="I355">
            <v>-0.41199999999999998</v>
          </cell>
          <cell r="J355">
            <v>0</v>
          </cell>
          <cell r="K355">
            <v>0</v>
          </cell>
          <cell r="L355">
            <v>0</v>
          </cell>
          <cell r="M355">
            <v>-2.0500000000000001E-2</v>
          </cell>
          <cell r="N355">
            <v>0</v>
          </cell>
          <cell r="O355">
            <v>0</v>
          </cell>
          <cell r="P355">
            <v>0</v>
          </cell>
          <cell r="Q355">
            <v>-0.27179999999999999</v>
          </cell>
          <cell r="R355">
            <v>0</v>
          </cell>
          <cell r="S355">
            <v>0</v>
          </cell>
          <cell r="T355">
            <v>0</v>
          </cell>
          <cell r="U355">
            <v>-0.27179999999999999</v>
          </cell>
          <cell r="V355">
            <v>0</v>
          </cell>
          <cell r="W355">
            <v>-0.39219999999999999</v>
          </cell>
          <cell r="X355">
            <v>0</v>
          </cell>
          <cell r="Y355">
            <v>0</v>
          </cell>
          <cell r="Z355">
            <v>-0.29730000000000001</v>
          </cell>
          <cell r="AA355">
            <v>-0.19900000000000001</v>
          </cell>
          <cell r="AB355">
            <v>0</v>
          </cell>
          <cell r="AC355">
            <v>-0.32195000000000001</v>
          </cell>
          <cell r="AD355">
            <v>-0.25330000000000003</v>
          </cell>
          <cell r="AE355">
            <v>-0.32219999999999999</v>
          </cell>
          <cell r="AF355">
            <v>0</v>
          </cell>
          <cell r="AG355">
            <v>-0.1002</v>
          </cell>
          <cell r="AH355">
            <v>0</v>
          </cell>
          <cell r="AI355">
            <v>-0.17460000000000001</v>
          </cell>
          <cell r="AJ355">
            <v>-0.66070000000000007</v>
          </cell>
          <cell r="AK355">
            <v>0</v>
          </cell>
          <cell r="AL355">
            <v>-4.0115500000000006</v>
          </cell>
          <cell r="AN355">
            <v>0</v>
          </cell>
        </row>
        <row r="356">
          <cell r="A356" t="str">
            <v>652 Total</v>
          </cell>
          <cell r="D356">
            <v>0</v>
          </cell>
          <cell r="E356">
            <v>0</v>
          </cell>
          <cell r="F356">
            <v>0</v>
          </cell>
          <cell r="G356">
            <v>-0.314</v>
          </cell>
          <cell r="H356">
            <v>0</v>
          </cell>
          <cell r="I356">
            <v>-0.41199999999999998</v>
          </cell>
          <cell r="J356">
            <v>0</v>
          </cell>
          <cell r="K356">
            <v>0</v>
          </cell>
          <cell r="L356">
            <v>0</v>
          </cell>
          <cell r="M356">
            <v>-2.0500000000000001E-2</v>
          </cell>
          <cell r="N356">
            <v>0</v>
          </cell>
          <cell r="O356">
            <v>0</v>
          </cell>
          <cell r="P356">
            <v>0</v>
          </cell>
          <cell r="Q356">
            <v>-0.27179999999999999</v>
          </cell>
          <cell r="R356">
            <v>0</v>
          </cell>
          <cell r="S356">
            <v>0</v>
          </cell>
          <cell r="T356">
            <v>0</v>
          </cell>
          <cell r="U356">
            <v>-0.27179999999999999</v>
          </cell>
          <cell r="V356">
            <v>0</v>
          </cell>
          <cell r="W356">
            <v>-0.39219999999999999</v>
          </cell>
          <cell r="X356">
            <v>0</v>
          </cell>
          <cell r="Y356">
            <v>0</v>
          </cell>
          <cell r="Z356">
            <v>-0.29730000000000001</v>
          </cell>
          <cell r="AA356">
            <v>-0.19900000000000001</v>
          </cell>
          <cell r="AB356">
            <v>0</v>
          </cell>
          <cell r="AC356">
            <v>-0.32195000000000001</v>
          </cell>
          <cell r="AD356">
            <v>-0.25330000000000003</v>
          </cell>
          <cell r="AE356">
            <v>-0.32219999999999999</v>
          </cell>
          <cell r="AF356">
            <v>0</v>
          </cell>
          <cell r="AG356">
            <v>-0.1002</v>
          </cell>
          <cell r="AH356">
            <v>0</v>
          </cell>
          <cell r="AI356">
            <v>-0.17460000000000001</v>
          </cell>
          <cell r="AJ356">
            <v>-0.66070000000000007</v>
          </cell>
          <cell r="AK356">
            <v>0</v>
          </cell>
          <cell r="AL356">
            <v>-4.0115500000000006</v>
          </cell>
          <cell r="AN356">
            <v>0</v>
          </cell>
        </row>
        <row r="357">
          <cell r="A357" t="str">
            <v>655</v>
          </cell>
          <cell r="B357" t="str">
            <v>CAACI</v>
          </cell>
          <cell r="C357" t="str">
            <v>BANCO BRADESCO S/A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0.36749999999999999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0.36749999999999999</v>
          </cell>
          <cell r="AN357">
            <v>0</v>
          </cell>
        </row>
        <row r="358">
          <cell r="C358" t="str">
            <v>GRAFICA</v>
          </cell>
          <cell r="D358">
            <v>0</v>
          </cell>
          <cell r="E358">
            <v>-2.1</v>
          </cell>
          <cell r="F358">
            <v>-0.5</v>
          </cell>
          <cell r="G358">
            <v>-0.06</v>
          </cell>
          <cell r="H358">
            <v>-0.18</v>
          </cell>
          <cell r="I358">
            <v>-0.4</v>
          </cell>
          <cell r="J358">
            <v>0</v>
          </cell>
          <cell r="K358">
            <v>-0.36</v>
          </cell>
          <cell r="L358">
            <v>0</v>
          </cell>
          <cell r="M358">
            <v>0</v>
          </cell>
          <cell r="N358">
            <v>-0.44549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-1.1413499999999999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-0.99820000000000009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-6.1850399999999999</v>
          </cell>
          <cell r="AN358">
            <v>0</v>
          </cell>
        </row>
        <row r="359">
          <cell r="C359" t="str">
            <v>GRAFICA VITORIA LTDA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-0.25</v>
          </cell>
          <cell r="AJ359">
            <v>-0.25</v>
          </cell>
          <cell r="AK359">
            <v>0</v>
          </cell>
          <cell r="AL359">
            <v>-0.5</v>
          </cell>
          <cell r="AN359">
            <v>0</v>
          </cell>
        </row>
        <row r="360">
          <cell r="C360" t="str">
            <v>ISIDORO &amp; PARENTE PROD.LTDA</v>
          </cell>
          <cell r="D360">
            <v>0</v>
          </cell>
          <cell r="E360">
            <v>0</v>
          </cell>
          <cell r="F360">
            <v>0</v>
          </cell>
          <cell r="G360">
            <v>-0.26250000000000001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-0.26250000000000001</v>
          </cell>
          <cell r="AN360">
            <v>0</v>
          </cell>
        </row>
        <row r="361">
          <cell r="C361" t="str">
            <v>DEISE LUCIDES R.DO NASCIMENTO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-0.32039999999999996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-0.32039999999999996</v>
          </cell>
          <cell r="AN361">
            <v>0</v>
          </cell>
        </row>
        <row r="362">
          <cell r="C362" t="str">
            <v>AGRAFYMARQUES SERV.GRAFICOS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-0.73499999999999999</v>
          </cell>
          <cell r="AB362">
            <v>0</v>
          </cell>
          <cell r="AC362">
            <v>0</v>
          </cell>
          <cell r="AD362">
            <v>-0.84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-0.96599999999999997</v>
          </cell>
          <cell r="AK362">
            <v>0</v>
          </cell>
          <cell r="AL362">
            <v>-2.5409999999999999</v>
          </cell>
          <cell r="AN362">
            <v>0</v>
          </cell>
        </row>
        <row r="363">
          <cell r="B363" t="str">
            <v>CAACI Total</v>
          </cell>
          <cell r="D363">
            <v>0</v>
          </cell>
          <cell r="E363">
            <v>-2.1</v>
          </cell>
          <cell r="F363">
            <v>-0.5</v>
          </cell>
          <cell r="G363">
            <v>-0.32250000000000001</v>
          </cell>
          <cell r="H363">
            <v>-0.18</v>
          </cell>
          <cell r="I363">
            <v>-0.4</v>
          </cell>
          <cell r="J363">
            <v>0</v>
          </cell>
          <cell r="K363">
            <v>-0.36</v>
          </cell>
          <cell r="L363">
            <v>0</v>
          </cell>
          <cell r="M363">
            <v>0</v>
          </cell>
          <cell r="N363">
            <v>-0.44549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-1.1413499999999999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-0.99820000000000009</v>
          </cell>
          <cell r="Y363">
            <v>0</v>
          </cell>
          <cell r="Z363">
            <v>-0.32039999999999996</v>
          </cell>
          <cell r="AA363">
            <v>-0.36749999999999999</v>
          </cell>
          <cell r="AB363">
            <v>0</v>
          </cell>
          <cell r="AC363">
            <v>0</v>
          </cell>
          <cell r="AD363">
            <v>-0.84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-0.25</v>
          </cell>
          <cell r="AJ363">
            <v>-1.216</v>
          </cell>
          <cell r="AK363">
            <v>0</v>
          </cell>
          <cell r="AL363">
            <v>-9.4414399999999983</v>
          </cell>
          <cell r="AN363">
            <v>0</v>
          </cell>
        </row>
        <row r="364">
          <cell r="A364" t="str">
            <v>655 Total</v>
          </cell>
          <cell r="D364">
            <v>0</v>
          </cell>
          <cell r="E364">
            <v>-2.1</v>
          </cell>
          <cell r="F364">
            <v>-0.5</v>
          </cell>
          <cell r="G364">
            <v>-0.32250000000000001</v>
          </cell>
          <cell r="H364">
            <v>-0.18</v>
          </cell>
          <cell r="I364">
            <v>-0.4</v>
          </cell>
          <cell r="J364">
            <v>0</v>
          </cell>
          <cell r="K364">
            <v>-0.36</v>
          </cell>
          <cell r="L364">
            <v>0</v>
          </cell>
          <cell r="M364">
            <v>0</v>
          </cell>
          <cell r="N364">
            <v>-0.44549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-1.1413499999999999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-0.99820000000000009</v>
          </cell>
          <cell r="Y364">
            <v>0</v>
          </cell>
          <cell r="Z364">
            <v>-0.32039999999999996</v>
          </cell>
          <cell r="AA364">
            <v>-0.36749999999999999</v>
          </cell>
          <cell r="AB364">
            <v>0</v>
          </cell>
          <cell r="AC364">
            <v>0</v>
          </cell>
          <cell r="AD364">
            <v>-0.84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-0.25</v>
          </cell>
          <cell r="AJ364">
            <v>-1.216</v>
          </cell>
          <cell r="AK364">
            <v>0</v>
          </cell>
          <cell r="AL364">
            <v>-9.4414399999999983</v>
          </cell>
          <cell r="AN364">
            <v>0</v>
          </cell>
        </row>
        <row r="365">
          <cell r="A365" t="str">
            <v>658</v>
          </cell>
          <cell r="B365" t="str">
            <v>CAACI</v>
          </cell>
          <cell r="C365" t="str">
            <v>ILUMILAR BARRA UTILIDADES LTDA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-8.4000000000000005E-2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-8.4000000000000005E-2</v>
          </cell>
          <cell r="AN365">
            <v>0</v>
          </cell>
        </row>
        <row r="366">
          <cell r="C366" t="str">
            <v>SAMREMO MAQUINAS LTDA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-0.113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-0.113</v>
          </cell>
          <cell r="AN366">
            <v>0</v>
          </cell>
        </row>
        <row r="367">
          <cell r="C367" t="str">
            <v>SOFT RIO 2001 FILTROS B.LTDA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-0.06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-0.35499999999999998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-0.41499999999999998</v>
          </cell>
          <cell r="AN367">
            <v>0</v>
          </cell>
        </row>
        <row r="368">
          <cell r="B368" t="str">
            <v>CAACI Total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-8.4000000000000005E-2</v>
          </cell>
          <cell r="S368">
            <v>0</v>
          </cell>
          <cell r="T368">
            <v>-0.06</v>
          </cell>
          <cell r="U368">
            <v>-0.113</v>
          </cell>
          <cell r="V368">
            <v>0</v>
          </cell>
          <cell r="W368">
            <v>0</v>
          </cell>
          <cell r="X368">
            <v>0</v>
          </cell>
          <cell r="Y368">
            <v>-0.35499999999999998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-0.61199999999999999</v>
          </cell>
          <cell r="AN368">
            <v>0</v>
          </cell>
        </row>
        <row r="369">
          <cell r="A369" t="str">
            <v>658 Total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-8.4000000000000005E-2</v>
          </cell>
          <cell r="S369">
            <v>0</v>
          </cell>
          <cell r="T369">
            <v>-0.06</v>
          </cell>
          <cell r="U369">
            <v>-0.113</v>
          </cell>
          <cell r="V369">
            <v>0</v>
          </cell>
          <cell r="W369">
            <v>0</v>
          </cell>
          <cell r="X369">
            <v>0</v>
          </cell>
          <cell r="Y369">
            <v>-0.35499999999999998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-0.61199999999999999</v>
          </cell>
          <cell r="AN369">
            <v>0</v>
          </cell>
        </row>
        <row r="370">
          <cell r="A370" t="str">
            <v>661</v>
          </cell>
          <cell r="B370" t="str">
            <v>CAACI</v>
          </cell>
          <cell r="C370" t="str">
            <v>ENCADERNADORA COURA LTDA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-1.4999999999999999E-2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-1.4999999999999999E-2</v>
          </cell>
          <cell r="AN370">
            <v>0</v>
          </cell>
        </row>
        <row r="371">
          <cell r="C371" t="str">
            <v>GRAFICA</v>
          </cell>
          <cell r="D371">
            <v>-0.34218999999999999</v>
          </cell>
          <cell r="E371">
            <v>-3.1699999999999999E-2</v>
          </cell>
          <cell r="F371">
            <v>0</v>
          </cell>
          <cell r="G371">
            <v>0</v>
          </cell>
          <cell r="H371">
            <v>-2.0750000000000001E-2</v>
          </cell>
          <cell r="I371">
            <v>0</v>
          </cell>
          <cell r="J371">
            <v>-7.9909999999999995E-2</v>
          </cell>
          <cell r="K371">
            <v>-6.9930000000000006E-2</v>
          </cell>
          <cell r="L371">
            <v>-4.3929999999999997E-2</v>
          </cell>
          <cell r="M371">
            <v>-2.4199999999999999E-2</v>
          </cell>
          <cell r="N371">
            <v>0</v>
          </cell>
          <cell r="O371">
            <v>0</v>
          </cell>
          <cell r="P371">
            <v>0</v>
          </cell>
          <cell r="Q371">
            <v>-0.182</v>
          </cell>
          <cell r="R371">
            <v>-0.03</v>
          </cell>
          <cell r="S371">
            <v>0</v>
          </cell>
          <cell r="T371">
            <v>0</v>
          </cell>
          <cell r="U371">
            <v>-7.1499999999999994E-2</v>
          </cell>
          <cell r="V371">
            <v>-7.9500000000000001E-2</v>
          </cell>
          <cell r="W371">
            <v>-3.0499999999999999E-2</v>
          </cell>
          <cell r="X371">
            <v>-2.8000000000000001E-2</v>
          </cell>
          <cell r="Y371">
            <v>-3.3600000000000005E-2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-1.0677099999999999</v>
          </cell>
          <cell r="AN371">
            <v>0</v>
          </cell>
        </row>
        <row r="372">
          <cell r="C372" t="str">
            <v>LUME SHOP PROD.VISUAIS LTDA-ME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-0.26350000000000001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-0.26350000000000001</v>
          </cell>
          <cell r="AN372">
            <v>0</v>
          </cell>
        </row>
        <row r="373">
          <cell r="C373" t="str">
            <v>PAPELARIA OU COPIADORA</v>
          </cell>
          <cell r="D373">
            <v>0</v>
          </cell>
          <cell r="E373">
            <v>-6.3530000000000003E-2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-6.3530000000000003E-2</v>
          </cell>
          <cell r="AN373">
            <v>0</v>
          </cell>
        </row>
        <row r="374">
          <cell r="C374" t="str">
            <v>XEROX COM. IND. LTDA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-0.29360000000000003</v>
          </cell>
          <cell r="L374">
            <v>-0.29360000000000003</v>
          </cell>
          <cell r="M374">
            <v>-0.29360000000000003</v>
          </cell>
          <cell r="N374">
            <v>-0.29360000000000003</v>
          </cell>
          <cell r="O374">
            <v>0</v>
          </cell>
          <cell r="P374">
            <v>-0.30001</v>
          </cell>
          <cell r="Q374">
            <v>-0.29360000000000003</v>
          </cell>
          <cell r="R374">
            <v>-0.29360000000000003</v>
          </cell>
          <cell r="S374">
            <v>-0.29360000000000003</v>
          </cell>
          <cell r="T374">
            <v>-0.29360000000000003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-0.61879999999999991</v>
          </cell>
          <cell r="Z374">
            <v>-0.61879999999999991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-3.8864100000000001</v>
          </cell>
          <cell r="AN374">
            <v>0</v>
          </cell>
        </row>
        <row r="375">
          <cell r="C375" t="str">
            <v>COPY SPEED SERV REPROGRAF.LTDA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-0.15819999999999998</v>
          </cell>
          <cell r="AA375">
            <v>-0.40410000000000001</v>
          </cell>
          <cell r="AB375">
            <v>-0.94529999999999992</v>
          </cell>
          <cell r="AC375">
            <v>-1.4999999999999999E-2</v>
          </cell>
          <cell r="AD375">
            <v>-0.76649999999999996</v>
          </cell>
          <cell r="AE375">
            <v>-0.75700000000000001</v>
          </cell>
          <cell r="AF375">
            <v>-0.14899999999999999</v>
          </cell>
          <cell r="AG375">
            <v>-0.2089</v>
          </cell>
          <cell r="AH375">
            <v>-0.51949999999999996</v>
          </cell>
          <cell r="AI375">
            <v>-0.21659999999999999</v>
          </cell>
          <cell r="AJ375">
            <v>-0.23810000000000001</v>
          </cell>
          <cell r="AK375">
            <v>-0.10679999999999999</v>
          </cell>
          <cell r="AL375">
            <v>-4.4850000000000003</v>
          </cell>
          <cell r="AN375">
            <v>0</v>
          </cell>
        </row>
        <row r="376">
          <cell r="C376" t="str">
            <v>COR &amp; ARTE ICARAI LTDA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-0.63500000000000001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-0.63500000000000001</v>
          </cell>
          <cell r="AN376">
            <v>0</v>
          </cell>
        </row>
        <row r="377">
          <cell r="B377" t="str">
            <v>CAACI Total</v>
          </cell>
          <cell r="D377">
            <v>-0.34218999999999999</v>
          </cell>
          <cell r="E377">
            <v>-9.5229999999999995E-2</v>
          </cell>
          <cell r="F377">
            <v>0</v>
          </cell>
          <cell r="G377">
            <v>0</v>
          </cell>
          <cell r="H377">
            <v>-2.0750000000000001E-2</v>
          </cell>
          <cell r="I377">
            <v>0</v>
          </cell>
          <cell r="J377">
            <v>-9.4909999999999994E-2</v>
          </cell>
          <cell r="K377">
            <v>-0.36353000000000002</v>
          </cell>
          <cell r="L377">
            <v>-0.33753000000000005</v>
          </cell>
          <cell r="M377">
            <v>-0.58129999999999993</v>
          </cell>
          <cell r="N377">
            <v>-0.29360000000000003</v>
          </cell>
          <cell r="O377">
            <v>0</v>
          </cell>
          <cell r="P377">
            <v>-0.30001</v>
          </cell>
          <cell r="Q377">
            <v>-0.47560000000000002</v>
          </cell>
          <cell r="R377">
            <v>-0.3236</v>
          </cell>
          <cell r="S377">
            <v>-0.29360000000000003</v>
          </cell>
          <cell r="T377">
            <v>-0.29360000000000003</v>
          </cell>
          <cell r="U377">
            <v>-7.1499999999999994E-2</v>
          </cell>
          <cell r="V377">
            <v>-7.9500000000000001E-2</v>
          </cell>
          <cell r="W377">
            <v>-3.0499999999999999E-2</v>
          </cell>
          <cell r="X377">
            <v>-2.8000000000000001E-2</v>
          </cell>
          <cell r="Y377">
            <v>-0.65239999999999998</v>
          </cell>
          <cell r="Z377">
            <v>-0.77700000000000002</v>
          </cell>
          <cell r="AA377">
            <v>-0.40410000000000001</v>
          </cell>
          <cell r="AB377">
            <v>-0.94529999999999992</v>
          </cell>
          <cell r="AC377">
            <v>-0.65</v>
          </cell>
          <cell r="AD377">
            <v>-0.76649999999999996</v>
          </cell>
          <cell r="AE377">
            <v>-0.75700000000000001</v>
          </cell>
          <cell r="AF377">
            <v>-0.14899999999999999</v>
          </cell>
          <cell r="AG377">
            <v>-0.2089</v>
          </cell>
          <cell r="AH377">
            <v>-0.51949999999999996</v>
          </cell>
          <cell r="AI377">
            <v>-0.21659999999999999</v>
          </cell>
          <cell r="AJ377">
            <v>-0.23810000000000001</v>
          </cell>
          <cell r="AK377">
            <v>-0.10679999999999999</v>
          </cell>
          <cell r="AL377">
            <v>-10.416150000000002</v>
          </cell>
          <cell r="AN377">
            <v>0</v>
          </cell>
        </row>
        <row r="378">
          <cell r="A378" t="str">
            <v>661 Total</v>
          </cell>
          <cell r="D378">
            <v>-0.34218999999999999</v>
          </cell>
          <cell r="E378">
            <v>-9.5229999999999995E-2</v>
          </cell>
          <cell r="F378">
            <v>0</v>
          </cell>
          <cell r="G378">
            <v>0</v>
          </cell>
          <cell r="H378">
            <v>-2.0750000000000001E-2</v>
          </cell>
          <cell r="I378">
            <v>0</v>
          </cell>
          <cell r="J378">
            <v>-9.4909999999999994E-2</v>
          </cell>
          <cell r="K378">
            <v>-0.36353000000000002</v>
          </cell>
          <cell r="L378">
            <v>-0.33753000000000005</v>
          </cell>
          <cell r="M378">
            <v>-0.58129999999999993</v>
          </cell>
          <cell r="N378">
            <v>-0.29360000000000003</v>
          </cell>
          <cell r="O378">
            <v>0</v>
          </cell>
          <cell r="P378">
            <v>-0.30001</v>
          </cell>
          <cell r="Q378">
            <v>-0.47560000000000002</v>
          </cell>
          <cell r="R378">
            <v>-0.3236</v>
          </cell>
          <cell r="S378">
            <v>-0.29360000000000003</v>
          </cell>
          <cell r="T378">
            <v>-0.29360000000000003</v>
          </cell>
          <cell r="U378">
            <v>-7.1499999999999994E-2</v>
          </cell>
          <cell r="V378">
            <v>-7.9500000000000001E-2</v>
          </cell>
          <cell r="W378">
            <v>-3.0499999999999999E-2</v>
          </cell>
          <cell r="X378">
            <v>-2.8000000000000001E-2</v>
          </cell>
          <cell r="Y378">
            <v>-0.65239999999999998</v>
          </cell>
          <cell r="Z378">
            <v>-0.77700000000000002</v>
          </cell>
          <cell r="AA378">
            <v>-0.40410000000000001</v>
          </cell>
          <cell r="AB378">
            <v>-0.94529999999999992</v>
          </cell>
          <cell r="AC378">
            <v>-0.65</v>
          </cell>
          <cell r="AD378">
            <v>-0.76649999999999996</v>
          </cell>
          <cell r="AE378">
            <v>-0.75700000000000001</v>
          </cell>
          <cell r="AF378">
            <v>-0.14899999999999999</v>
          </cell>
          <cell r="AG378">
            <v>-0.2089</v>
          </cell>
          <cell r="AH378">
            <v>-0.51949999999999996</v>
          </cell>
          <cell r="AI378">
            <v>-0.21659999999999999</v>
          </cell>
          <cell r="AJ378">
            <v>-0.23810000000000001</v>
          </cell>
          <cell r="AK378">
            <v>-0.10679999999999999</v>
          </cell>
          <cell r="AL378">
            <v>-10.416150000000002</v>
          </cell>
          <cell r="AN378">
            <v>0</v>
          </cell>
        </row>
        <row r="379">
          <cell r="A379" t="str">
            <v>664</v>
          </cell>
          <cell r="B379" t="str">
            <v>CAACI</v>
          </cell>
          <cell r="C379" t="str">
            <v>ILUMILAR BARRA UTILIDADES LTDA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-6.6200000000000009E-2</v>
          </cell>
          <cell r="P379">
            <v>-4.2900000000000001E-2</v>
          </cell>
          <cell r="Q379">
            <v>-5.8799999999999998E-2</v>
          </cell>
          <cell r="R379">
            <v>0</v>
          </cell>
          <cell r="S379">
            <v>-5.1400000000000001E-2</v>
          </cell>
          <cell r="T379">
            <v>-0.14130000000000001</v>
          </cell>
          <cell r="U379">
            <v>-7.6499999999999999E-2</v>
          </cell>
          <cell r="V379">
            <v>-6.08E-2</v>
          </cell>
          <cell r="W379">
            <v>-0.14859999999999998</v>
          </cell>
          <cell r="X379">
            <v>0</v>
          </cell>
          <cell r="Y379">
            <v>-9.2299999999999993E-2</v>
          </cell>
          <cell r="Z379">
            <v>-0.31039999999999995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-1.0491999999999999</v>
          </cell>
          <cell r="AN379">
            <v>0</v>
          </cell>
        </row>
        <row r="380">
          <cell r="C380" t="str">
            <v>ZUCCA ELETRONICOS LTDA.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-0.245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-0.245</v>
          </cell>
          <cell r="AN380">
            <v>0</v>
          </cell>
        </row>
        <row r="381">
          <cell r="C381" t="str">
            <v>GREENLIGHT PARQUE ILUM.LTDA.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-9.9699999999999997E-2</v>
          </cell>
          <cell r="AC381">
            <v>0</v>
          </cell>
          <cell r="AD381">
            <v>-0.14530000000000001</v>
          </cell>
          <cell r="AE381">
            <v>0</v>
          </cell>
          <cell r="AF381">
            <v>-0.1691</v>
          </cell>
          <cell r="AG381">
            <v>0</v>
          </cell>
          <cell r="AH381">
            <v>-0.2074</v>
          </cell>
          <cell r="AI381">
            <v>-0.1298</v>
          </cell>
          <cell r="AJ381">
            <v>-0.25869999999999999</v>
          </cell>
          <cell r="AK381">
            <v>0</v>
          </cell>
          <cell r="AL381">
            <v>-1.01</v>
          </cell>
          <cell r="AN381">
            <v>0</v>
          </cell>
        </row>
        <row r="382">
          <cell r="B382" t="str">
            <v>CAACI Total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-6.6200000000000009E-2</v>
          </cell>
          <cell r="P382">
            <v>-4.2900000000000001E-2</v>
          </cell>
          <cell r="Q382">
            <v>-5.8799999999999998E-2</v>
          </cell>
          <cell r="R382">
            <v>0</v>
          </cell>
          <cell r="S382">
            <v>-5.1400000000000001E-2</v>
          </cell>
          <cell r="T382">
            <v>-0.14130000000000001</v>
          </cell>
          <cell r="U382">
            <v>-7.6499999999999999E-2</v>
          </cell>
          <cell r="V382">
            <v>-6.08E-2</v>
          </cell>
          <cell r="W382">
            <v>-0.14859999999999998</v>
          </cell>
          <cell r="X382">
            <v>0</v>
          </cell>
          <cell r="Y382">
            <v>-0.33729999999999999</v>
          </cell>
          <cell r="Z382">
            <v>-0.31039999999999995</v>
          </cell>
          <cell r="AA382">
            <v>0</v>
          </cell>
          <cell r="AB382">
            <v>-9.9699999999999997E-2</v>
          </cell>
          <cell r="AC382">
            <v>0</v>
          </cell>
          <cell r="AD382">
            <v>-0.14530000000000001</v>
          </cell>
          <cell r="AE382">
            <v>0</v>
          </cell>
          <cell r="AF382">
            <v>-0.1691</v>
          </cell>
          <cell r="AG382">
            <v>0</v>
          </cell>
          <cell r="AH382">
            <v>-0.2074</v>
          </cell>
          <cell r="AI382">
            <v>-0.1298</v>
          </cell>
          <cell r="AJ382">
            <v>-0.25869999999999999</v>
          </cell>
          <cell r="AK382">
            <v>0</v>
          </cell>
          <cell r="AL382">
            <v>-2.3041999999999998</v>
          </cell>
          <cell r="AN382">
            <v>0</v>
          </cell>
        </row>
        <row r="383">
          <cell r="A383" t="str">
            <v>664 Total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-6.6200000000000009E-2</v>
          </cell>
          <cell r="P383">
            <v>-4.2900000000000001E-2</v>
          </cell>
          <cell r="Q383">
            <v>-5.8799999999999998E-2</v>
          </cell>
          <cell r="R383">
            <v>0</v>
          </cell>
          <cell r="S383">
            <v>-5.1400000000000001E-2</v>
          </cell>
          <cell r="T383">
            <v>-0.14130000000000001</v>
          </cell>
          <cell r="U383">
            <v>-7.6499999999999999E-2</v>
          </cell>
          <cell r="V383">
            <v>-6.08E-2</v>
          </cell>
          <cell r="W383">
            <v>-0.14859999999999998</v>
          </cell>
          <cell r="X383">
            <v>0</v>
          </cell>
          <cell r="Y383">
            <v>-0.33729999999999999</v>
          </cell>
          <cell r="Z383">
            <v>-0.31039999999999995</v>
          </cell>
          <cell r="AA383">
            <v>0</v>
          </cell>
          <cell r="AB383">
            <v>-9.9699999999999997E-2</v>
          </cell>
          <cell r="AC383">
            <v>0</v>
          </cell>
          <cell r="AD383">
            <v>-0.14530000000000001</v>
          </cell>
          <cell r="AE383">
            <v>0</v>
          </cell>
          <cell r="AF383">
            <v>-0.1691</v>
          </cell>
          <cell r="AG383">
            <v>0</v>
          </cell>
          <cell r="AH383">
            <v>-0.2074</v>
          </cell>
          <cell r="AI383">
            <v>-0.1298</v>
          </cell>
          <cell r="AJ383">
            <v>-0.25869999999999999</v>
          </cell>
          <cell r="AK383">
            <v>0</v>
          </cell>
          <cell r="AL383">
            <v>-2.3041999999999998</v>
          </cell>
          <cell r="AN383">
            <v>0</v>
          </cell>
        </row>
        <row r="384">
          <cell r="A384" t="str">
            <v>668</v>
          </cell>
          <cell r="B384" t="str">
            <v>CAACI</v>
          </cell>
          <cell r="C384" t="str">
            <v>CONSELHOs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-0.15</v>
          </cell>
          <cell r="R384">
            <v>0</v>
          </cell>
          <cell r="S384">
            <v>0</v>
          </cell>
          <cell r="T384">
            <v>-0.152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-0.1268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-0.42880000000000001</v>
          </cell>
          <cell r="AN384">
            <v>0</v>
          </cell>
        </row>
        <row r="385">
          <cell r="C385" t="str">
            <v>CRECI/RJ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-0.152</v>
          </cell>
          <cell r="S385">
            <v>-0.152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-0.1268</v>
          </cell>
          <cell r="AD385">
            <v>0</v>
          </cell>
          <cell r="AE385">
            <v>-0.1268</v>
          </cell>
          <cell r="AF385">
            <v>-0.1268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-0.68440000000000001</v>
          </cell>
          <cell r="AN385">
            <v>0</v>
          </cell>
        </row>
        <row r="386">
          <cell r="C386" t="str">
            <v>SECOVIs</v>
          </cell>
          <cell r="D386">
            <v>-0.12188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-0.12188</v>
          </cell>
          <cell r="AN386">
            <v>0</v>
          </cell>
        </row>
        <row r="387">
          <cell r="C387" t="str">
            <v>SINDICATOS</v>
          </cell>
          <cell r="D387">
            <v>-7.9239999999999991E-2</v>
          </cell>
          <cell r="E387">
            <v>0</v>
          </cell>
          <cell r="F387">
            <v>0</v>
          </cell>
          <cell r="G387">
            <v>-0.10027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-0.11429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-0.29380000000000001</v>
          </cell>
          <cell r="AN387">
            <v>0</v>
          </cell>
        </row>
        <row r="388">
          <cell r="C388" t="str">
            <v>CONSELHO REG.DE CORRET.IMOVEIS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-0.1268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-0.1268</v>
          </cell>
          <cell r="AN388">
            <v>0</v>
          </cell>
        </row>
        <row r="389">
          <cell r="B389" t="str">
            <v>CAACI Total</v>
          </cell>
          <cell r="D389">
            <v>-0.20111999999999999</v>
          </cell>
          <cell r="E389">
            <v>0</v>
          </cell>
          <cell r="F389">
            <v>0</v>
          </cell>
          <cell r="G389">
            <v>-0.10027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-0.11429</v>
          </cell>
          <cell r="N389">
            <v>0</v>
          </cell>
          <cell r="O389">
            <v>0</v>
          </cell>
          <cell r="P389">
            <v>0</v>
          </cell>
          <cell r="Q389">
            <v>-0.15</v>
          </cell>
          <cell r="R389">
            <v>-0.152</v>
          </cell>
          <cell r="S389">
            <v>-0.152</v>
          </cell>
          <cell r="T389">
            <v>-0.152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-0.1268</v>
          </cell>
          <cell r="AC389">
            <v>-0.1268</v>
          </cell>
          <cell r="AD389">
            <v>-0.1268</v>
          </cell>
          <cell r="AE389">
            <v>-0.1268</v>
          </cell>
          <cell r="AF389">
            <v>-0.1268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-1.6556799999999998</v>
          </cell>
          <cell r="AN389">
            <v>0</v>
          </cell>
        </row>
        <row r="390">
          <cell r="A390" t="str">
            <v>668 Total</v>
          </cell>
          <cell r="D390">
            <v>-0.20111999999999999</v>
          </cell>
          <cell r="E390">
            <v>0</v>
          </cell>
          <cell r="F390">
            <v>0</v>
          </cell>
          <cell r="G390">
            <v>-0.10027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-0.11429</v>
          </cell>
          <cell r="N390">
            <v>0</v>
          </cell>
          <cell r="O390">
            <v>0</v>
          </cell>
          <cell r="P390">
            <v>0</v>
          </cell>
          <cell r="Q390">
            <v>-0.15</v>
          </cell>
          <cell r="R390">
            <v>-0.152</v>
          </cell>
          <cell r="S390">
            <v>-0.152</v>
          </cell>
          <cell r="T390">
            <v>-0.152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-0.1268</v>
          </cell>
          <cell r="AC390">
            <v>-0.1268</v>
          </cell>
          <cell r="AD390">
            <v>-0.1268</v>
          </cell>
          <cell r="AE390">
            <v>-0.1268</v>
          </cell>
          <cell r="AF390">
            <v>-0.1268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-1.6556799999999998</v>
          </cell>
          <cell r="AN390">
            <v>0</v>
          </cell>
        </row>
        <row r="391">
          <cell r="A391" t="str">
            <v>674</v>
          </cell>
          <cell r="B391" t="str">
            <v>CAACI</v>
          </cell>
          <cell r="C391" t="str">
            <v>CAA CORRETAGEM IMOBILIARIA LTD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-0.37431999999999999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-0.37431999999999999</v>
          </cell>
          <cell r="AN391">
            <v>0</v>
          </cell>
        </row>
        <row r="392">
          <cell r="C392" t="str">
            <v>PREFEITURA DA CIDADE RJ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-0.40254000000000001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-0.40254000000000001</v>
          </cell>
          <cell r="AN392">
            <v>0</v>
          </cell>
        </row>
        <row r="393">
          <cell r="B393" t="str">
            <v>CAACI Total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-0.37431999999999999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-0.40254000000000001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-0.77685999999999999</v>
          </cell>
          <cell r="AN393">
            <v>0</v>
          </cell>
        </row>
        <row r="394">
          <cell r="A394" t="str">
            <v>674 Total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-0.37431999999999999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-0.40254000000000001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-0.77685999999999999</v>
          </cell>
          <cell r="AN394">
            <v>0</v>
          </cell>
        </row>
        <row r="395">
          <cell r="A395" t="str">
            <v>677</v>
          </cell>
          <cell r="B395" t="str">
            <v>CAACI</v>
          </cell>
          <cell r="C395" t="str">
            <v>BANCO BRADESCO S/A</v>
          </cell>
          <cell r="D395">
            <v>-0.84548999999999996</v>
          </cell>
          <cell r="E395">
            <v>-0.63514000000000004</v>
          </cell>
          <cell r="F395">
            <v>-0.41175</v>
          </cell>
          <cell r="G395">
            <v>-9.6470000000000014E-2</v>
          </cell>
          <cell r="H395">
            <v>-0.63249</v>
          </cell>
          <cell r="I395">
            <v>-0.29708000000000001</v>
          </cell>
          <cell r="J395">
            <v>-0.2447</v>
          </cell>
          <cell r="K395">
            <v>-0.45286999999999999</v>
          </cell>
          <cell r="L395">
            <v>-0.23954000000000003</v>
          </cell>
          <cell r="M395">
            <v>-0.18178999999999998</v>
          </cell>
          <cell r="N395">
            <v>-0.21714000000000006</v>
          </cell>
          <cell r="O395">
            <v>-0.32738</v>
          </cell>
          <cell r="P395">
            <v>-0.11294</v>
          </cell>
          <cell r="Q395">
            <v>-0.38772000000000001</v>
          </cell>
          <cell r="R395">
            <v>-0.22589000000000001</v>
          </cell>
          <cell r="S395">
            <v>-0.38338</v>
          </cell>
          <cell r="T395">
            <v>-0.24311000000000002</v>
          </cell>
          <cell r="U395">
            <v>-0.25578000000000001</v>
          </cell>
          <cell r="V395">
            <v>-0.22797999999999999</v>
          </cell>
          <cell r="W395">
            <v>-0.21862000000000001</v>
          </cell>
          <cell r="X395">
            <v>-0.20519000000000001</v>
          </cell>
          <cell r="Y395">
            <v>-0.23050999999999999</v>
          </cell>
          <cell r="Z395">
            <v>-0.10294999999999999</v>
          </cell>
          <cell r="AA395">
            <v>-0.50387000000000004</v>
          </cell>
          <cell r="AB395">
            <v>-0.2366</v>
          </cell>
          <cell r="AC395">
            <v>-0.33739999999999998</v>
          </cell>
          <cell r="AD395">
            <v>-0.25164000000000003</v>
          </cell>
          <cell r="AE395">
            <v>-0.28659999999999997</v>
          </cell>
          <cell r="AF395">
            <v>-0.28549000000000002</v>
          </cell>
          <cell r="AG395">
            <v>-0.28839000000000004</v>
          </cell>
          <cell r="AH395">
            <v>-0.23628000000000002</v>
          </cell>
          <cell r="AI395">
            <v>-0.28137000000000001</v>
          </cell>
          <cell r="AJ395">
            <v>-0.26206999999999997</v>
          </cell>
          <cell r="AK395">
            <v>-0.57525000000000004</v>
          </cell>
          <cell r="AL395">
            <v>-10.720869999999994</v>
          </cell>
          <cell r="AN395">
            <v>0</v>
          </cell>
        </row>
        <row r="396">
          <cell r="B396" t="str">
            <v>CAACI Total</v>
          </cell>
          <cell r="D396">
            <v>-0.84548999999999996</v>
          </cell>
          <cell r="E396">
            <v>-0.63514000000000004</v>
          </cell>
          <cell r="F396">
            <v>-0.41175</v>
          </cell>
          <cell r="G396">
            <v>-9.6470000000000014E-2</v>
          </cell>
          <cell r="H396">
            <v>-0.63249</v>
          </cell>
          <cell r="I396">
            <v>-0.29708000000000001</v>
          </cell>
          <cell r="J396">
            <v>-0.2447</v>
          </cell>
          <cell r="K396">
            <v>-0.45286999999999999</v>
          </cell>
          <cell r="L396">
            <v>-0.23954000000000003</v>
          </cell>
          <cell r="M396">
            <v>-0.18178999999999998</v>
          </cell>
          <cell r="N396">
            <v>-0.21714000000000006</v>
          </cell>
          <cell r="O396">
            <v>-0.32738</v>
          </cell>
          <cell r="P396">
            <v>-0.11294</v>
          </cell>
          <cell r="Q396">
            <v>-0.38772000000000001</v>
          </cell>
          <cell r="R396">
            <v>-0.22589000000000001</v>
          </cell>
          <cell r="S396">
            <v>-0.38338</v>
          </cell>
          <cell r="T396">
            <v>-0.24311000000000002</v>
          </cell>
          <cell r="U396">
            <v>-0.25578000000000001</v>
          </cell>
          <cell r="V396">
            <v>-0.22797999999999999</v>
          </cell>
          <cell r="W396">
            <v>-0.21862000000000001</v>
          </cell>
          <cell r="X396">
            <v>-0.20519000000000001</v>
          </cell>
          <cell r="Y396">
            <v>-0.23050999999999999</v>
          </cell>
          <cell r="Z396">
            <v>-0.10294999999999999</v>
          </cell>
          <cell r="AA396">
            <v>-0.50387000000000004</v>
          </cell>
          <cell r="AB396">
            <v>-0.2366</v>
          </cell>
          <cell r="AC396">
            <v>-0.33739999999999998</v>
          </cell>
          <cell r="AD396">
            <v>-0.25164000000000003</v>
          </cell>
          <cell r="AE396">
            <v>-0.28659999999999997</v>
          </cell>
          <cell r="AF396">
            <v>-0.28549000000000002</v>
          </cell>
          <cell r="AG396">
            <v>-0.28839000000000004</v>
          </cell>
          <cell r="AH396">
            <v>-0.23628000000000002</v>
          </cell>
          <cell r="AI396">
            <v>-0.28137000000000001</v>
          </cell>
          <cell r="AJ396">
            <v>-0.26206999999999997</v>
          </cell>
          <cell r="AK396">
            <v>-0.57525000000000004</v>
          </cell>
          <cell r="AL396">
            <v>-10.720869999999994</v>
          </cell>
          <cell r="AN396">
            <v>0</v>
          </cell>
        </row>
        <row r="397">
          <cell r="A397" t="str">
            <v>677 Total</v>
          </cell>
          <cell r="D397">
            <v>-0.84548999999999996</v>
          </cell>
          <cell r="E397">
            <v>-0.63514000000000004</v>
          </cell>
          <cell r="F397">
            <v>-0.41175</v>
          </cell>
          <cell r="G397">
            <v>-9.6470000000000014E-2</v>
          </cell>
          <cell r="H397">
            <v>-0.63249</v>
          </cell>
          <cell r="I397">
            <v>-0.29708000000000001</v>
          </cell>
          <cell r="J397">
            <v>-0.2447</v>
          </cell>
          <cell r="K397">
            <v>-0.45286999999999999</v>
          </cell>
          <cell r="L397">
            <v>-0.23954000000000003</v>
          </cell>
          <cell r="M397">
            <v>-0.18178999999999998</v>
          </cell>
          <cell r="N397">
            <v>-0.21714000000000006</v>
          </cell>
          <cell r="O397">
            <v>-0.32738</v>
          </cell>
          <cell r="P397">
            <v>-0.11294</v>
          </cell>
          <cell r="Q397">
            <v>-0.38772000000000001</v>
          </cell>
          <cell r="R397">
            <v>-0.22589000000000001</v>
          </cell>
          <cell r="S397">
            <v>-0.38338</v>
          </cell>
          <cell r="T397">
            <v>-0.24311000000000002</v>
          </cell>
          <cell r="U397">
            <v>-0.25578000000000001</v>
          </cell>
          <cell r="V397">
            <v>-0.22797999999999999</v>
          </cell>
          <cell r="W397">
            <v>-0.21862000000000001</v>
          </cell>
          <cell r="X397">
            <v>-0.20519000000000001</v>
          </cell>
          <cell r="Y397">
            <v>-0.23050999999999999</v>
          </cell>
          <cell r="Z397">
            <v>-0.10294999999999999</v>
          </cell>
          <cell r="AA397">
            <v>-0.50387000000000004</v>
          </cell>
          <cell r="AB397">
            <v>-0.2366</v>
          </cell>
          <cell r="AC397">
            <v>-0.33739999999999998</v>
          </cell>
          <cell r="AD397">
            <v>-0.25164000000000003</v>
          </cell>
          <cell r="AE397">
            <v>-0.28659999999999997</v>
          </cell>
          <cell r="AF397">
            <v>-0.28549000000000002</v>
          </cell>
          <cell r="AG397">
            <v>-0.28839000000000004</v>
          </cell>
          <cell r="AH397">
            <v>-0.23628000000000002</v>
          </cell>
          <cell r="AI397">
            <v>-0.28137000000000001</v>
          </cell>
          <cell r="AJ397">
            <v>-0.26206999999999997</v>
          </cell>
          <cell r="AK397">
            <v>-0.57525000000000004</v>
          </cell>
          <cell r="AL397">
            <v>-10.720869999999994</v>
          </cell>
          <cell r="AN397">
            <v>0</v>
          </cell>
        </row>
        <row r="398">
          <cell r="A398" t="str">
            <v>686</v>
          </cell>
          <cell r="B398" t="str">
            <v>CAACI</v>
          </cell>
          <cell r="C398" t="str">
            <v>CAA CORRETAGEM IMOBILIARIA LTD</v>
          </cell>
          <cell r="D398">
            <v>-0.34072000000000002</v>
          </cell>
          <cell r="E398">
            <v>0</v>
          </cell>
          <cell r="F398">
            <v>0</v>
          </cell>
          <cell r="G398">
            <v>-0.6</v>
          </cell>
          <cell r="H398">
            <v>0</v>
          </cell>
          <cell r="I398">
            <v>-0.3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-0.45449000000000001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-1.6952100000000001</v>
          </cell>
          <cell r="AN398">
            <v>0</v>
          </cell>
        </row>
        <row r="399">
          <cell r="C399" t="str">
            <v>CARTORIO / OFICIO</v>
          </cell>
          <cell r="D399">
            <v>-0.30193000000000003</v>
          </cell>
          <cell r="E399">
            <v>-2.8719999999999999E-2</v>
          </cell>
          <cell r="F399">
            <v>-1.9039999999999998E-2</v>
          </cell>
          <cell r="G399">
            <v>-0.20480000000000001</v>
          </cell>
          <cell r="H399">
            <v>-0.32607999999999998</v>
          </cell>
          <cell r="I399">
            <v>0</v>
          </cell>
          <cell r="J399">
            <v>0</v>
          </cell>
          <cell r="K399">
            <v>0</v>
          </cell>
          <cell r="L399">
            <v>-0.96872000000000003</v>
          </cell>
          <cell r="M399">
            <v>-0.29712</v>
          </cell>
          <cell r="N399">
            <v>0</v>
          </cell>
          <cell r="O399">
            <v>0</v>
          </cell>
          <cell r="P399">
            <v>-2.8239999999999998E-2</v>
          </cell>
          <cell r="Q399">
            <v>-3.5099999999999997E-3</v>
          </cell>
          <cell r="R399">
            <v>-8.3920000000000008E-2</v>
          </cell>
          <cell r="S399">
            <v>0</v>
          </cell>
          <cell r="T399">
            <v>-4.1159999999999995E-2</v>
          </cell>
          <cell r="U399">
            <v>0</v>
          </cell>
          <cell r="V399">
            <v>-0.39074000000000003</v>
          </cell>
          <cell r="W399">
            <v>0</v>
          </cell>
          <cell r="X399">
            <v>-7.7219999999999997E-2</v>
          </cell>
          <cell r="Y399">
            <v>-9.4769999999999993E-2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-2.8659699999999995</v>
          </cell>
          <cell r="AN399">
            <v>0</v>
          </cell>
        </row>
        <row r="400">
          <cell r="C400" t="str">
            <v>CARTORIO DO 23.OFICIO DE NOTAS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-1.3720000000000001E-2</v>
          </cell>
          <cell r="AA400">
            <v>-0.29483999999999999</v>
          </cell>
          <cell r="AB400">
            <v>0</v>
          </cell>
          <cell r="AC400">
            <v>0</v>
          </cell>
          <cell r="AD400">
            <v>-1.1039999999999999E-2</v>
          </cell>
          <cell r="AE400">
            <v>-2.5760000000000002E-2</v>
          </cell>
          <cell r="AF400">
            <v>0</v>
          </cell>
          <cell r="AG400">
            <v>-1.472E-2</v>
          </cell>
          <cell r="AH400">
            <v>0</v>
          </cell>
          <cell r="AI400">
            <v>-0.25683999999999996</v>
          </cell>
          <cell r="AJ400">
            <v>0</v>
          </cell>
          <cell r="AK400">
            <v>0</v>
          </cell>
          <cell r="AL400">
            <v>-0.61692000000000002</v>
          </cell>
          <cell r="AN400">
            <v>0</v>
          </cell>
        </row>
        <row r="401">
          <cell r="C401" t="str">
            <v>ROSSINI DE SOUZA DEZERTO</v>
          </cell>
          <cell r="D401">
            <v>0</v>
          </cell>
          <cell r="E401">
            <v>0</v>
          </cell>
          <cell r="F401">
            <v>0</v>
          </cell>
          <cell r="G401">
            <v>6.0000000000000001E-3</v>
          </cell>
          <cell r="H401">
            <v>0</v>
          </cell>
          <cell r="I401">
            <v>-1.1039999999999999E-2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-5.0399999999999993E-3</v>
          </cell>
          <cell r="AN401">
            <v>0</v>
          </cell>
        </row>
        <row r="402">
          <cell r="B402" t="str">
            <v>CAACI Total</v>
          </cell>
          <cell r="D402">
            <v>-0.64265000000000005</v>
          </cell>
          <cell r="E402">
            <v>-2.8719999999999999E-2</v>
          </cell>
          <cell r="F402">
            <v>-1.9039999999999998E-2</v>
          </cell>
          <cell r="G402">
            <v>-0.79879999999999995</v>
          </cell>
          <cell r="H402">
            <v>-0.32607999999999998</v>
          </cell>
          <cell r="I402">
            <v>-0.31104000000000004</v>
          </cell>
          <cell r="J402">
            <v>0</v>
          </cell>
          <cell r="K402">
            <v>0</v>
          </cell>
          <cell r="L402">
            <v>-0.96872000000000003</v>
          </cell>
          <cell r="M402">
            <v>-0.29712</v>
          </cell>
          <cell r="N402">
            <v>0</v>
          </cell>
          <cell r="O402">
            <v>0</v>
          </cell>
          <cell r="P402">
            <v>-2.8239999999999998E-2</v>
          </cell>
          <cell r="Q402">
            <v>-3.5099999999999997E-3</v>
          </cell>
          <cell r="R402">
            <v>-0.53840999999999994</v>
          </cell>
          <cell r="S402">
            <v>0</v>
          </cell>
          <cell r="T402">
            <v>-4.1159999999999995E-2</v>
          </cell>
          <cell r="U402">
            <v>0</v>
          </cell>
          <cell r="V402">
            <v>-0.39074000000000003</v>
          </cell>
          <cell r="W402">
            <v>0</v>
          </cell>
          <cell r="X402">
            <v>-7.7219999999999997E-2</v>
          </cell>
          <cell r="Y402">
            <v>-9.4769999999999993E-2</v>
          </cell>
          <cell r="Z402">
            <v>-1.3720000000000001E-2</v>
          </cell>
          <cell r="AA402">
            <v>-0.29483999999999999</v>
          </cell>
          <cell r="AB402">
            <v>0</v>
          </cell>
          <cell r="AC402">
            <v>0</v>
          </cell>
          <cell r="AD402">
            <v>-1.1039999999999999E-2</v>
          </cell>
          <cell r="AE402">
            <v>-2.5760000000000002E-2</v>
          </cell>
          <cell r="AF402">
            <v>0</v>
          </cell>
          <cell r="AG402">
            <v>-1.472E-2</v>
          </cell>
          <cell r="AH402">
            <v>0</v>
          </cell>
          <cell r="AI402">
            <v>-0.25683999999999996</v>
          </cell>
          <cell r="AJ402">
            <v>0</v>
          </cell>
          <cell r="AK402">
            <v>0</v>
          </cell>
          <cell r="AL402">
            <v>-5.1831399999999999</v>
          </cell>
          <cell r="AN402">
            <v>0</v>
          </cell>
        </row>
        <row r="403">
          <cell r="A403" t="str">
            <v>686 Total</v>
          </cell>
          <cell r="D403">
            <v>-0.64265000000000005</v>
          </cell>
          <cell r="E403">
            <v>-2.8719999999999999E-2</v>
          </cell>
          <cell r="F403">
            <v>-1.9039999999999998E-2</v>
          </cell>
          <cell r="G403">
            <v>-0.79879999999999995</v>
          </cell>
          <cell r="H403">
            <v>-0.32607999999999998</v>
          </cell>
          <cell r="I403">
            <v>-0.31104000000000004</v>
          </cell>
          <cell r="J403">
            <v>0</v>
          </cell>
          <cell r="K403">
            <v>0</v>
          </cell>
          <cell r="L403">
            <v>-0.96872000000000003</v>
          </cell>
          <cell r="M403">
            <v>-0.29712</v>
          </cell>
          <cell r="N403">
            <v>0</v>
          </cell>
          <cell r="O403">
            <v>0</v>
          </cell>
          <cell r="P403">
            <v>-2.8239999999999998E-2</v>
          </cell>
          <cell r="Q403">
            <v>-3.5099999999999997E-3</v>
          </cell>
          <cell r="R403">
            <v>-0.53840999999999994</v>
          </cell>
          <cell r="S403">
            <v>0</v>
          </cell>
          <cell r="T403">
            <v>-4.1159999999999995E-2</v>
          </cell>
          <cell r="U403">
            <v>0</v>
          </cell>
          <cell r="V403">
            <v>-0.39074000000000003</v>
          </cell>
          <cell r="W403">
            <v>0</v>
          </cell>
          <cell r="X403">
            <v>-7.7219999999999997E-2</v>
          </cell>
          <cell r="Y403">
            <v>-9.4769999999999993E-2</v>
          </cell>
          <cell r="Z403">
            <v>-1.3720000000000001E-2</v>
          </cell>
          <cell r="AA403">
            <v>-0.29483999999999999</v>
          </cell>
          <cell r="AB403">
            <v>0</v>
          </cell>
          <cell r="AC403">
            <v>0</v>
          </cell>
          <cell r="AD403">
            <v>-1.1039999999999999E-2</v>
          </cell>
          <cell r="AE403">
            <v>-2.5760000000000002E-2</v>
          </cell>
          <cell r="AF403">
            <v>0</v>
          </cell>
          <cell r="AG403">
            <v>-1.472E-2</v>
          </cell>
          <cell r="AH403">
            <v>0</v>
          </cell>
          <cell r="AI403">
            <v>-0.25683999999999996</v>
          </cell>
          <cell r="AJ403">
            <v>0</v>
          </cell>
          <cell r="AK403">
            <v>0</v>
          </cell>
          <cell r="AL403">
            <v>-5.1831399999999999</v>
          </cell>
          <cell r="AN403">
            <v>0</v>
          </cell>
        </row>
        <row r="404">
          <cell r="A404" t="str">
            <v>689</v>
          </cell>
          <cell r="B404" t="str">
            <v>CAACI</v>
          </cell>
          <cell r="C404" t="str">
            <v>CAA CORRETAGEM IMOBILIARIA LTD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-0.37431999999999999</v>
          </cell>
          <cell r="X404">
            <v>-4.0680000000000001E-2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-0.41499999999999998</v>
          </cell>
          <cell r="AN404">
            <v>0</v>
          </cell>
        </row>
        <row r="405">
          <cell r="C405" t="str">
            <v>CARTORIO DO 23.OFICIO DE NOTAS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-4.5159999999999999E-2</v>
          </cell>
          <cell r="AK405">
            <v>0</v>
          </cell>
          <cell r="AL405">
            <v>-4.5159999999999999E-2</v>
          </cell>
          <cell r="AN405">
            <v>0</v>
          </cell>
        </row>
        <row r="406">
          <cell r="B406" t="str">
            <v>CAACI Total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-0.37431999999999999</v>
          </cell>
          <cell r="X406">
            <v>-4.0680000000000001E-2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-4.5159999999999999E-2</v>
          </cell>
          <cell r="AK406">
            <v>0</v>
          </cell>
          <cell r="AL406">
            <v>-0.46015999999999996</v>
          </cell>
          <cell r="AN406">
            <v>0</v>
          </cell>
        </row>
        <row r="407">
          <cell r="A407" t="str">
            <v>689 Total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-0.37431999999999999</v>
          </cell>
          <cell r="X407">
            <v>-4.0680000000000001E-2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-4.5159999999999999E-2</v>
          </cell>
          <cell r="AK407">
            <v>0</v>
          </cell>
          <cell r="AL407">
            <v>-0.46015999999999996</v>
          </cell>
          <cell r="AN407">
            <v>0</v>
          </cell>
        </row>
        <row r="408">
          <cell r="A408" t="str">
            <v>692</v>
          </cell>
          <cell r="B408" t="str">
            <v>CAACI</v>
          </cell>
          <cell r="C408" t="str">
            <v>COMPANHIA MUNIC.LIMPEZA URBANA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-0.64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-0.64</v>
          </cell>
          <cell r="AN408">
            <v>0</v>
          </cell>
        </row>
        <row r="409">
          <cell r="C409" t="str">
            <v>GAFISA SA  (PENINSULA 2)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0.315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0.315</v>
          </cell>
          <cell r="AN409">
            <v>0</v>
          </cell>
        </row>
        <row r="410">
          <cell r="C410" t="str">
            <v>XEROX COM. IND. LTDA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-0.30939999999999995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-0.30939999999999995</v>
          </cell>
          <cell r="AN410">
            <v>0</v>
          </cell>
        </row>
        <row r="411">
          <cell r="B411" t="str">
            <v>CAACI Total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-0.32500000000000001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-0.30939999999999995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-0.63439999999999996</v>
          </cell>
          <cell r="AN411">
            <v>0</v>
          </cell>
        </row>
        <row r="412">
          <cell r="A412" t="str">
            <v>692 Total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-0.32500000000000001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-0.30939999999999995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-0.63439999999999996</v>
          </cell>
          <cell r="AN412">
            <v>0</v>
          </cell>
        </row>
        <row r="413">
          <cell r="A413" t="str">
            <v>695</v>
          </cell>
          <cell r="B413" t="str">
            <v>CAACI</v>
          </cell>
          <cell r="C413" t="str">
            <v>MINISTERIO DA FAZENDA</v>
          </cell>
          <cell r="D413">
            <v>-15.03416</v>
          </cell>
          <cell r="E413">
            <v>0</v>
          </cell>
          <cell r="F413">
            <v>0</v>
          </cell>
          <cell r="G413">
            <v>-4.7791699999999997</v>
          </cell>
          <cell r="H413">
            <v>0</v>
          </cell>
          <cell r="I413">
            <v>0</v>
          </cell>
          <cell r="J413">
            <v>-7.7557600000000004</v>
          </cell>
          <cell r="K413">
            <v>0</v>
          </cell>
          <cell r="L413">
            <v>0</v>
          </cell>
          <cell r="M413">
            <v>-6.9923999999999999</v>
          </cell>
          <cell r="N413">
            <v>0</v>
          </cell>
          <cell r="O413">
            <v>0</v>
          </cell>
          <cell r="P413">
            <v>-4.8209999999999997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-39.382490000000004</v>
          </cell>
          <cell r="AN413">
            <v>0</v>
          </cell>
        </row>
        <row r="414">
          <cell r="B414" t="str">
            <v>CAACI Total</v>
          </cell>
          <cell r="D414">
            <v>-15.03416</v>
          </cell>
          <cell r="E414">
            <v>0</v>
          </cell>
          <cell r="F414">
            <v>0</v>
          </cell>
          <cell r="G414">
            <v>-4.7791699999999997</v>
          </cell>
          <cell r="H414">
            <v>0</v>
          </cell>
          <cell r="I414">
            <v>0</v>
          </cell>
          <cell r="J414">
            <v>-7.7557600000000004</v>
          </cell>
          <cell r="K414">
            <v>0</v>
          </cell>
          <cell r="L414">
            <v>0</v>
          </cell>
          <cell r="M414">
            <v>-6.9923999999999999</v>
          </cell>
          <cell r="N414">
            <v>0</v>
          </cell>
          <cell r="O414">
            <v>0</v>
          </cell>
          <cell r="P414">
            <v>-4.8209999999999997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-39.382490000000004</v>
          </cell>
          <cell r="AN414">
            <v>0</v>
          </cell>
        </row>
        <row r="415">
          <cell r="A415" t="str">
            <v>695 Total</v>
          </cell>
          <cell r="D415">
            <v>-15.03416</v>
          </cell>
          <cell r="E415">
            <v>0</v>
          </cell>
          <cell r="F415">
            <v>0</v>
          </cell>
          <cell r="G415">
            <v>-4.7791699999999997</v>
          </cell>
          <cell r="H415">
            <v>0</v>
          </cell>
          <cell r="I415">
            <v>0</v>
          </cell>
          <cell r="J415">
            <v>-7.7557600000000004</v>
          </cell>
          <cell r="K415">
            <v>0</v>
          </cell>
          <cell r="L415">
            <v>0</v>
          </cell>
          <cell r="M415">
            <v>-6.9923999999999999</v>
          </cell>
          <cell r="N415">
            <v>0</v>
          </cell>
          <cell r="O415">
            <v>0</v>
          </cell>
          <cell r="P415">
            <v>-4.8209999999999997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-39.382490000000004</v>
          </cell>
          <cell r="AN415">
            <v>0</v>
          </cell>
        </row>
        <row r="416">
          <cell r="A416" t="str">
            <v>697</v>
          </cell>
          <cell r="B416" t="str">
            <v>CAACI</v>
          </cell>
          <cell r="C416" t="str">
            <v>MINISTERIO DA FAZENDA</v>
          </cell>
          <cell r="D416">
            <v>-3.21618</v>
          </cell>
          <cell r="E416">
            <v>0</v>
          </cell>
          <cell r="F416">
            <v>0</v>
          </cell>
          <cell r="G416">
            <v>-1.77366</v>
          </cell>
          <cell r="H416">
            <v>0</v>
          </cell>
          <cell r="I416">
            <v>0</v>
          </cell>
          <cell r="J416">
            <v>-1.74505</v>
          </cell>
          <cell r="K416">
            <v>0</v>
          </cell>
          <cell r="L416">
            <v>0</v>
          </cell>
          <cell r="M416">
            <v>-5.8000600000000002</v>
          </cell>
          <cell r="N416">
            <v>0</v>
          </cell>
          <cell r="O416">
            <v>0</v>
          </cell>
          <cell r="P416">
            <v>-2.8925999999999998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-15.427550000000002</v>
          </cell>
          <cell r="AN416">
            <v>0</v>
          </cell>
        </row>
        <row r="417">
          <cell r="B417" t="str">
            <v>CAACI Total</v>
          </cell>
          <cell r="D417">
            <v>-3.21618</v>
          </cell>
          <cell r="E417">
            <v>0</v>
          </cell>
          <cell r="F417">
            <v>0</v>
          </cell>
          <cell r="G417">
            <v>-1.77366</v>
          </cell>
          <cell r="H417">
            <v>0</v>
          </cell>
          <cell r="I417">
            <v>0</v>
          </cell>
          <cell r="J417">
            <v>-1.74505</v>
          </cell>
          <cell r="K417">
            <v>0</v>
          </cell>
          <cell r="L417">
            <v>0</v>
          </cell>
          <cell r="M417">
            <v>-5.8000600000000002</v>
          </cell>
          <cell r="N417">
            <v>0</v>
          </cell>
          <cell r="O417">
            <v>0</v>
          </cell>
          <cell r="P417">
            <v>-2.8925999999999998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-15.427550000000002</v>
          </cell>
          <cell r="AN417">
            <v>0</v>
          </cell>
        </row>
        <row r="418">
          <cell r="A418" t="str">
            <v>697 Total</v>
          </cell>
          <cell r="D418">
            <v>-3.21618</v>
          </cell>
          <cell r="E418">
            <v>0</v>
          </cell>
          <cell r="F418">
            <v>0</v>
          </cell>
          <cell r="G418">
            <v>-1.77366</v>
          </cell>
          <cell r="H418">
            <v>0</v>
          </cell>
          <cell r="I418">
            <v>0</v>
          </cell>
          <cell r="J418">
            <v>-1.74505</v>
          </cell>
          <cell r="K418">
            <v>0</v>
          </cell>
          <cell r="L418">
            <v>0</v>
          </cell>
          <cell r="M418">
            <v>-5.8000600000000002</v>
          </cell>
          <cell r="N418">
            <v>0</v>
          </cell>
          <cell r="O418">
            <v>0</v>
          </cell>
          <cell r="P418">
            <v>-2.8925999999999998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-15.427550000000002</v>
          </cell>
          <cell r="AN418">
            <v>0</v>
          </cell>
        </row>
        <row r="419">
          <cell r="A419" t="str">
            <v>700</v>
          </cell>
          <cell r="B419" t="str">
            <v>CAACI</v>
          </cell>
          <cell r="C419" t="str">
            <v>CAA CORRETAGEM IMOBILIARIA LTD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-0.37431999999999999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-0.37431999999999999</v>
          </cell>
          <cell r="AN419">
            <v>0</v>
          </cell>
        </row>
        <row r="420">
          <cell r="C420" t="str">
            <v>GAFISA SA  (PENINSULA 2)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0.32500000000000001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0.32500000000000001</v>
          </cell>
          <cell r="AN420">
            <v>0</v>
          </cell>
        </row>
        <row r="421">
          <cell r="B421" t="str">
            <v>CAACI Total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0.32500000000000001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-0.37431999999999999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-4.9319999999999996E-2</v>
          </cell>
          <cell r="AN421">
            <v>0</v>
          </cell>
        </row>
        <row r="422">
          <cell r="A422" t="str">
            <v>700 Total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0.32500000000000001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-0.37431999999999999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-4.9319999999999996E-2</v>
          </cell>
          <cell r="AN422">
            <v>0</v>
          </cell>
        </row>
        <row r="423">
          <cell r="A423" t="str">
            <v>719</v>
          </cell>
          <cell r="B423" t="str">
            <v>CAACI</v>
          </cell>
          <cell r="C423" t="str">
            <v>BANCO BRADESCO S/A</v>
          </cell>
          <cell r="D423">
            <v>-0.10662000000000001</v>
          </cell>
          <cell r="E423">
            <v>-8.6330000000000004E-2</v>
          </cell>
          <cell r="F423">
            <v>-7.2450000000000001E-2</v>
          </cell>
          <cell r="G423">
            <v>-4.274E-2</v>
          </cell>
          <cell r="H423">
            <v>-5.5500000000000001E-2</v>
          </cell>
          <cell r="I423">
            <v>-7.8519999999999993E-2</v>
          </cell>
          <cell r="J423">
            <v>-4.3299999999999998E-2</v>
          </cell>
          <cell r="K423">
            <v>-4.4419999999999994E-2</v>
          </cell>
          <cell r="L423">
            <v>-4.4739999999999995E-2</v>
          </cell>
          <cell r="M423">
            <v>-2.7E-2</v>
          </cell>
          <cell r="N423">
            <v>-4.7090000000000007E-2</v>
          </cell>
          <cell r="O423">
            <v>-6.4870000000000011E-2</v>
          </cell>
          <cell r="P423">
            <v>-2.3600000000000003E-2</v>
          </cell>
          <cell r="Q423">
            <v>-7.9040000000000013E-2</v>
          </cell>
          <cell r="R423">
            <v>-3.8200000000000005E-2</v>
          </cell>
          <cell r="S423">
            <v>-6.9900000000000004E-2</v>
          </cell>
          <cell r="T423">
            <v>-3.5099999999999999E-2</v>
          </cell>
          <cell r="U423">
            <v>-2.8739999999999998E-2</v>
          </cell>
          <cell r="V423">
            <v>-3.5040000000000002E-2</v>
          </cell>
          <cell r="W423">
            <v>-5.1069999999999997E-2</v>
          </cell>
          <cell r="X423">
            <v>-2.7159999999999997E-2</v>
          </cell>
          <cell r="Y423">
            <v>-2.283E-2</v>
          </cell>
          <cell r="Z423">
            <v>-2.3120000000000002E-2</v>
          </cell>
          <cell r="AA423">
            <v>-3.2420000000000004E-2</v>
          </cell>
          <cell r="AB423">
            <v>-9.9860000000000004E-2</v>
          </cell>
          <cell r="AC423">
            <v>-2.2139999999999996E-2</v>
          </cell>
          <cell r="AD423">
            <v>-6.1329999999999996E-2</v>
          </cell>
          <cell r="AE423">
            <v>-2.5329999999999998E-2</v>
          </cell>
          <cell r="AF423">
            <v>-2.7689999999999996E-2</v>
          </cell>
          <cell r="AG423">
            <v>-4.2380000000000001E-2</v>
          </cell>
          <cell r="AH423">
            <v>-7.9379999999999992E-2</v>
          </cell>
          <cell r="AI423">
            <v>-3.7620000000000008E-2</v>
          </cell>
          <cell r="AJ423">
            <v>-2.7109999999999995E-2</v>
          </cell>
          <cell r="AK423">
            <v>-3.6049999999999999E-2</v>
          </cell>
          <cell r="AL423">
            <v>-1.6386899999999991</v>
          </cell>
          <cell r="AN423">
            <v>0</v>
          </cell>
        </row>
        <row r="424">
          <cell r="B424" t="str">
            <v>CAACI Total</v>
          </cell>
          <cell r="D424">
            <v>-0.10662000000000001</v>
          </cell>
          <cell r="E424">
            <v>-8.6330000000000004E-2</v>
          </cell>
          <cell r="F424">
            <v>-7.2450000000000001E-2</v>
          </cell>
          <cell r="G424">
            <v>-4.274E-2</v>
          </cell>
          <cell r="H424">
            <v>-5.5500000000000001E-2</v>
          </cell>
          <cell r="I424">
            <v>-7.8519999999999993E-2</v>
          </cell>
          <cell r="J424">
            <v>-4.3299999999999998E-2</v>
          </cell>
          <cell r="K424">
            <v>-4.4419999999999994E-2</v>
          </cell>
          <cell r="L424">
            <v>-4.4739999999999995E-2</v>
          </cell>
          <cell r="M424">
            <v>-2.7E-2</v>
          </cell>
          <cell r="N424">
            <v>-4.7090000000000007E-2</v>
          </cell>
          <cell r="O424">
            <v>-6.4870000000000011E-2</v>
          </cell>
          <cell r="P424">
            <v>-2.3600000000000003E-2</v>
          </cell>
          <cell r="Q424">
            <v>-7.9040000000000013E-2</v>
          </cell>
          <cell r="R424">
            <v>-3.8200000000000005E-2</v>
          </cell>
          <cell r="S424">
            <v>-6.9900000000000004E-2</v>
          </cell>
          <cell r="T424">
            <v>-3.5099999999999999E-2</v>
          </cell>
          <cell r="U424">
            <v>-2.8739999999999998E-2</v>
          </cell>
          <cell r="V424">
            <v>-3.5040000000000002E-2</v>
          </cell>
          <cell r="W424">
            <v>-5.1069999999999997E-2</v>
          </cell>
          <cell r="X424">
            <v>-2.7159999999999997E-2</v>
          </cell>
          <cell r="Y424">
            <v>-2.283E-2</v>
          </cell>
          <cell r="Z424">
            <v>-2.3120000000000002E-2</v>
          </cell>
          <cell r="AA424">
            <v>-3.2420000000000004E-2</v>
          </cell>
          <cell r="AB424">
            <v>-9.9860000000000004E-2</v>
          </cell>
          <cell r="AC424">
            <v>-2.2139999999999996E-2</v>
          </cell>
          <cell r="AD424">
            <v>-6.1329999999999996E-2</v>
          </cell>
          <cell r="AE424">
            <v>-2.5329999999999998E-2</v>
          </cell>
          <cell r="AF424">
            <v>-2.7689999999999996E-2</v>
          </cell>
          <cell r="AG424">
            <v>-4.2380000000000001E-2</v>
          </cell>
          <cell r="AH424">
            <v>-7.9379999999999992E-2</v>
          </cell>
          <cell r="AI424">
            <v>-3.7620000000000008E-2</v>
          </cell>
          <cell r="AJ424">
            <v>-2.7109999999999995E-2</v>
          </cell>
          <cell r="AK424">
            <v>-3.6049999999999999E-2</v>
          </cell>
          <cell r="AL424">
            <v>-1.6386899999999991</v>
          </cell>
          <cell r="AN424">
            <v>0</v>
          </cell>
        </row>
        <row r="425">
          <cell r="A425" t="str">
            <v>719 Total</v>
          </cell>
          <cell r="D425">
            <v>-0.10662000000000001</v>
          </cell>
          <cell r="E425">
            <v>-8.6330000000000004E-2</v>
          </cell>
          <cell r="F425">
            <v>-7.2450000000000001E-2</v>
          </cell>
          <cell r="G425">
            <v>-4.274E-2</v>
          </cell>
          <cell r="H425">
            <v>-5.5500000000000001E-2</v>
          </cell>
          <cell r="I425">
            <v>-7.8519999999999993E-2</v>
          </cell>
          <cell r="J425">
            <v>-4.3299999999999998E-2</v>
          </cell>
          <cell r="K425">
            <v>-4.4419999999999994E-2</v>
          </cell>
          <cell r="L425">
            <v>-4.4739999999999995E-2</v>
          </cell>
          <cell r="M425">
            <v>-2.7E-2</v>
          </cell>
          <cell r="N425">
            <v>-4.7090000000000007E-2</v>
          </cell>
          <cell r="O425">
            <v>-6.4870000000000011E-2</v>
          </cell>
          <cell r="P425">
            <v>-2.3600000000000003E-2</v>
          </cell>
          <cell r="Q425">
            <v>-7.9040000000000013E-2</v>
          </cell>
          <cell r="R425">
            <v>-3.8200000000000005E-2</v>
          </cell>
          <cell r="S425">
            <v>-6.9900000000000004E-2</v>
          </cell>
          <cell r="T425">
            <v>-3.5099999999999999E-2</v>
          </cell>
          <cell r="U425">
            <v>-2.8739999999999998E-2</v>
          </cell>
          <cell r="V425">
            <v>-3.5040000000000002E-2</v>
          </cell>
          <cell r="W425">
            <v>-5.1069999999999997E-2</v>
          </cell>
          <cell r="X425">
            <v>-2.7159999999999997E-2</v>
          </cell>
          <cell r="Y425">
            <v>-2.283E-2</v>
          </cell>
          <cell r="Z425">
            <v>-2.3120000000000002E-2</v>
          </cell>
          <cell r="AA425">
            <v>-3.2420000000000004E-2</v>
          </cell>
          <cell r="AB425">
            <v>-9.9860000000000004E-2</v>
          </cell>
          <cell r="AC425">
            <v>-2.2139999999999996E-2</v>
          </cell>
          <cell r="AD425">
            <v>-6.1329999999999996E-2</v>
          </cell>
          <cell r="AE425">
            <v>-2.5329999999999998E-2</v>
          </cell>
          <cell r="AF425">
            <v>-2.7689999999999996E-2</v>
          </cell>
          <cell r="AG425">
            <v>-4.2380000000000001E-2</v>
          </cell>
          <cell r="AH425">
            <v>-7.9379999999999992E-2</v>
          </cell>
          <cell r="AI425">
            <v>-3.7620000000000008E-2</v>
          </cell>
          <cell r="AJ425">
            <v>-2.7109999999999995E-2</v>
          </cell>
          <cell r="AK425">
            <v>-3.6049999999999999E-2</v>
          </cell>
          <cell r="AL425">
            <v>-1.6386899999999991</v>
          </cell>
          <cell r="AN425">
            <v>0</v>
          </cell>
        </row>
        <row r="426">
          <cell r="A426" t="str">
            <v>726</v>
          </cell>
          <cell r="B426" t="str">
            <v>CAACI</v>
          </cell>
          <cell r="C426" t="str">
            <v>MARCELLO KAMINITZ BARNES</v>
          </cell>
          <cell r="D426">
            <v>0</v>
          </cell>
          <cell r="E426">
            <v>-0.64390000000000003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-0.64390000000000003</v>
          </cell>
          <cell r="AN426">
            <v>0</v>
          </cell>
        </row>
        <row r="427">
          <cell r="B427" t="str">
            <v>CAACI Total</v>
          </cell>
          <cell r="D427">
            <v>0</v>
          </cell>
          <cell r="E427">
            <v>-0.64390000000000003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-0.64390000000000003</v>
          </cell>
          <cell r="AN427">
            <v>0</v>
          </cell>
        </row>
        <row r="428">
          <cell r="A428" t="str">
            <v>726 Total</v>
          </cell>
          <cell r="D428">
            <v>0</v>
          </cell>
          <cell r="E428">
            <v>-0.64390000000000003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-0.64390000000000003</v>
          </cell>
          <cell r="AN428">
            <v>0</v>
          </cell>
        </row>
        <row r="429">
          <cell r="A429" t="str">
            <v>730</v>
          </cell>
          <cell r="B429" t="str">
            <v>CAACI</v>
          </cell>
          <cell r="C429" t="str">
            <v>CAA CORRETAGEM IMOBILIARIA LTD</v>
          </cell>
          <cell r="D429">
            <v>0</v>
          </cell>
          <cell r="E429">
            <v>0</v>
          </cell>
          <cell r="F429">
            <v>0</v>
          </cell>
          <cell r="G429">
            <v>-3.5639999999999998E-2</v>
          </cell>
          <cell r="H429">
            <v>-3.5639999999999998E-2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-7.1279999999999996E-2</v>
          </cell>
          <cell r="AN429">
            <v>0</v>
          </cell>
        </row>
        <row r="430">
          <cell r="C430" t="str">
            <v>EDITORA JB S/A</v>
          </cell>
          <cell r="D430">
            <v>-3.3989999999999999E-2</v>
          </cell>
          <cell r="E430">
            <v>-3.3989999999999999E-2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-6.7979999999999999E-2</v>
          </cell>
          <cell r="AN430">
            <v>0</v>
          </cell>
        </row>
        <row r="431">
          <cell r="C431" t="str">
            <v>INFOGLOBO COMUNICACOES LTDA</v>
          </cell>
          <cell r="D431">
            <v>-3.5639999999999998E-2</v>
          </cell>
          <cell r="E431">
            <v>-7.1279999999999996E-2</v>
          </cell>
          <cell r="F431">
            <v>0</v>
          </cell>
          <cell r="G431">
            <v>0</v>
          </cell>
          <cell r="H431">
            <v>0</v>
          </cell>
          <cell r="I431">
            <v>-3.5639999999999998E-2</v>
          </cell>
          <cell r="J431">
            <v>-3.5639999999999998E-2</v>
          </cell>
          <cell r="K431">
            <v>0</v>
          </cell>
          <cell r="L431">
            <v>0</v>
          </cell>
          <cell r="M431">
            <v>-9.5760000000000012E-2</v>
          </cell>
          <cell r="N431">
            <v>-4.7880000000000006E-2</v>
          </cell>
          <cell r="O431">
            <v>-4.7880000000000006E-2</v>
          </cell>
          <cell r="P431">
            <v>0</v>
          </cell>
          <cell r="Q431">
            <v>-4.7880000000000006E-2</v>
          </cell>
          <cell r="R431">
            <v>-4.7880000000000006E-2</v>
          </cell>
          <cell r="S431">
            <v>-4.7880000000000006E-2</v>
          </cell>
          <cell r="T431">
            <v>-4.7880000000000006E-2</v>
          </cell>
          <cell r="U431">
            <v>-4.7880000000000006E-2</v>
          </cell>
          <cell r="V431">
            <v>0</v>
          </cell>
          <cell r="W431">
            <v>0</v>
          </cell>
          <cell r="X431">
            <v>-4.9680000000000002E-2</v>
          </cell>
          <cell r="Y431">
            <v>-4.9680000000000002E-2</v>
          </cell>
          <cell r="Z431">
            <v>-4.9680000000000002E-2</v>
          </cell>
          <cell r="AA431">
            <v>-4.9680000000000002E-2</v>
          </cell>
          <cell r="AB431">
            <v>-4.9680000000000002E-2</v>
          </cell>
          <cell r="AC431">
            <v>-4.9680000000000002E-2</v>
          </cell>
          <cell r="AD431">
            <v>-4.9680000000000002E-2</v>
          </cell>
          <cell r="AE431">
            <v>-4.9680000000000002E-2</v>
          </cell>
          <cell r="AF431">
            <v>-4.9680000000000002E-2</v>
          </cell>
          <cell r="AG431">
            <v>-4.9680000000000002E-2</v>
          </cell>
          <cell r="AH431">
            <v>0</v>
          </cell>
          <cell r="AI431">
            <v>0</v>
          </cell>
          <cell r="AJ431">
            <v>0</v>
          </cell>
          <cell r="AK431">
            <v>-4.8600000000000004E-2</v>
          </cell>
          <cell r="AL431">
            <v>-1.1545199999999995</v>
          </cell>
          <cell r="AN431">
            <v>0</v>
          </cell>
        </row>
        <row r="432">
          <cell r="B432" t="str">
            <v>CAACI Total</v>
          </cell>
          <cell r="D432">
            <v>-6.9629999999999997E-2</v>
          </cell>
          <cell r="E432">
            <v>-0.10527</v>
          </cell>
          <cell r="F432">
            <v>0</v>
          </cell>
          <cell r="G432">
            <v>-3.5639999999999998E-2</v>
          </cell>
          <cell r="H432">
            <v>-3.5639999999999998E-2</v>
          </cell>
          <cell r="I432">
            <v>-3.5639999999999998E-2</v>
          </cell>
          <cell r="J432">
            <v>-3.5639999999999998E-2</v>
          </cell>
          <cell r="K432">
            <v>0</v>
          </cell>
          <cell r="L432">
            <v>0</v>
          </cell>
          <cell r="M432">
            <v>-9.5760000000000012E-2</v>
          </cell>
          <cell r="N432">
            <v>-4.7880000000000006E-2</v>
          </cell>
          <cell r="O432">
            <v>-4.7880000000000006E-2</v>
          </cell>
          <cell r="P432">
            <v>0</v>
          </cell>
          <cell r="Q432">
            <v>-4.7880000000000006E-2</v>
          </cell>
          <cell r="R432">
            <v>-4.7880000000000006E-2</v>
          </cell>
          <cell r="S432">
            <v>-4.7880000000000006E-2</v>
          </cell>
          <cell r="T432">
            <v>-4.7880000000000006E-2</v>
          </cell>
          <cell r="U432">
            <v>-4.7880000000000006E-2</v>
          </cell>
          <cell r="V432">
            <v>0</v>
          </cell>
          <cell r="W432">
            <v>0</v>
          </cell>
          <cell r="X432">
            <v>-4.9680000000000002E-2</v>
          </cell>
          <cell r="Y432">
            <v>-4.9680000000000002E-2</v>
          </cell>
          <cell r="Z432">
            <v>-4.9680000000000002E-2</v>
          </cell>
          <cell r="AA432">
            <v>-4.9680000000000002E-2</v>
          </cell>
          <cell r="AB432">
            <v>-4.9680000000000002E-2</v>
          </cell>
          <cell r="AC432">
            <v>-4.9680000000000002E-2</v>
          </cell>
          <cell r="AD432">
            <v>-4.9680000000000002E-2</v>
          </cell>
          <cell r="AE432">
            <v>-4.9680000000000002E-2</v>
          </cell>
          <cell r="AF432">
            <v>-4.9680000000000002E-2</v>
          </cell>
          <cell r="AG432">
            <v>-4.9680000000000002E-2</v>
          </cell>
          <cell r="AH432">
            <v>0</v>
          </cell>
          <cell r="AI432">
            <v>0</v>
          </cell>
          <cell r="AJ432">
            <v>0</v>
          </cell>
          <cell r="AK432">
            <v>-4.8600000000000004E-2</v>
          </cell>
          <cell r="AL432">
            <v>-1.2937799999999995</v>
          </cell>
          <cell r="AN432">
            <v>0</v>
          </cell>
        </row>
        <row r="433">
          <cell r="A433" t="str">
            <v>730 Total</v>
          </cell>
          <cell r="D433">
            <v>-6.9629999999999997E-2</v>
          </cell>
          <cell r="E433">
            <v>-0.10527</v>
          </cell>
          <cell r="F433">
            <v>0</v>
          </cell>
          <cell r="G433">
            <v>-3.5639999999999998E-2</v>
          </cell>
          <cell r="H433">
            <v>-3.5639999999999998E-2</v>
          </cell>
          <cell r="I433">
            <v>-3.5639999999999998E-2</v>
          </cell>
          <cell r="J433">
            <v>-3.5639999999999998E-2</v>
          </cell>
          <cell r="K433">
            <v>0</v>
          </cell>
          <cell r="L433">
            <v>0</v>
          </cell>
          <cell r="M433">
            <v>-9.5760000000000012E-2</v>
          </cell>
          <cell r="N433">
            <v>-4.7880000000000006E-2</v>
          </cell>
          <cell r="O433">
            <v>-4.7880000000000006E-2</v>
          </cell>
          <cell r="P433">
            <v>0</v>
          </cell>
          <cell r="Q433">
            <v>-4.7880000000000006E-2</v>
          </cell>
          <cell r="R433">
            <v>-4.7880000000000006E-2</v>
          </cell>
          <cell r="S433">
            <v>-4.7880000000000006E-2</v>
          </cell>
          <cell r="T433">
            <v>-4.7880000000000006E-2</v>
          </cell>
          <cell r="U433">
            <v>-4.7880000000000006E-2</v>
          </cell>
          <cell r="V433">
            <v>0</v>
          </cell>
          <cell r="W433">
            <v>0</v>
          </cell>
          <cell r="X433">
            <v>-4.9680000000000002E-2</v>
          </cell>
          <cell r="Y433">
            <v>-4.9680000000000002E-2</v>
          </cell>
          <cell r="Z433">
            <v>-4.9680000000000002E-2</v>
          </cell>
          <cell r="AA433">
            <v>-4.9680000000000002E-2</v>
          </cell>
          <cell r="AB433">
            <v>-4.9680000000000002E-2</v>
          </cell>
          <cell r="AC433">
            <v>-4.9680000000000002E-2</v>
          </cell>
          <cell r="AD433">
            <v>-4.9680000000000002E-2</v>
          </cell>
          <cell r="AE433">
            <v>-4.9680000000000002E-2</v>
          </cell>
          <cell r="AF433">
            <v>-4.9680000000000002E-2</v>
          </cell>
          <cell r="AG433">
            <v>-4.9680000000000002E-2</v>
          </cell>
          <cell r="AH433">
            <v>0</v>
          </cell>
          <cell r="AI433">
            <v>0</v>
          </cell>
          <cell r="AJ433">
            <v>0</v>
          </cell>
          <cell r="AK433">
            <v>-4.8600000000000004E-2</v>
          </cell>
          <cell r="AL433">
            <v>-1.2937799999999995</v>
          </cell>
          <cell r="AN433">
            <v>0</v>
          </cell>
        </row>
        <row r="434">
          <cell r="A434" t="str">
            <v>742</v>
          </cell>
          <cell r="B434" t="str">
            <v>CAACI</v>
          </cell>
          <cell r="C434" t="str">
            <v>CAA CORRETAGEM IMOBILIARIA LTD</v>
          </cell>
          <cell r="D434">
            <v>-0.63691999999999993</v>
          </cell>
          <cell r="E434">
            <v>-2.1206900000000002</v>
          </cell>
          <cell r="F434">
            <v>-0.90482000000000007</v>
          </cell>
          <cell r="G434">
            <v>-1.0666099999999998</v>
          </cell>
          <cell r="H434">
            <v>-0.14199999999999999</v>
          </cell>
          <cell r="I434">
            <v>0</v>
          </cell>
          <cell r="J434">
            <v>-0.73392000000000013</v>
          </cell>
          <cell r="K434">
            <v>-0.8809499999999999</v>
          </cell>
          <cell r="L434">
            <v>-0.90859999999999996</v>
          </cell>
          <cell r="M434">
            <v>-0.03</v>
          </cell>
          <cell r="N434">
            <v>-0.23821000000000001</v>
          </cell>
          <cell r="O434">
            <v>-0.84475999999999996</v>
          </cell>
          <cell r="P434">
            <v>-7.0870000000000002E-2</v>
          </cell>
          <cell r="Q434">
            <v>1.1000000000000001E-3</v>
          </cell>
          <cell r="R434">
            <v>-6.9989999999999997E-2</v>
          </cell>
          <cell r="S434">
            <v>-0.72714000000000001</v>
          </cell>
          <cell r="T434">
            <v>-2.0930000000000001E-2</v>
          </cell>
          <cell r="U434">
            <v>-0.27676999999999996</v>
          </cell>
          <cell r="V434">
            <v>-9.9890000000000007E-2</v>
          </cell>
          <cell r="W434">
            <v>-0.75190999999999997</v>
          </cell>
          <cell r="X434">
            <v>-9.373999999999999E-2</v>
          </cell>
          <cell r="Y434">
            <v>-8.3400000000000002E-2</v>
          </cell>
          <cell r="Z434">
            <v>-0.76111000000000006</v>
          </cell>
          <cell r="AA434">
            <v>0</v>
          </cell>
          <cell r="AB434">
            <v>0</v>
          </cell>
          <cell r="AC434">
            <v>-0.85572000000000004</v>
          </cell>
          <cell r="AD434">
            <v>0</v>
          </cell>
          <cell r="AE434">
            <v>-0.1198</v>
          </cell>
          <cell r="AF434">
            <v>0</v>
          </cell>
          <cell r="AG434">
            <v>-1.2422299999999999</v>
          </cell>
          <cell r="AH434">
            <v>-0.11849999999999999</v>
          </cell>
          <cell r="AI434">
            <v>0</v>
          </cell>
          <cell r="AJ434">
            <v>-0.19789999999999999</v>
          </cell>
          <cell r="AK434">
            <v>-0.1298</v>
          </cell>
          <cell r="AL434">
            <v>-14.126079999999996</v>
          </cell>
          <cell r="AN434">
            <v>0</v>
          </cell>
        </row>
        <row r="435">
          <cell r="C435" t="str">
            <v>MARCELLO KAMINITZ BARNES</v>
          </cell>
          <cell r="D435">
            <v>-0.78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-0.78</v>
          </cell>
          <cell r="AN435">
            <v>0</v>
          </cell>
        </row>
        <row r="436">
          <cell r="C436" t="str">
            <v>MULTIPLAN PLAN.PART.ADM.S/A</v>
          </cell>
          <cell r="D436">
            <v>-0.64360000000000006</v>
          </cell>
          <cell r="E436">
            <v>-9.6290000000000001E-2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-0.73988999999999994</v>
          </cell>
          <cell r="AN436">
            <v>0</v>
          </cell>
        </row>
        <row r="437">
          <cell r="C437" t="str">
            <v>PREFEITURA DA CIDADE RJ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-0.34072000000000002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-0.34072000000000002</v>
          </cell>
          <cell r="AN437">
            <v>0</v>
          </cell>
        </row>
        <row r="438">
          <cell r="B438" t="str">
            <v>CAACI Total</v>
          </cell>
          <cell r="D438">
            <v>-2.0605199999999999</v>
          </cell>
          <cell r="E438">
            <v>-2.21698</v>
          </cell>
          <cell r="F438">
            <v>-0.90482000000000007</v>
          </cell>
          <cell r="G438">
            <v>-1.0666099999999998</v>
          </cell>
          <cell r="H438">
            <v>-0.14199999999999999</v>
          </cell>
          <cell r="I438">
            <v>0</v>
          </cell>
          <cell r="J438">
            <v>-0.73392000000000013</v>
          </cell>
          <cell r="K438">
            <v>-0.8809499999999999</v>
          </cell>
          <cell r="L438">
            <v>-1.24932</v>
          </cell>
          <cell r="M438">
            <v>-0.03</v>
          </cell>
          <cell r="N438">
            <v>-0.23821000000000001</v>
          </cell>
          <cell r="O438">
            <v>-0.84475999999999996</v>
          </cell>
          <cell r="P438">
            <v>-7.0870000000000002E-2</v>
          </cell>
          <cell r="Q438">
            <v>1.1000000000000001E-3</v>
          </cell>
          <cell r="R438">
            <v>-6.9989999999999997E-2</v>
          </cell>
          <cell r="S438">
            <v>-0.72714000000000001</v>
          </cell>
          <cell r="T438">
            <v>-2.0930000000000001E-2</v>
          </cell>
          <cell r="U438">
            <v>-0.27676999999999996</v>
          </cell>
          <cell r="V438">
            <v>-9.9890000000000007E-2</v>
          </cell>
          <cell r="W438">
            <v>-0.75190999999999997</v>
          </cell>
          <cell r="X438">
            <v>-9.373999999999999E-2</v>
          </cell>
          <cell r="Y438">
            <v>-8.3400000000000002E-2</v>
          </cell>
          <cell r="Z438">
            <v>-0.76111000000000006</v>
          </cell>
          <cell r="AA438">
            <v>0</v>
          </cell>
          <cell r="AB438">
            <v>0</v>
          </cell>
          <cell r="AC438">
            <v>-0.85572000000000004</v>
          </cell>
          <cell r="AD438">
            <v>0</v>
          </cell>
          <cell r="AE438">
            <v>-0.1198</v>
          </cell>
          <cell r="AF438">
            <v>0</v>
          </cell>
          <cell r="AG438">
            <v>-1.2422299999999999</v>
          </cell>
          <cell r="AH438">
            <v>-0.11849999999999999</v>
          </cell>
          <cell r="AI438">
            <v>0</v>
          </cell>
          <cell r="AJ438">
            <v>-0.19789999999999999</v>
          </cell>
          <cell r="AK438">
            <v>-0.1298</v>
          </cell>
          <cell r="AL438">
            <v>-15.986689999999996</v>
          </cell>
          <cell r="AN438">
            <v>0</v>
          </cell>
        </row>
        <row r="439">
          <cell r="A439" t="str">
            <v>742 Total</v>
          </cell>
          <cell r="D439">
            <v>-2.0605199999999999</v>
          </cell>
          <cell r="E439">
            <v>-2.21698</v>
          </cell>
          <cell r="F439">
            <v>-0.90482000000000007</v>
          </cell>
          <cell r="G439">
            <v>-1.0666099999999998</v>
          </cell>
          <cell r="H439">
            <v>-0.14199999999999999</v>
          </cell>
          <cell r="I439">
            <v>0</v>
          </cell>
          <cell r="J439">
            <v>-0.73392000000000013</v>
          </cell>
          <cell r="K439">
            <v>-0.8809499999999999</v>
          </cell>
          <cell r="L439">
            <v>-1.24932</v>
          </cell>
          <cell r="M439">
            <v>-0.03</v>
          </cell>
          <cell r="N439">
            <v>-0.23821000000000001</v>
          </cell>
          <cell r="O439">
            <v>-0.84475999999999996</v>
          </cell>
          <cell r="P439">
            <v>-7.0870000000000002E-2</v>
          </cell>
          <cell r="Q439">
            <v>1.1000000000000001E-3</v>
          </cell>
          <cell r="R439">
            <v>-6.9989999999999997E-2</v>
          </cell>
          <cell r="S439">
            <v>-0.72714000000000001</v>
          </cell>
          <cell r="T439">
            <v>-2.0930000000000001E-2</v>
          </cell>
          <cell r="U439">
            <v>-0.27676999999999996</v>
          </cell>
          <cell r="V439">
            <v>-9.9890000000000007E-2</v>
          </cell>
          <cell r="W439">
            <v>-0.75190999999999997</v>
          </cell>
          <cell r="X439">
            <v>-9.373999999999999E-2</v>
          </cell>
          <cell r="Y439">
            <v>-8.3400000000000002E-2</v>
          </cell>
          <cell r="Z439">
            <v>-0.76111000000000006</v>
          </cell>
          <cell r="AA439">
            <v>0</v>
          </cell>
          <cell r="AB439">
            <v>0</v>
          </cell>
          <cell r="AC439">
            <v>-0.85572000000000004</v>
          </cell>
          <cell r="AD439">
            <v>0</v>
          </cell>
          <cell r="AE439">
            <v>-0.1198</v>
          </cell>
          <cell r="AF439">
            <v>0</v>
          </cell>
          <cell r="AG439">
            <v>-1.2422299999999999</v>
          </cell>
          <cell r="AH439">
            <v>-0.11849999999999999</v>
          </cell>
          <cell r="AI439">
            <v>0</v>
          </cell>
          <cell r="AJ439">
            <v>-0.19789999999999999</v>
          </cell>
          <cell r="AK439">
            <v>-0.1298</v>
          </cell>
          <cell r="AL439">
            <v>-15.986689999999996</v>
          </cell>
          <cell r="AN439">
            <v>0</v>
          </cell>
        </row>
        <row r="440">
          <cell r="A440" t="str">
            <v>743</v>
          </cell>
          <cell r="B440" t="str">
            <v>CAACI</v>
          </cell>
          <cell r="C440" t="str">
            <v>BANCO BRADESCO S/A</v>
          </cell>
          <cell r="D440">
            <v>1.0000000000000001E-5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1.0000000000000001E-5</v>
          </cell>
          <cell r="AN440">
            <v>0</v>
          </cell>
        </row>
        <row r="441">
          <cell r="B441" t="str">
            <v>CAACI Total</v>
          </cell>
          <cell r="D441">
            <v>1.0000000000000001E-5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1.0000000000000001E-5</v>
          </cell>
          <cell r="AN441">
            <v>0</v>
          </cell>
        </row>
        <row r="442">
          <cell r="A442" t="str">
            <v>743 Total</v>
          </cell>
          <cell r="D442">
            <v>1.0000000000000001E-5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1.0000000000000001E-5</v>
          </cell>
          <cell r="AN442">
            <v>0</v>
          </cell>
        </row>
        <row r="443">
          <cell r="A443" t="str">
            <v>805</v>
          </cell>
          <cell r="B443" t="str">
            <v>CAACI</v>
          </cell>
          <cell r="C443" t="str">
            <v>ALLIGHT COM.ILUM.DECORACAO LTD</v>
          </cell>
          <cell r="D443">
            <v>-8.9465199999999996</v>
          </cell>
          <cell r="E443">
            <v>-0.63600000000000001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-9.5825200000000006</v>
          </cell>
          <cell r="AN443">
            <v>0</v>
          </cell>
        </row>
        <row r="444">
          <cell r="C444" t="str">
            <v>ART BELLA REPRES.SERVICOS LTDA</v>
          </cell>
          <cell r="D444">
            <v>0</v>
          </cell>
          <cell r="E444">
            <v>0</v>
          </cell>
          <cell r="F444">
            <v>-0.43764999999999998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-0.43764999999999998</v>
          </cell>
          <cell r="AN444">
            <v>0</v>
          </cell>
        </row>
        <row r="445">
          <cell r="C445" t="str">
            <v>BETTER COMERCIO E SERVICOS LTD</v>
          </cell>
          <cell r="D445">
            <v>0</v>
          </cell>
          <cell r="E445">
            <v>0</v>
          </cell>
          <cell r="F445">
            <v>-3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-3</v>
          </cell>
          <cell r="AN445">
            <v>0</v>
          </cell>
        </row>
        <row r="446">
          <cell r="C446" t="str">
            <v>FABRICA DE MOVEIS FLORENSE LTD</v>
          </cell>
          <cell r="D446">
            <v>0</v>
          </cell>
          <cell r="E446">
            <v>0</v>
          </cell>
          <cell r="F446">
            <v>-20.981950000000001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-20.981950000000001</v>
          </cell>
          <cell r="AN446">
            <v>0</v>
          </cell>
        </row>
        <row r="447">
          <cell r="C447" t="str">
            <v>FORMA S/A MOVEIS OBJETOS ARTE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-24.99999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-24.99999</v>
          </cell>
          <cell r="AN447">
            <v>0</v>
          </cell>
        </row>
        <row r="448">
          <cell r="C448" t="str">
            <v>GRAFICA</v>
          </cell>
          <cell r="D448">
            <v>-0.45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-0.45</v>
          </cell>
          <cell r="AN448">
            <v>0</v>
          </cell>
        </row>
        <row r="449">
          <cell r="C449" t="str">
            <v>ILUMILAR BARRA UTILIDADES LTDA</v>
          </cell>
          <cell r="D449">
            <v>0</v>
          </cell>
          <cell r="E449">
            <v>-0.16200000000000001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-0.16200000000000001</v>
          </cell>
          <cell r="AN449">
            <v>0</v>
          </cell>
        </row>
        <row r="450">
          <cell r="C450" t="str">
            <v>ISOTRAN ISOL.T.MONTAGENS LTDA</v>
          </cell>
          <cell r="D450">
            <v>-0.63053999999999999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-0.63053999999999999</v>
          </cell>
          <cell r="AN450">
            <v>0</v>
          </cell>
        </row>
        <row r="451">
          <cell r="C451" t="str">
            <v>JORGE CORREA DOS SANTOS</v>
          </cell>
          <cell r="D451">
            <v>-1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-1</v>
          </cell>
          <cell r="AN451">
            <v>0</v>
          </cell>
        </row>
        <row r="452">
          <cell r="C452" t="str">
            <v>LUMINI EQUIP DE ILUM LTDA</v>
          </cell>
          <cell r="D452">
            <v>-1.1397699999999999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-1.1397699999999999</v>
          </cell>
          <cell r="AN452">
            <v>0</v>
          </cell>
        </row>
        <row r="453">
          <cell r="C453" t="str">
            <v>MARCELLO KAMINITZ BARNES</v>
          </cell>
          <cell r="D453">
            <v>-0.13115000000000002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-0.13115000000000002</v>
          </cell>
          <cell r="AN453">
            <v>0</v>
          </cell>
        </row>
        <row r="454">
          <cell r="C454" t="str">
            <v>MARIO AUGUSTO REIS DE AMORIM</v>
          </cell>
          <cell r="D454">
            <v>0</v>
          </cell>
          <cell r="E454">
            <v>-0.61799999999999999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-0.61799999999999999</v>
          </cell>
          <cell r="AN454">
            <v>0</v>
          </cell>
        </row>
        <row r="455">
          <cell r="C455" t="str">
            <v>MARIO CAMPOS GUIMARAES</v>
          </cell>
          <cell r="D455">
            <v>-1.5640000000000001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-1.5640000000000001</v>
          </cell>
          <cell r="AN455">
            <v>0</v>
          </cell>
        </row>
        <row r="456">
          <cell r="C456" t="str">
            <v>MINISTERIO DA FAZENDA</v>
          </cell>
          <cell r="D456">
            <v>0</v>
          </cell>
          <cell r="E456">
            <v>0</v>
          </cell>
          <cell r="F456">
            <v>-3.0440000000000002E-2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-3.0440000000000002E-2</v>
          </cell>
          <cell r="AN456">
            <v>0</v>
          </cell>
        </row>
        <row r="457">
          <cell r="C457" t="str">
            <v>ORIENTAL SQUARE TAPETES LTDA</v>
          </cell>
          <cell r="D457">
            <v>-1.6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-1.6</v>
          </cell>
          <cell r="AN457">
            <v>0</v>
          </cell>
        </row>
        <row r="458">
          <cell r="C458" t="str">
            <v>TRANSPORTADORA MINUANO LTDA</v>
          </cell>
          <cell r="D458">
            <v>-4.5010000000000001E-2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-4.5010000000000001E-2</v>
          </cell>
          <cell r="AN458">
            <v>0</v>
          </cell>
        </row>
        <row r="459">
          <cell r="C459" t="str">
            <v>VETRON COM.DE EQUIP.DE UTIL.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-0.123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-0.123</v>
          </cell>
          <cell r="AN459">
            <v>0</v>
          </cell>
        </row>
        <row r="460">
          <cell r="C460" t="str">
            <v>WALL BARRA LAMPS PROJ.C.I.ILUM</v>
          </cell>
          <cell r="D460">
            <v>-0.17979000000000001</v>
          </cell>
          <cell r="E460">
            <v>-0.17812999999999998</v>
          </cell>
          <cell r="F460">
            <v>-0.17812999999999998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-0.53604999999999992</v>
          </cell>
          <cell r="AN460">
            <v>0</v>
          </cell>
        </row>
        <row r="461">
          <cell r="C461" t="str">
            <v>IGMA IND.E COM.DE MOV.DE ACO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-0.35699999999999998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-0.35699999999999998</v>
          </cell>
          <cell r="AN461">
            <v>0</v>
          </cell>
        </row>
        <row r="462">
          <cell r="B462" t="str">
            <v>CAACI Total</v>
          </cell>
          <cell r="D462">
            <v>-15.686780000000002</v>
          </cell>
          <cell r="E462">
            <v>-1.59413</v>
          </cell>
          <cell r="F462">
            <v>-24.628170000000001</v>
          </cell>
          <cell r="G462">
            <v>0</v>
          </cell>
          <cell r="H462">
            <v>-24.99999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-0.123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-0.35699999999999998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-67.389070000000004</v>
          </cell>
          <cell r="AN462">
            <v>0</v>
          </cell>
        </row>
        <row r="463">
          <cell r="A463" t="str">
            <v>805 Total</v>
          </cell>
          <cell r="D463">
            <v>-15.686780000000002</v>
          </cell>
          <cell r="E463">
            <v>-1.59413</v>
          </cell>
          <cell r="F463">
            <v>-24.628170000000001</v>
          </cell>
          <cell r="G463">
            <v>0</v>
          </cell>
          <cell r="H463">
            <v>-24.99999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-0.123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-0.35699999999999998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-67.389070000000004</v>
          </cell>
          <cell r="AN463">
            <v>0</v>
          </cell>
        </row>
        <row r="464">
          <cell r="A464" t="str">
            <v>806</v>
          </cell>
          <cell r="B464" t="str">
            <v>CAACI</v>
          </cell>
          <cell r="C464" t="str">
            <v>CNT BRASIL DISTRIBUIDORA LTDA</v>
          </cell>
          <cell r="D464">
            <v>0</v>
          </cell>
          <cell r="E464">
            <v>-0.68200000000000005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-0.68200000000000005</v>
          </cell>
          <cell r="AN464">
            <v>0</v>
          </cell>
        </row>
        <row r="465">
          <cell r="C465" t="str">
            <v>ENGELIGHT EQUIP.SERV.LTDA</v>
          </cell>
          <cell r="D465">
            <v>-4.4009999999999998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-4.4009999999999998</v>
          </cell>
          <cell r="AN465">
            <v>0</v>
          </cell>
        </row>
        <row r="466">
          <cell r="C466" t="str">
            <v>EXMARC TELECOMUNICACOES LTDA</v>
          </cell>
          <cell r="D466">
            <v>-6</v>
          </cell>
          <cell r="E466">
            <v>-0.4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-6.4</v>
          </cell>
          <cell r="AN466">
            <v>0</v>
          </cell>
        </row>
        <row r="467">
          <cell r="C467" t="str">
            <v>HEATING &amp; COOLING TECN.TERM.LT</v>
          </cell>
          <cell r="D467">
            <v>-6.875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-6.875</v>
          </cell>
          <cell r="AN467">
            <v>0</v>
          </cell>
        </row>
        <row r="468">
          <cell r="C468" t="str">
            <v>MULTIPLAN PLAN.PART.ADM.S/A</v>
          </cell>
          <cell r="D468">
            <v>0</v>
          </cell>
          <cell r="E468">
            <v>0</v>
          </cell>
          <cell r="F468">
            <v>-5.5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-5.5</v>
          </cell>
          <cell r="AN468">
            <v>0</v>
          </cell>
        </row>
        <row r="469">
          <cell r="C469" t="str">
            <v>NEXTEL TELECOMUNICACOES LTDA</v>
          </cell>
          <cell r="D469">
            <v>-1.3189200000000001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-1.3189200000000001</v>
          </cell>
          <cell r="AN469">
            <v>0</v>
          </cell>
        </row>
        <row r="470">
          <cell r="C470" t="str">
            <v>SOFT RIO 2001 FILTROS B.LTDA</v>
          </cell>
          <cell r="D470">
            <v>0</v>
          </cell>
          <cell r="E470">
            <v>-7.0000000000000007E-2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-7.0000000000000007E-2</v>
          </cell>
          <cell r="AN470">
            <v>0</v>
          </cell>
        </row>
        <row r="471">
          <cell r="C471" t="str">
            <v>SUGAN COM.E IND.EQUIP.C.INC.LT</v>
          </cell>
          <cell r="D471">
            <v>-3.31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-3.31</v>
          </cell>
          <cell r="AN471">
            <v>0</v>
          </cell>
        </row>
        <row r="472">
          <cell r="B472" t="str">
            <v>CAACI Total</v>
          </cell>
          <cell r="D472">
            <v>-21.904919999999997</v>
          </cell>
          <cell r="E472">
            <v>-1.1519999999999999</v>
          </cell>
          <cell r="F472">
            <v>-5.5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-28.556919999999998</v>
          </cell>
          <cell r="AN472">
            <v>0</v>
          </cell>
        </row>
        <row r="473">
          <cell r="A473" t="str">
            <v>806 Total</v>
          </cell>
          <cell r="D473">
            <v>-21.904919999999997</v>
          </cell>
          <cell r="E473">
            <v>-1.1519999999999999</v>
          </cell>
          <cell r="F473">
            <v>-5.5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-28.556919999999998</v>
          </cell>
          <cell r="AN473">
            <v>0</v>
          </cell>
        </row>
        <row r="474">
          <cell r="A474" t="str">
            <v>807</v>
          </cell>
          <cell r="B474" t="str">
            <v>CAACI</v>
          </cell>
          <cell r="C474" t="str">
            <v>DELL COMPUTADORES DO BRASIL LT</v>
          </cell>
          <cell r="D474">
            <v>-18.800999999999998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-18.800999999999998</v>
          </cell>
          <cell r="AN474">
            <v>0</v>
          </cell>
        </row>
        <row r="475">
          <cell r="C475" t="str">
            <v>M.G.TELECOMUNICACOES LTDA</v>
          </cell>
          <cell r="D475">
            <v>-1.72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-1.72</v>
          </cell>
          <cell r="AN475">
            <v>0</v>
          </cell>
        </row>
        <row r="476">
          <cell r="C476" t="str">
            <v>MILLENIUM LAND INFORMATICA LTD</v>
          </cell>
          <cell r="D476">
            <v>0</v>
          </cell>
          <cell r="E476">
            <v>0</v>
          </cell>
          <cell r="F476">
            <v>-5.58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-5.58</v>
          </cell>
          <cell r="AN476">
            <v>0</v>
          </cell>
        </row>
        <row r="477">
          <cell r="C477" t="str">
            <v>TECSYS SOLUCOES EM ENERGIA LTA</v>
          </cell>
          <cell r="D477">
            <v>0</v>
          </cell>
          <cell r="E477">
            <v>-3.3690000000000002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-3.3690000000000002</v>
          </cell>
          <cell r="AN477">
            <v>0</v>
          </cell>
        </row>
        <row r="478">
          <cell r="B478" t="str">
            <v>CAACI Total</v>
          </cell>
          <cell r="D478">
            <v>-20.521000000000001</v>
          </cell>
          <cell r="E478">
            <v>-3.3690000000000002</v>
          </cell>
          <cell r="F478">
            <v>-5.58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-29.47</v>
          </cell>
          <cell r="AN478">
            <v>0</v>
          </cell>
        </row>
        <row r="479">
          <cell r="A479" t="str">
            <v>807 Total</v>
          </cell>
          <cell r="D479">
            <v>-20.521000000000001</v>
          </cell>
          <cell r="E479">
            <v>-3.3690000000000002</v>
          </cell>
          <cell r="F479">
            <v>-5.58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-29.47</v>
          </cell>
          <cell r="AN479">
            <v>0</v>
          </cell>
        </row>
        <row r="480">
          <cell r="A480" t="str">
            <v>808</v>
          </cell>
          <cell r="B480" t="str">
            <v>CAACI</v>
          </cell>
          <cell r="C480" t="str">
            <v>MINISTERIO DA FAZENDA</v>
          </cell>
          <cell r="D480">
            <v>-4.4999999999999998E-2</v>
          </cell>
          <cell r="E480">
            <v>-7.5909999999999991E-2</v>
          </cell>
          <cell r="F480">
            <v>0</v>
          </cell>
          <cell r="G480">
            <v>-4.4999999999999998E-2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-0.16591</v>
          </cell>
          <cell r="AN480">
            <v>0</v>
          </cell>
        </row>
        <row r="481">
          <cell r="C481" t="str">
            <v>QUALITY SOFTWARE LTDA</v>
          </cell>
          <cell r="D481">
            <v>-2.9550000000000001</v>
          </cell>
          <cell r="E481">
            <v>-5.6346900000000009</v>
          </cell>
          <cell r="F481">
            <v>0</v>
          </cell>
          <cell r="G481">
            <v>-3.605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-12.194690000000001</v>
          </cell>
          <cell r="AN481">
            <v>0</v>
          </cell>
        </row>
        <row r="482">
          <cell r="B482" t="str">
            <v>CAACI Total</v>
          </cell>
          <cell r="D482">
            <v>-3</v>
          </cell>
          <cell r="E482">
            <v>-5.7106000000000003</v>
          </cell>
          <cell r="F482">
            <v>0</v>
          </cell>
          <cell r="G482">
            <v>-3.65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-12.3606</v>
          </cell>
          <cell r="AN482">
            <v>0</v>
          </cell>
        </row>
        <row r="483">
          <cell r="A483" t="str">
            <v>808 Total</v>
          </cell>
          <cell r="D483">
            <v>-3</v>
          </cell>
          <cell r="E483">
            <v>-5.7106000000000003</v>
          </cell>
          <cell r="F483">
            <v>0</v>
          </cell>
          <cell r="G483">
            <v>-3.65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-12.3606</v>
          </cell>
          <cell r="AN483">
            <v>0</v>
          </cell>
        </row>
        <row r="484">
          <cell r="A484" t="str">
            <v>813</v>
          </cell>
          <cell r="B484" t="str">
            <v>CAACI</v>
          </cell>
          <cell r="C484" t="str">
            <v>ARKHITEKTON ARQ.PLANEJ.LTDA</v>
          </cell>
          <cell r="D484">
            <v>-1.4775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-1.4775</v>
          </cell>
          <cell r="AN484">
            <v>0</v>
          </cell>
        </row>
        <row r="485">
          <cell r="C485" t="str">
            <v>BASE 2 PROJETOS E ESTRUTURAS</v>
          </cell>
          <cell r="D485">
            <v>-1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-1</v>
          </cell>
          <cell r="AN485">
            <v>0</v>
          </cell>
        </row>
        <row r="486">
          <cell r="C486" t="str">
            <v>ENGELIGHT EQUIP.SERV.LTDA</v>
          </cell>
          <cell r="D486">
            <v>0</v>
          </cell>
          <cell r="E486">
            <v>-9.9000000000000005E-2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-9.9000000000000005E-2</v>
          </cell>
          <cell r="AN486">
            <v>0</v>
          </cell>
        </row>
        <row r="487">
          <cell r="C487" t="str">
            <v>ENGEPLAC SISTEMAS COM.VISUAL L</v>
          </cell>
          <cell r="D487">
            <v>-1.7</v>
          </cell>
          <cell r="E487">
            <v>-3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-4.7</v>
          </cell>
          <cell r="AN487">
            <v>0</v>
          </cell>
        </row>
        <row r="488">
          <cell r="C488" t="str">
            <v>EXMARC TELECOMUNICACOES LTDA</v>
          </cell>
          <cell r="D488">
            <v>0</v>
          </cell>
          <cell r="E488">
            <v>0</v>
          </cell>
          <cell r="F488">
            <v>-4</v>
          </cell>
          <cell r="G488">
            <v>-4</v>
          </cell>
          <cell r="H488">
            <v>-4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-12</v>
          </cell>
          <cell r="AN488">
            <v>0</v>
          </cell>
        </row>
        <row r="489">
          <cell r="C489" t="str">
            <v>FORMATEX REPRESENTACOES LTDA</v>
          </cell>
          <cell r="D489">
            <v>0</v>
          </cell>
          <cell r="E489">
            <v>-3.1259999999999999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-3.1259999999999999</v>
          </cell>
          <cell r="AN489">
            <v>0</v>
          </cell>
        </row>
        <row r="490">
          <cell r="C490" t="str">
            <v>GISELLA DE CARVALHO SCHAEFER</v>
          </cell>
          <cell r="D490">
            <v>0</v>
          </cell>
          <cell r="E490">
            <v>-2.5099999999999998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-2.5099999999999998</v>
          </cell>
          <cell r="AN490">
            <v>0</v>
          </cell>
        </row>
        <row r="491">
          <cell r="C491" t="str">
            <v>ISOTRAN ISOL.T.MONTAGENS LTDA</v>
          </cell>
          <cell r="D491">
            <v>0</v>
          </cell>
          <cell r="E491">
            <v>-0.78625999999999996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-0.78625999999999996</v>
          </cell>
          <cell r="AN491">
            <v>0</v>
          </cell>
        </row>
        <row r="492">
          <cell r="C492" t="str">
            <v>JORGE CORREA DOS SANTOS</v>
          </cell>
          <cell r="D492">
            <v>0</v>
          </cell>
          <cell r="E492">
            <v>-1.1000000000000001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-1.1000000000000001</v>
          </cell>
          <cell r="AN492">
            <v>0</v>
          </cell>
        </row>
        <row r="493">
          <cell r="C493" t="str">
            <v>LD STUDIO PROJ ILUMIN S/C LTDA</v>
          </cell>
          <cell r="D493">
            <v>-0.46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-0.46</v>
          </cell>
          <cell r="AN493">
            <v>0</v>
          </cell>
        </row>
        <row r="494">
          <cell r="C494" t="str">
            <v>M.G.TELECOMUNICACOES LTDA</v>
          </cell>
          <cell r="D494">
            <v>0</v>
          </cell>
          <cell r="E494">
            <v>-2.58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-2.58</v>
          </cell>
          <cell r="AN494">
            <v>0</v>
          </cell>
        </row>
        <row r="495">
          <cell r="C495" t="str">
            <v>MAIS PROGRAMACAO VISUAL LTDA</v>
          </cell>
          <cell r="D495">
            <v>-3.3430900000000001</v>
          </cell>
          <cell r="E495">
            <v>-1.9981600000000002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-5.3412499999999996</v>
          </cell>
          <cell r="AN495">
            <v>0</v>
          </cell>
        </row>
        <row r="496">
          <cell r="C496" t="str">
            <v>MINISTERIO DA FAZENDA</v>
          </cell>
          <cell r="D496">
            <v>-6.2060000000000004E-2</v>
          </cell>
          <cell r="E496">
            <v>-2.2499999999999999E-2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-8.4559999999999996E-2</v>
          </cell>
          <cell r="AN496">
            <v>0</v>
          </cell>
        </row>
        <row r="497">
          <cell r="C497" t="str">
            <v>MINISTERIO DA PREVIDENCIA</v>
          </cell>
          <cell r="D497">
            <v>0</v>
          </cell>
          <cell r="E497">
            <v>-4.3469799999999994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-4.3469799999999994</v>
          </cell>
          <cell r="AN497">
            <v>0</v>
          </cell>
        </row>
        <row r="498">
          <cell r="C498" t="str">
            <v>QPL ENGENHARIA LTDA</v>
          </cell>
          <cell r="D498">
            <v>-65.387199999999993</v>
          </cell>
          <cell r="E498">
            <v>-29.060980000000001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-94.448179999999994</v>
          </cell>
          <cell r="AN498">
            <v>0</v>
          </cell>
        </row>
        <row r="499">
          <cell r="C499" t="str">
            <v>TRANSCOLE TRANSP.URGENTES LTDA</v>
          </cell>
          <cell r="D499">
            <v>0</v>
          </cell>
          <cell r="E499">
            <v>-3.1149999999999997E-2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-3.1149999999999997E-2</v>
          </cell>
          <cell r="AN499">
            <v>0</v>
          </cell>
        </row>
        <row r="500">
          <cell r="C500" t="str">
            <v>VILASECA ASSES. DE ARTE LTDA</v>
          </cell>
          <cell r="D500">
            <v>0</v>
          </cell>
          <cell r="E500">
            <v>-1.3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-1.3</v>
          </cell>
          <cell r="AN500">
            <v>0</v>
          </cell>
        </row>
        <row r="501">
          <cell r="B501" t="str">
            <v>CAACI Total</v>
          </cell>
          <cell r="D501">
            <v>-73.429849999999988</v>
          </cell>
          <cell r="E501">
            <v>-49.961030000000008</v>
          </cell>
          <cell r="F501">
            <v>-4</v>
          </cell>
          <cell r="G501">
            <v>-4</v>
          </cell>
          <cell r="H501">
            <v>-4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-135.39087999999998</v>
          </cell>
          <cell r="AN501">
            <v>0</v>
          </cell>
        </row>
        <row r="502">
          <cell r="A502" t="str">
            <v>813 Total</v>
          </cell>
          <cell r="D502">
            <v>-73.429849999999988</v>
          </cell>
          <cell r="E502">
            <v>-49.961030000000008</v>
          </cell>
          <cell r="F502">
            <v>-4</v>
          </cell>
          <cell r="G502">
            <v>-4</v>
          </cell>
          <cell r="H502">
            <v>-4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-135.39087999999998</v>
          </cell>
          <cell r="AN502">
            <v>0</v>
          </cell>
        </row>
        <row r="503">
          <cell r="A503" t="str">
            <v>816</v>
          </cell>
          <cell r="B503" t="str">
            <v>CAACI</v>
          </cell>
          <cell r="C503" t="str">
            <v>MULTISHOPPING EMPR.IMOBIL.S/A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-0.8</v>
          </cell>
          <cell r="X503">
            <v>-0.32</v>
          </cell>
          <cell r="Y503">
            <v>0</v>
          </cell>
          <cell r="Z503">
            <v>0</v>
          </cell>
          <cell r="AA503">
            <v>-0.48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-1.6</v>
          </cell>
          <cell r="AN503">
            <v>0</v>
          </cell>
        </row>
        <row r="504">
          <cell r="B504" t="str">
            <v>CAACI Total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-0.8</v>
          </cell>
          <cell r="X504">
            <v>-0.32</v>
          </cell>
          <cell r="Y504">
            <v>0</v>
          </cell>
          <cell r="Z504">
            <v>0</v>
          </cell>
          <cell r="AA504">
            <v>-0.48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-1.6</v>
          </cell>
          <cell r="AN504">
            <v>0</v>
          </cell>
        </row>
        <row r="505">
          <cell r="A505" t="str">
            <v>816 Total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-0.8</v>
          </cell>
          <cell r="X505">
            <v>-0.32</v>
          </cell>
          <cell r="Y505">
            <v>0</v>
          </cell>
          <cell r="Z505">
            <v>0</v>
          </cell>
          <cell r="AA505">
            <v>-0.48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-1.6</v>
          </cell>
          <cell r="AN505">
            <v>0</v>
          </cell>
        </row>
        <row r="506">
          <cell r="A506" t="str">
            <v>817</v>
          </cell>
          <cell r="B506" t="str">
            <v>CAACI</v>
          </cell>
          <cell r="C506" t="str">
            <v>MULTIPLAN PLAN.PART.ADM.S/A</v>
          </cell>
          <cell r="D506">
            <v>0</v>
          </cell>
          <cell r="E506">
            <v>-10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-10</v>
          </cell>
          <cell r="AN506">
            <v>0</v>
          </cell>
        </row>
        <row r="507">
          <cell r="B507" t="str">
            <v>CAACI Total</v>
          </cell>
          <cell r="D507">
            <v>0</v>
          </cell>
          <cell r="E507">
            <v>-10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-10</v>
          </cell>
          <cell r="AN507">
            <v>0</v>
          </cell>
        </row>
        <row r="508">
          <cell r="A508" t="str">
            <v>817 Total</v>
          </cell>
          <cell r="D508">
            <v>0</v>
          </cell>
          <cell r="E508">
            <v>-10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-10</v>
          </cell>
          <cell r="AN508">
            <v>0</v>
          </cell>
        </row>
        <row r="509">
          <cell r="A509" t="str">
            <v>823</v>
          </cell>
          <cell r="B509" t="str">
            <v>CAACI</v>
          </cell>
          <cell r="C509" t="str">
            <v>MULTIPLAN PLAN.PART.ADM.S/A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10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10</v>
          </cell>
          <cell r="AN509">
            <v>0</v>
          </cell>
        </row>
        <row r="510">
          <cell r="B510" t="str">
            <v>CAACI Total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10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10</v>
          </cell>
          <cell r="AN510">
            <v>0</v>
          </cell>
        </row>
        <row r="511">
          <cell r="A511" t="str">
            <v>823 Total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10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10</v>
          </cell>
          <cell r="AN511">
            <v>0</v>
          </cell>
        </row>
        <row r="512">
          <cell r="A512" t="str">
            <v>829</v>
          </cell>
          <cell r="B512" t="str">
            <v>CAACI</v>
          </cell>
          <cell r="C512" t="str">
            <v>PM CONSULTORIAS E SERV.LTDA</v>
          </cell>
          <cell r="D512">
            <v>0</v>
          </cell>
          <cell r="E512">
            <v>0</v>
          </cell>
          <cell r="F512">
            <v>0</v>
          </cell>
          <cell r="G512">
            <v>-3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-3</v>
          </cell>
          <cell r="AN512">
            <v>0</v>
          </cell>
        </row>
        <row r="513">
          <cell r="B513" t="str">
            <v>CAACI Total</v>
          </cell>
          <cell r="D513">
            <v>0</v>
          </cell>
          <cell r="E513">
            <v>0</v>
          </cell>
          <cell r="F513">
            <v>0</v>
          </cell>
          <cell r="G513">
            <v>-3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-3</v>
          </cell>
          <cell r="AN513">
            <v>0</v>
          </cell>
        </row>
        <row r="514">
          <cell r="A514" t="str">
            <v>829 Total</v>
          </cell>
          <cell r="D514">
            <v>0</v>
          </cell>
          <cell r="E514">
            <v>0</v>
          </cell>
          <cell r="F514">
            <v>0</v>
          </cell>
          <cell r="G514">
            <v>-3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-3</v>
          </cell>
          <cell r="AN514">
            <v>0</v>
          </cell>
        </row>
        <row r="515">
          <cell r="A515" t="str">
            <v>835</v>
          </cell>
          <cell r="B515" t="str">
            <v>CAACI</v>
          </cell>
          <cell r="C515" t="str">
            <v>MARCIA ALVES O.DOS SANTOS</v>
          </cell>
          <cell r="D515">
            <v>0</v>
          </cell>
          <cell r="E515">
            <v>0</v>
          </cell>
          <cell r="F515">
            <v>-0.5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-0.5</v>
          </cell>
          <cell r="AN515">
            <v>0</v>
          </cell>
        </row>
        <row r="516">
          <cell r="C516" t="str">
            <v>SINARA RENATA V. DE SOUZA</v>
          </cell>
          <cell r="D516">
            <v>0</v>
          </cell>
          <cell r="E516">
            <v>0</v>
          </cell>
          <cell r="F516">
            <v>0</v>
          </cell>
          <cell r="G516">
            <v>-0.6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-0.6</v>
          </cell>
          <cell r="AN516">
            <v>0</v>
          </cell>
        </row>
        <row r="517">
          <cell r="B517" t="str">
            <v>CAACI Total</v>
          </cell>
          <cell r="D517">
            <v>0</v>
          </cell>
          <cell r="E517">
            <v>0</v>
          </cell>
          <cell r="F517">
            <v>-0.5</v>
          </cell>
          <cell r="G517">
            <v>-0.6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-1.1000000000000001</v>
          </cell>
          <cell r="AN517">
            <v>0</v>
          </cell>
        </row>
        <row r="518">
          <cell r="A518" t="str">
            <v>835 Total</v>
          </cell>
          <cell r="D518">
            <v>0</v>
          </cell>
          <cell r="E518">
            <v>0</v>
          </cell>
          <cell r="F518">
            <v>-0.5</v>
          </cell>
          <cell r="G518">
            <v>-0.6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-1.1000000000000001</v>
          </cell>
          <cell r="AN518">
            <v>0</v>
          </cell>
        </row>
        <row r="519">
          <cell r="A519" t="str">
            <v>841</v>
          </cell>
          <cell r="B519" t="str">
            <v>CAA-I</v>
          </cell>
          <cell r="C519" t="str">
            <v>MULTIPLAN PLAN.PART.ADM.S/A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15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15</v>
          </cell>
          <cell r="AN519">
            <v>0</v>
          </cell>
        </row>
        <row r="520">
          <cell r="B520" t="str">
            <v>CAA-I Total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15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15</v>
          </cell>
          <cell r="AN520">
            <v>0</v>
          </cell>
        </row>
        <row r="521">
          <cell r="B521" t="str">
            <v>MTP</v>
          </cell>
          <cell r="C521" t="str">
            <v>MULTIPLAN PLAN.PART.ADM.S/A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10</v>
          </cell>
          <cell r="O521">
            <v>0</v>
          </cell>
          <cell r="P521">
            <v>10</v>
          </cell>
          <cell r="Q521">
            <v>0</v>
          </cell>
          <cell r="R521">
            <v>0</v>
          </cell>
          <cell r="S521">
            <v>0</v>
          </cell>
          <cell r="T521">
            <v>20</v>
          </cell>
          <cell r="U521">
            <v>50</v>
          </cell>
          <cell r="V521">
            <v>20</v>
          </cell>
          <cell r="W521">
            <v>30</v>
          </cell>
          <cell r="X521">
            <v>30</v>
          </cell>
          <cell r="Y521">
            <v>10</v>
          </cell>
          <cell r="Z521">
            <v>0</v>
          </cell>
          <cell r="AA521">
            <v>0</v>
          </cell>
          <cell r="AB521">
            <v>0</v>
          </cell>
          <cell r="AC521">
            <v>15</v>
          </cell>
          <cell r="AD521">
            <v>0</v>
          </cell>
          <cell r="AE521">
            <v>0</v>
          </cell>
          <cell r="AF521">
            <v>15</v>
          </cell>
          <cell r="AG521">
            <v>33</v>
          </cell>
          <cell r="AH521">
            <v>0</v>
          </cell>
          <cell r="AI521">
            <v>0</v>
          </cell>
          <cell r="AJ521">
            <v>15</v>
          </cell>
          <cell r="AK521">
            <v>0</v>
          </cell>
          <cell r="AL521">
            <v>258</v>
          </cell>
          <cell r="AN521">
            <v>0</v>
          </cell>
        </row>
        <row r="522">
          <cell r="B522" t="str">
            <v>MTP Total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10</v>
          </cell>
          <cell r="O522">
            <v>0</v>
          </cell>
          <cell r="P522">
            <v>10</v>
          </cell>
          <cell r="Q522">
            <v>0</v>
          </cell>
          <cell r="R522">
            <v>0</v>
          </cell>
          <cell r="S522">
            <v>0</v>
          </cell>
          <cell r="T522">
            <v>20</v>
          </cell>
          <cell r="U522">
            <v>50</v>
          </cell>
          <cell r="V522">
            <v>20</v>
          </cell>
          <cell r="W522">
            <v>30</v>
          </cell>
          <cell r="X522">
            <v>30</v>
          </cell>
          <cell r="Y522">
            <v>10</v>
          </cell>
          <cell r="Z522">
            <v>0</v>
          </cell>
          <cell r="AA522">
            <v>0</v>
          </cell>
          <cell r="AB522">
            <v>0</v>
          </cell>
          <cell r="AC522">
            <v>15</v>
          </cell>
          <cell r="AD522">
            <v>0</v>
          </cell>
          <cell r="AE522">
            <v>0</v>
          </cell>
          <cell r="AF522">
            <v>15</v>
          </cell>
          <cell r="AG522">
            <v>33</v>
          </cell>
          <cell r="AH522">
            <v>0</v>
          </cell>
          <cell r="AI522">
            <v>0</v>
          </cell>
          <cell r="AJ522">
            <v>15</v>
          </cell>
          <cell r="AK522">
            <v>0</v>
          </cell>
          <cell r="AL522">
            <v>258</v>
          </cell>
          <cell r="AN522">
            <v>0</v>
          </cell>
        </row>
        <row r="523">
          <cell r="B523" t="str">
            <v>CAACI</v>
          </cell>
          <cell r="C523" t="str">
            <v>BANCO BRADESCO S/A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10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10</v>
          </cell>
          <cell r="AN523">
            <v>0</v>
          </cell>
        </row>
        <row r="524">
          <cell r="C524" t="str">
            <v>CAA CORRETAGEM IMOBILIARIA LTD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27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27</v>
          </cell>
          <cell r="AN524">
            <v>0</v>
          </cell>
        </row>
        <row r="525">
          <cell r="C525" t="str">
            <v>MULTIPLAN PLAN.PART.ADM.S/A</v>
          </cell>
          <cell r="D525">
            <v>80</v>
          </cell>
          <cell r="E525">
            <v>71</v>
          </cell>
          <cell r="F525">
            <v>48</v>
          </cell>
          <cell r="G525">
            <v>30</v>
          </cell>
          <cell r="H525">
            <v>45</v>
          </cell>
          <cell r="I525">
            <v>31</v>
          </cell>
          <cell r="J525">
            <v>40</v>
          </cell>
          <cell r="K525">
            <v>60</v>
          </cell>
          <cell r="L525">
            <v>0</v>
          </cell>
          <cell r="M525">
            <v>0</v>
          </cell>
          <cell r="N525">
            <v>0</v>
          </cell>
          <cell r="O525">
            <v>47</v>
          </cell>
          <cell r="P525">
            <v>0</v>
          </cell>
          <cell r="Q525">
            <v>75</v>
          </cell>
          <cell r="R525">
            <v>40</v>
          </cell>
          <cell r="S525">
            <v>0</v>
          </cell>
          <cell r="T525">
            <v>0</v>
          </cell>
          <cell r="U525">
            <v>0</v>
          </cell>
          <cell r="V525">
            <v>30</v>
          </cell>
          <cell r="W525">
            <v>0</v>
          </cell>
          <cell r="X525">
            <v>0</v>
          </cell>
          <cell r="Y525">
            <v>5</v>
          </cell>
          <cell r="Z525">
            <v>48</v>
          </cell>
          <cell r="AA525">
            <v>0</v>
          </cell>
          <cell r="AB525">
            <v>55</v>
          </cell>
          <cell r="AC525">
            <v>10</v>
          </cell>
          <cell r="AD525">
            <v>25</v>
          </cell>
          <cell r="AE525">
            <v>5</v>
          </cell>
          <cell r="AF525">
            <v>15</v>
          </cell>
          <cell r="AG525">
            <v>5</v>
          </cell>
          <cell r="AH525">
            <v>15</v>
          </cell>
          <cell r="AI525">
            <v>70</v>
          </cell>
          <cell r="AJ525">
            <v>45</v>
          </cell>
          <cell r="AK525">
            <v>8</v>
          </cell>
          <cell r="AL525">
            <v>903</v>
          </cell>
          <cell r="AN525">
            <v>0</v>
          </cell>
        </row>
        <row r="526">
          <cell r="C526" t="str">
            <v>MULTISHOPPING EMPR.IMOBIL.S/A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10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10</v>
          </cell>
          <cell r="AN526">
            <v>0</v>
          </cell>
        </row>
        <row r="527">
          <cell r="B527" t="str">
            <v>CAACI Total</v>
          </cell>
          <cell r="D527">
            <v>80</v>
          </cell>
          <cell r="E527">
            <v>71</v>
          </cell>
          <cell r="F527">
            <v>48</v>
          </cell>
          <cell r="G527">
            <v>30</v>
          </cell>
          <cell r="H527">
            <v>45</v>
          </cell>
          <cell r="I527">
            <v>31</v>
          </cell>
          <cell r="J527">
            <v>50</v>
          </cell>
          <cell r="K527">
            <v>60</v>
          </cell>
          <cell r="L527">
            <v>0</v>
          </cell>
          <cell r="M527">
            <v>0</v>
          </cell>
          <cell r="N527">
            <v>0</v>
          </cell>
          <cell r="O527">
            <v>47</v>
          </cell>
          <cell r="P527">
            <v>0</v>
          </cell>
          <cell r="Q527">
            <v>75</v>
          </cell>
          <cell r="R527">
            <v>40</v>
          </cell>
          <cell r="S527">
            <v>0</v>
          </cell>
          <cell r="T527">
            <v>0</v>
          </cell>
          <cell r="U527">
            <v>0</v>
          </cell>
          <cell r="V527">
            <v>30</v>
          </cell>
          <cell r="W527">
            <v>0</v>
          </cell>
          <cell r="X527">
            <v>0</v>
          </cell>
          <cell r="Y527">
            <v>42</v>
          </cell>
          <cell r="Z527">
            <v>48</v>
          </cell>
          <cell r="AA527">
            <v>0</v>
          </cell>
          <cell r="AB527">
            <v>55</v>
          </cell>
          <cell r="AC527">
            <v>10</v>
          </cell>
          <cell r="AD527">
            <v>25</v>
          </cell>
          <cell r="AE527">
            <v>5</v>
          </cell>
          <cell r="AF527">
            <v>15</v>
          </cell>
          <cell r="AG527">
            <v>5</v>
          </cell>
          <cell r="AH527">
            <v>15</v>
          </cell>
          <cell r="AI527">
            <v>70</v>
          </cell>
          <cell r="AJ527">
            <v>45</v>
          </cell>
          <cell r="AK527">
            <v>8</v>
          </cell>
          <cell r="AL527">
            <v>950</v>
          </cell>
          <cell r="AN527">
            <v>0</v>
          </cell>
        </row>
        <row r="528">
          <cell r="B528" t="str">
            <v>CAAI</v>
          </cell>
          <cell r="C528" t="str">
            <v>MULTIPLAN PLAN.PART.ADM.S/A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10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10</v>
          </cell>
          <cell r="AN528">
            <v>0</v>
          </cell>
        </row>
        <row r="529">
          <cell r="B529" t="str">
            <v>CAAI Total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10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10</v>
          </cell>
          <cell r="AN529">
            <v>0</v>
          </cell>
        </row>
        <row r="530">
          <cell r="A530" t="str">
            <v>841 Total</v>
          </cell>
          <cell r="D530">
            <v>80</v>
          </cell>
          <cell r="E530">
            <v>71</v>
          </cell>
          <cell r="F530">
            <v>48</v>
          </cell>
          <cell r="G530">
            <v>30</v>
          </cell>
          <cell r="H530">
            <v>45</v>
          </cell>
          <cell r="I530">
            <v>31</v>
          </cell>
          <cell r="J530">
            <v>50</v>
          </cell>
          <cell r="K530">
            <v>60</v>
          </cell>
          <cell r="L530">
            <v>0</v>
          </cell>
          <cell r="M530">
            <v>0</v>
          </cell>
          <cell r="N530">
            <v>10</v>
          </cell>
          <cell r="O530">
            <v>47</v>
          </cell>
          <cell r="P530">
            <v>10</v>
          </cell>
          <cell r="Q530">
            <v>75</v>
          </cell>
          <cell r="R530">
            <v>40</v>
          </cell>
          <cell r="S530">
            <v>0</v>
          </cell>
          <cell r="T530">
            <v>20</v>
          </cell>
          <cell r="U530">
            <v>50</v>
          </cell>
          <cell r="V530">
            <v>50</v>
          </cell>
          <cell r="W530">
            <v>30</v>
          </cell>
          <cell r="X530">
            <v>30</v>
          </cell>
          <cell r="Y530">
            <v>52</v>
          </cell>
          <cell r="Z530">
            <v>48</v>
          </cell>
          <cell r="AA530">
            <v>15</v>
          </cell>
          <cell r="AB530">
            <v>55</v>
          </cell>
          <cell r="AC530">
            <v>25</v>
          </cell>
          <cell r="AD530">
            <v>35</v>
          </cell>
          <cell r="AE530">
            <v>5</v>
          </cell>
          <cell r="AF530">
            <v>30</v>
          </cell>
          <cell r="AG530">
            <v>38</v>
          </cell>
          <cell r="AH530">
            <v>15</v>
          </cell>
          <cell r="AI530">
            <v>70</v>
          </cell>
          <cell r="AJ530">
            <v>60</v>
          </cell>
          <cell r="AK530">
            <v>8</v>
          </cell>
          <cell r="AL530">
            <v>1233</v>
          </cell>
          <cell r="AN530">
            <v>0</v>
          </cell>
        </row>
        <row r="531">
          <cell r="A531" t="str">
            <v>859</v>
          </cell>
          <cell r="B531" t="str">
            <v>CAACI</v>
          </cell>
          <cell r="C531" t="str">
            <v>PM CONSULTORIAS E SERV.LTDA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0.5</v>
          </cell>
          <cell r="L531">
            <v>0</v>
          </cell>
          <cell r="M531">
            <v>0.5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0.5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1.5</v>
          </cell>
          <cell r="AN531">
            <v>0</v>
          </cell>
        </row>
        <row r="532">
          <cell r="B532" t="str">
            <v>CAACI Total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0.5</v>
          </cell>
          <cell r="L532">
            <v>0</v>
          </cell>
          <cell r="M532">
            <v>0.5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0.5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1.5</v>
          </cell>
          <cell r="AN532">
            <v>0</v>
          </cell>
        </row>
        <row r="533">
          <cell r="A533" t="str">
            <v>859 Total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0.5</v>
          </cell>
          <cell r="L533">
            <v>0</v>
          </cell>
          <cell r="M533">
            <v>0.5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0.5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1.5</v>
          </cell>
          <cell r="AN533">
            <v>0</v>
          </cell>
        </row>
        <row r="534">
          <cell r="A534" t="str">
            <v>861</v>
          </cell>
          <cell r="B534" t="str">
            <v>CAACI</v>
          </cell>
          <cell r="C534" t="str">
            <v>PEDRO EDUARDO MATOSO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0.5</v>
          </cell>
          <cell r="I534">
            <v>0.5</v>
          </cell>
          <cell r="J534">
            <v>0.5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1.5</v>
          </cell>
          <cell r="AN534">
            <v>0</v>
          </cell>
        </row>
        <row r="535">
          <cell r="B535" t="str">
            <v>CAACI Total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0.5</v>
          </cell>
          <cell r="I535">
            <v>0.5</v>
          </cell>
          <cell r="J535">
            <v>0.5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1.5</v>
          </cell>
          <cell r="AN535">
            <v>0</v>
          </cell>
        </row>
        <row r="536">
          <cell r="A536" t="str">
            <v>861 Total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0.5</v>
          </cell>
          <cell r="I536">
            <v>0.5</v>
          </cell>
          <cell r="J536">
            <v>0.5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1.5</v>
          </cell>
          <cell r="AN536">
            <v>0</v>
          </cell>
        </row>
        <row r="537">
          <cell r="A537" t="str">
            <v>996</v>
          </cell>
          <cell r="B537" t="str">
            <v>CAACI</v>
          </cell>
          <cell r="C537" t="str">
            <v>BANCO BRADESCO S/A</v>
          </cell>
          <cell r="D537">
            <v>-1E-3</v>
          </cell>
          <cell r="E537">
            <v>-4.0000000000000001E-3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-1E-3</v>
          </cell>
          <cell r="L537">
            <v>0</v>
          </cell>
          <cell r="M537">
            <v>-1E-3</v>
          </cell>
          <cell r="N537">
            <v>-1E-3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-1E-3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-8.9999999999999993E-3</v>
          </cell>
          <cell r="AN537">
            <v>0</v>
          </cell>
        </row>
        <row r="538">
          <cell r="C538" t="str">
            <v>CAA CORRETAGEM IMOBILIARIA LTD</v>
          </cell>
          <cell r="D538">
            <v>-1E-3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1E-3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N538">
            <v>0</v>
          </cell>
        </row>
        <row r="539">
          <cell r="B539" t="str">
            <v>CAACI Total</v>
          </cell>
          <cell r="D539">
            <v>-2E-3</v>
          </cell>
          <cell r="E539">
            <v>-4.0000000000000001E-3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-1E-3</v>
          </cell>
          <cell r="L539">
            <v>0</v>
          </cell>
          <cell r="M539">
            <v>-1E-3</v>
          </cell>
          <cell r="N539">
            <v>-1E-3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-1E-3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1E-3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-8.9999999999999993E-3</v>
          </cell>
          <cell r="AN539">
            <v>0</v>
          </cell>
        </row>
        <row r="540">
          <cell r="A540" t="str">
            <v>996 Total</v>
          </cell>
          <cell r="D540">
            <v>-2E-3</v>
          </cell>
          <cell r="E540">
            <v>-4.0000000000000001E-3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-1E-3</v>
          </cell>
          <cell r="L540">
            <v>0</v>
          </cell>
          <cell r="M540">
            <v>-1E-3</v>
          </cell>
          <cell r="N540">
            <v>-1E-3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-1E-3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1E-3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-8.9999999999999993E-3</v>
          </cell>
          <cell r="AN540">
            <v>0</v>
          </cell>
        </row>
        <row r="541">
          <cell r="A541" t="str">
            <v>998</v>
          </cell>
          <cell r="B541" t="str">
            <v>CAACI</v>
          </cell>
          <cell r="C541" t="str">
            <v>BANCO BRADESCO S/A</v>
          </cell>
          <cell r="D541">
            <v>1E-3</v>
          </cell>
          <cell r="E541">
            <v>3.0000000000000001E-3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1E-3</v>
          </cell>
          <cell r="L541">
            <v>0</v>
          </cell>
          <cell r="M541">
            <v>1E-3</v>
          </cell>
          <cell r="N541">
            <v>1E-3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1E-3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8.0000000000000002E-3</v>
          </cell>
          <cell r="AN541">
            <v>0</v>
          </cell>
        </row>
        <row r="542">
          <cell r="C542" t="str">
            <v>CAA CORRETAGEM IMOBILIARIA LTD</v>
          </cell>
          <cell r="D542">
            <v>1E-3</v>
          </cell>
          <cell r="E542">
            <v>1E-3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-1E-3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1E-3</v>
          </cell>
          <cell r="AN542">
            <v>0</v>
          </cell>
        </row>
        <row r="543">
          <cell r="C543" t="str">
            <v>MULTIPLAN PLAN.PART.ADM.S/A</v>
          </cell>
          <cell r="D543">
            <v>0</v>
          </cell>
          <cell r="E543">
            <v>30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30</v>
          </cell>
          <cell r="AN543">
            <v>0</v>
          </cell>
        </row>
        <row r="544">
          <cell r="B544" t="str">
            <v>CAACI Total</v>
          </cell>
          <cell r="D544">
            <v>2E-3</v>
          </cell>
          <cell r="E544">
            <v>30.004000000000001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1E-3</v>
          </cell>
          <cell r="L544">
            <v>0</v>
          </cell>
          <cell r="M544">
            <v>1E-3</v>
          </cell>
          <cell r="N544">
            <v>1E-3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1E-3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-1E-3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30.009</v>
          </cell>
          <cell r="AN544">
            <v>0</v>
          </cell>
        </row>
        <row r="545">
          <cell r="A545" t="str">
            <v>998 Total</v>
          </cell>
          <cell r="D545">
            <v>2E-3</v>
          </cell>
          <cell r="E545">
            <v>30.004000000000001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1E-3</v>
          </cell>
          <cell r="L545">
            <v>0</v>
          </cell>
          <cell r="M545">
            <v>1E-3</v>
          </cell>
          <cell r="N545">
            <v>1E-3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1E-3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-1E-3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30.009</v>
          </cell>
          <cell r="AN545">
            <v>0</v>
          </cell>
        </row>
        <row r="546">
          <cell r="A546" t="str">
            <v>220</v>
          </cell>
          <cell r="B546" t="str">
            <v>CAACI</v>
          </cell>
          <cell r="C546" t="str">
            <v>PREFEITURA DA CIDADE RJ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-0.63760000000000006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-0.63760000000000006</v>
          </cell>
          <cell r="AN546">
            <v>0</v>
          </cell>
        </row>
        <row r="547">
          <cell r="B547" t="str">
            <v>CAACI Total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-0.63760000000000006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-0.63760000000000006</v>
          </cell>
          <cell r="AN547">
            <v>0</v>
          </cell>
        </row>
        <row r="548">
          <cell r="A548" t="str">
            <v>220 Total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-0.63760000000000006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-0.63760000000000006</v>
          </cell>
        </row>
        <row r="549">
          <cell r="A549" t="str">
            <v>Total Global</v>
          </cell>
          <cell r="D549">
            <v>7.1539599999999623</v>
          </cell>
          <cell r="E549">
            <v>24.343139999999984</v>
          </cell>
          <cell r="F549">
            <v>-27.03547</v>
          </cell>
          <cell r="G549">
            <v>-2.7464699999999902</v>
          </cell>
          <cell r="H549">
            <v>-1.9052399999999907</v>
          </cell>
          <cell r="I549">
            <v>-6.9250399999999939</v>
          </cell>
          <cell r="J549">
            <v>-3.9347000000000043</v>
          </cell>
          <cell r="K549">
            <v>133.87205</v>
          </cell>
          <cell r="L549">
            <v>-50.285290000000003</v>
          </cell>
          <cell r="M549">
            <v>-56.176389999999998</v>
          </cell>
          <cell r="N549">
            <v>-21.212749999999996</v>
          </cell>
          <cell r="O549">
            <v>33.979300000000002</v>
          </cell>
          <cell r="P549">
            <v>-35.68715000000001</v>
          </cell>
          <cell r="Q549">
            <v>4.6241199999999951</v>
          </cell>
          <cell r="R549">
            <v>20.463729999999995</v>
          </cell>
          <cell r="S549">
            <v>4.7221699999999736</v>
          </cell>
          <cell r="T549">
            <v>-23.989870000000003</v>
          </cell>
          <cell r="U549">
            <v>-4.2909300000000075</v>
          </cell>
          <cell r="V549">
            <v>-0.15018999999999505</v>
          </cell>
          <cell r="W549">
            <v>-1.5519400000000132</v>
          </cell>
          <cell r="X549">
            <v>-5.4140899999999963</v>
          </cell>
          <cell r="Y549">
            <v>7.757350000000006</v>
          </cell>
          <cell r="Z549">
            <v>-3.0607200000000025</v>
          </cell>
          <cell r="AA549">
            <v>11.935100000000013</v>
          </cell>
          <cell r="AB549">
            <v>-14.996520000000018</v>
          </cell>
          <cell r="AC549">
            <v>2.0941100000000041</v>
          </cell>
          <cell r="AD549">
            <v>2.1878799999999972</v>
          </cell>
          <cell r="AE549">
            <v>39.667220000000022</v>
          </cell>
          <cell r="AF549">
            <v>-42.601689999999991</v>
          </cell>
          <cell r="AG549">
            <v>31.755450000000003</v>
          </cell>
          <cell r="AH549">
            <v>-35.625549999999997</v>
          </cell>
          <cell r="AI549">
            <v>2.6340299999999988</v>
          </cell>
          <cell r="AJ549">
            <v>1.3894700000000011</v>
          </cell>
          <cell r="AK549">
            <v>32.421599999999991</v>
          </cell>
          <cell r="AL549">
            <v>23.410679999999331</v>
          </cell>
        </row>
      </sheetData>
      <sheetData sheetId="1"/>
      <sheetData sheetId="2" refreshError="1"/>
      <sheetData sheetId="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"/>
      <sheetName val="Manager"/>
      <sheetName val="Main chart - Port- Const"/>
      <sheetName val="Assmpt"/>
      <sheetName val="Ondeo inputs"/>
      <sheetName val="Nominal inputs"/>
      <sheetName val="W_C"/>
      <sheetName val="Capex"/>
      <sheetName val="D &amp; A"/>
      <sheetName val="Taxes"/>
      <sheetName val="Calculation"/>
      <sheetName val="Financing"/>
      <sheetName val="Embasa"/>
      <sheetName val="Embasa Equity CF"/>
      <sheetName val="Embasa Val perp"/>
      <sheetName val="Descobrimento"/>
      <sheetName val="RDSPV"/>
      <sheetName val="Dividend"/>
      <sheetName val="Tariff"/>
      <sheetName val="Graphs"/>
      <sheetName val="Main chart - Eng - Nominal"/>
      <sheetName val="Profitability"/>
      <sheetName val="Project Flows"/>
      <sheetName val="Indebtness"/>
      <sheetName val="Return on Capital Employed"/>
      <sheetName val="Shareholder's flows"/>
      <sheetName val="Consolidation"/>
      <sheetName val="WACC"/>
    </sheetNames>
    <sheetDataSet>
      <sheetData sheetId="0" refreshError="1">
        <row r="5">
          <cell r="F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ndicadores"/>
      <sheetName val="BASE-Indicadores"/>
      <sheetName val="DRE"/>
      <sheetName val="BASE-DRE"/>
      <sheetName val="BASE-DRE (2)"/>
      <sheetName val="Abertura Receita"/>
      <sheetName val="BASE-Abertura Receita"/>
      <sheetName val="Resultado Financeiro"/>
      <sheetName val="BASE-Resultado financeiro"/>
      <sheetName val="Resultado Financeiro (2)"/>
      <sheetName val="Resultado Financeiro Recom."/>
      <sheetName val="DFC"/>
      <sheetName val="BASE-DFC"/>
      <sheetName val="BP"/>
      <sheetName val="BASE-Balanço"/>
      <sheetName val="Ratios"/>
      <sheetName val="Traduçõ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">
          <cell r="P3"/>
          <cell r="Q3"/>
          <cell r="R3"/>
          <cell r="S3"/>
          <cell r="Z3"/>
        </row>
        <row r="4">
          <cell r="P4"/>
          <cell r="Q4"/>
          <cell r="R4"/>
          <cell r="S4"/>
        </row>
        <row r="5">
          <cell r="P5"/>
          <cell r="Q5"/>
          <cell r="R5"/>
          <cell r="S5"/>
          <cell r="T5"/>
          <cell r="U5"/>
          <cell r="V5"/>
          <cell r="W5"/>
          <cell r="X5"/>
          <cell r="Y5"/>
        </row>
        <row r="6">
          <cell r="O6" t="str">
            <v>Balanço Patrimonial (R$ mil)</v>
          </cell>
          <cell r="P6"/>
          <cell r="Q6"/>
          <cell r="R6"/>
          <cell r="S6"/>
          <cell r="T6"/>
          <cell r="U6"/>
          <cell r="V6"/>
          <cell r="W6"/>
          <cell r="X6"/>
          <cell r="Y6"/>
          <cell r="Z6"/>
        </row>
        <row r="7">
          <cell r="O7"/>
          <cell r="P7"/>
          <cell r="Q7"/>
          <cell r="R7"/>
          <cell r="S7"/>
          <cell r="T7"/>
          <cell r="U7"/>
          <cell r="V7"/>
          <cell r="W7"/>
          <cell r="X7"/>
          <cell r="Y7"/>
          <cell r="Z7"/>
        </row>
        <row r="8">
          <cell r="O8"/>
          <cell r="P8"/>
          <cell r="Q8" t="str">
            <v>Informações Contábeis</v>
          </cell>
          <cell r="R8"/>
          <cell r="S8"/>
          <cell r="T8"/>
          <cell r="U8" t="str">
            <v>Efeitos IFRS 10/11</v>
          </cell>
          <cell r="V8"/>
          <cell r="W8"/>
          <cell r="X8" t="str">
            <v>Informações Financeiras Ajustadas</v>
          </cell>
          <cell r="Y8"/>
          <cell r="Z8"/>
        </row>
        <row r="9">
          <cell r="O9" t="str">
            <v>Passivos</v>
          </cell>
          <cell r="P9"/>
          <cell r="Q9" t="str">
            <v>3T17</v>
          </cell>
          <cell r="R9" t="str">
            <v>4T16</v>
          </cell>
          <cell r="S9" t="str">
            <v>%</v>
          </cell>
          <cell r="T9"/>
          <cell r="U9" t="str">
            <v>3T17</v>
          </cell>
          <cell r="V9" t="str">
            <v>4T16</v>
          </cell>
          <cell r="W9"/>
          <cell r="X9" t="str">
            <v>3T17</v>
          </cell>
          <cell r="Y9" t="str">
            <v>4T16</v>
          </cell>
          <cell r="Z9" t="str">
            <v>%</v>
          </cell>
        </row>
        <row r="10">
          <cell r="O10" t="str">
            <v>Passivos</v>
          </cell>
          <cell r="P10"/>
          <cell r="Q10"/>
          <cell r="R10"/>
          <cell r="S10"/>
          <cell r="T10"/>
          <cell r="U10"/>
          <cell r="V10"/>
          <cell r="W10"/>
          <cell r="X10"/>
          <cell r="Y10"/>
          <cell r="Z10"/>
        </row>
        <row r="11">
          <cell r="O11" t="str">
            <v>Circulante</v>
          </cell>
          <cell r="P11"/>
          <cell r="Q11"/>
          <cell r="R11"/>
          <cell r="S11"/>
          <cell r="T11"/>
          <cell r="U11"/>
          <cell r="V11"/>
          <cell r="W11"/>
          <cell r="X11"/>
          <cell r="Y11"/>
          <cell r="Z11"/>
        </row>
        <row r="12">
          <cell r="O12" t="str">
            <v>Empréstimos e Financiamentos</v>
          </cell>
          <cell r="P12"/>
          <cell r="Q12">
            <v>757625</v>
          </cell>
          <cell r="R12">
            <v>582148.53638000006</v>
          </cell>
          <cell r="S12">
            <v>0.3014290213820221</v>
          </cell>
          <cell r="T12"/>
          <cell r="U12">
            <v>5110</v>
          </cell>
          <cell r="V12">
            <v>4790.0492721400224</v>
          </cell>
          <cell r="W12"/>
          <cell r="X12">
            <v>762735</v>
          </cell>
          <cell r="Y12">
            <v>586938.58565214009</v>
          </cell>
          <cell r="Z12">
            <v>0.29951415470927811</v>
          </cell>
        </row>
        <row r="13">
          <cell r="O13" t="str">
            <v>Fornecedores</v>
          </cell>
          <cell r="P13"/>
          <cell r="Q13">
            <v>34011</v>
          </cell>
          <cell r="R13">
            <v>33911.800585609504</v>
          </cell>
          <cell r="S13">
            <v>2.9252181446417502E-3</v>
          </cell>
          <cell r="T13"/>
          <cell r="U13">
            <v>3257</v>
          </cell>
          <cell r="V13">
            <v>3235.484444898495</v>
          </cell>
          <cell r="W13"/>
          <cell r="X13">
            <v>37268</v>
          </cell>
          <cell r="Y13">
            <v>37146.285030507999</v>
          </cell>
          <cell r="Z13">
            <v>3.2766390876513007E-3</v>
          </cell>
        </row>
        <row r="14">
          <cell r="O14" t="str">
            <v>Impostos e contribuições a recolher</v>
          </cell>
          <cell r="P14"/>
          <cell r="Q14">
            <v>37743</v>
          </cell>
          <cell r="R14">
            <v>52817.6698430779</v>
          </cell>
          <cell r="S14">
            <v>-0.28540959659646048</v>
          </cell>
          <cell r="T14"/>
          <cell r="U14">
            <v>2563</v>
          </cell>
          <cell r="V14">
            <v>5145.1364891314006</v>
          </cell>
          <cell r="W14"/>
          <cell r="X14">
            <v>40306</v>
          </cell>
          <cell r="Y14">
            <v>57962.8063322093</v>
          </cell>
          <cell r="Z14">
            <v>-0.30462304104136528</v>
          </cell>
        </row>
        <row r="15">
          <cell r="O15" t="str">
            <v>Salários e Encargos Sociais</v>
          </cell>
          <cell r="P15"/>
          <cell r="Q15">
            <v>24001</v>
          </cell>
          <cell r="R15">
            <v>43252.3855502519</v>
          </cell>
          <cell r="S15">
            <v>-0.44509419088306867</v>
          </cell>
          <cell r="T15"/>
          <cell r="U15">
            <v>329</v>
          </cell>
          <cell r="V15">
            <v>305.64177446439862</v>
          </cell>
          <cell r="W15"/>
          <cell r="X15">
            <v>24330</v>
          </cell>
          <cell r="Y15">
            <v>43558.027324716299</v>
          </cell>
          <cell r="Z15">
            <v>-0.44143475969137069</v>
          </cell>
        </row>
        <row r="16">
          <cell r="O16" t="str">
            <v>Dividendos obrigatórios a Pagar</v>
          </cell>
          <cell r="P16"/>
          <cell r="Q16">
            <v>41024</v>
          </cell>
          <cell r="R16">
            <v>41024</v>
          </cell>
          <cell r="S16">
            <v>0</v>
          </cell>
          <cell r="T16"/>
          <cell r="U16">
            <v>0</v>
          </cell>
          <cell r="V16" t="str">
            <v xml:space="preserve"> -</v>
          </cell>
          <cell r="W16"/>
          <cell r="X16">
            <v>41024</v>
          </cell>
          <cell r="Y16">
            <v>41024</v>
          </cell>
          <cell r="Z16">
            <v>0</v>
          </cell>
        </row>
        <row r="17">
          <cell r="O17" t="str">
            <v>Impostos e Contribuições - parcelamentos</v>
          </cell>
          <cell r="P17"/>
          <cell r="Q17">
            <v>12794.533822672</v>
          </cell>
          <cell r="R17">
            <v>5663.2427613359996</v>
          </cell>
          <cell r="S17">
            <v>1.2592239750029148</v>
          </cell>
          <cell r="T17"/>
          <cell r="U17">
            <v>18.872044548699705</v>
          </cell>
          <cell r="V17">
            <v>137.9955847743704</v>
          </cell>
          <cell r="W17"/>
          <cell r="X17">
            <v>12814.405867220699</v>
          </cell>
          <cell r="Y17">
            <v>5801.23834611037</v>
          </cell>
          <cell r="Z17">
            <v>1.208908702365683</v>
          </cell>
        </row>
        <row r="18">
          <cell r="O18" t="str">
            <v>Provisão para Contingências</v>
          </cell>
          <cell r="P18"/>
          <cell r="Q18">
            <v>24441</v>
          </cell>
          <cell r="R18" t="str">
            <v>-</v>
          </cell>
          <cell r="S18" t="str">
            <v>-</v>
          </cell>
          <cell r="T18"/>
          <cell r="U18">
            <v>54</v>
          </cell>
          <cell r="V18" t="str">
            <v>-</v>
          </cell>
          <cell r="W18"/>
          <cell r="X18">
            <v>24495</v>
          </cell>
          <cell r="Y18">
            <v>0</v>
          </cell>
          <cell r="Z18" t="str">
            <v>-</v>
          </cell>
        </row>
        <row r="19">
          <cell r="O19" t="str">
            <v>Adiantamentos de Clientes</v>
          </cell>
          <cell r="P19"/>
          <cell r="Q19">
            <v>15278.222542057001</v>
          </cell>
          <cell r="R19">
            <v>13271.203944987501</v>
          </cell>
          <cell r="S19">
            <v>0.15123108689980946</v>
          </cell>
          <cell r="T19"/>
          <cell r="U19">
            <v>721.46676818289961</v>
          </cell>
          <cell r="V19">
            <v>659.41415000000052</v>
          </cell>
          <cell r="W19"/>
          <cell r="X19">
            <v>15998.689310239901</v>
          </cell>
          <cell r="Y19">
            <v>13930.618094987502</v>
          </cell>
          <cell r="Z19">
            <v>0.14845509374752952</v>
          </cell>
        </row>
        <row r="20">
          <cell r="O20" t="str">
            <v xml:space="preserve">Obrigações a pagar por aquisição de shopping </v>
          </cell>
          <cell r="P20"/>
          <cell r="Q20">
            <v>12225</v>
          </cell>
          <cell r="R20">
            <v>12039.915359999999</v>
          </cell>
          <cell r="S20">
            <v>1.5372586473066496E-2</v>
          </cell>
          <cell r="T20"/>
          <cell r="U20">
            <v>0</v>
          </cell>
          <cell r="V20">
            <v>0</v>
          </cell>
          <cell r="W20"/>
          <cell r="X20">
            <v>12225</v>
          </cell>
          <cell r="Y20">
            <v>12039.915359999999</v>
          </cell>
          <cell r="Z20">
            <v>1.5372586473066496E-2</v>
          </cell>
        </row>
        <row r="21">
          <cell r="O21" t="str">
            <v>Instrumentos Derivativos</v>
          </cell>
          <cell r="P21"/>
          <cell r="Q21">
            <v>52890</v>
          </cell>
          <cell r="R21">
            <v>22301.1219699998</v>
          </cell>
          <cell r="S21">
            <v>1.3716295561788039</v>
          </cell>
          <cell r="T21"/>
          <cell r="U21">
            <v>0</v>
          </cell>
          <cell r="V21">
            <v>0</v>
          </cell>
          <cell r="W21"/>
          <cell r="X21">
            <v>52890</v>
          </cell>
          <cell r="Y21">
            <v>22301.1219699998</v>
          </cell>
          <cell r="Z21">
            <v>1.3716295561788039</v>
          </cell>
        </row>
        <row r="22">
          <cell r="O22" t="str">
            <v>Receita Diferida</v>
          </cell>
          <cell r="P22"/>
          <cell r="Q22">
            <v>18851.666710000001</v>
          </cell>
          <cell r="R22">
            <v>25013.56899</v>
          </cell>
          <cell r="S22">
            <v>-0.24634238650483753</v>
          </cell>
          <cell r="T22"/>
          <cell r="U22">
            <v>2068.2931400000016</v>
          </cell>
          <cell r="V22">
            <v>2831.2532900000006</v>
          </cell>
          <cell r="W22"/>
          <cell r="X22">
            <v>20919.959850000003</v>
          </cell>
          <cell r="Y22">
            <v>27844.82228</v>
          </cell>
          <cell r="Z22">
            <v>-0.24869479720019239</v>
          </cell>
        </row>
        <row r="23">
          <cell r="O23" t="str">
            <v xml:space="preserve">Outros valores a pagar </v>
          </cell>
          <cell r="P23"/>
          <cell r="Q23">
            <v>2432</v>
          </cell>
          <cell r="R23">
            <v>3586</v>
          </cell>
          <cell r="S23">
            <v>-0.32180702732849975</v>
          </cell>
          <cell r="T23"/>
          <cell r="U23">
            <v>1283</v>
          </cell>
          <cell r="V23">
            <v>796</v>
          </cell>
          <cell r="W23"/>
          <cell r="X23">
            <v>3715</v>
          </cell>
          <cell r="Y23">
            <v>4382</v>
          </cell>
          <cell r="Z23">
            <v>-0.15221360109539028</v>
          </cell>
        </row>
        <row r="24">
          <cell r="O24" t="str">
            <v>Total</v>
          </cell>
          <cell r="P24"/>
          <cell r="Q24">
            <v>1033317</v>
          </cell>
          <cell r="R24">
            <v>835030</v>
          </cell>
          <cell r="S24">
            <v>0.23746092954744147</v>
          </cell>
          <cell r="T24"/>
          <cell r="U24">
            <v>15404</v>
          </cell>
          <cell r="V24">
            <v>17899</v>
          </cell>
          <cell r="W24"/>
          <cell r="X24">
            <v>1048721</v>
          </cell>
          <cell r="Y24">
            <v>852929</v>
          </cell>
          <cell r="Z24">
            <v>0.22955251843940117</v>
          </cell>
        </row>
        <row r="25"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</row>
        <row r="26">
          <cell r="O26" t="str">
            <v>Não Circulante</v>
          </cell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</row>
        <row r="27">
          <cell r="O27" t="str">
            <v>Empréstimos e Financiamentos</v>
          </cell>
          <cell r="P27"/>
          <cell r="Q27">
            <v>2504264</v>
          </cell>
          <cell r="R27">
            <v>4197736.1587899998</v>
          </cell>
          <cell r="S27">
            <v>-0.40342510694577438</v>
          </cell>
          <cell r="T27"/>
          <cell r="U27">
            <v>30590</v>
          </cell>
          <cell r="V27">
            <v>34857.499625000171</v>
          </cell>
          <cell r="W27"/>
          <cell r="X27">
            <v>2534854</v>
          </cell>
          <cell r="Y27">
            <v>4232593.658415</v>
          </cell>
          <cell r="Z27">
            <v>-0.40111094884803111</v>
          </cell>
        </row>
        <row r="28">
          <cell r="O28" t="str">
            <v>Fornecedores</v>
          </cell>
          <cell r="P28"/>
          <cell r="Q28">
            <v>0</v>
          </cell>
          <cell r="R28">
            <v>475.47298000000001</v>
          </cell>
          <cell r="S28" t="str">
            <v>-</v>
          </cell>
          <cell r="T28"/>
          <cell r="U28">
            <v>0</v>
          </cell>
          <cell r="V28">
            <v>0</v>
          </cell>
          <cell r="W28"/>
          <cell r="X28">
            <v>0</v>
          </cell>
          <cell r="Y28">
            <v>475.47298000000001</v>
          </cell>
          <cell r="Z28"/>
        </row>
        <row r="29">
          <cell r="O29" t="str">
            <v>Provisão para Contingências</v>
          </cell>
          <cell r="P29"/>
          <cell r="Q29">
            <v>24836</v>
          </cell>
          <cell r="R29">
            <v>46375.397979999994</v>
          </cell>
          <cell r="S29">
            <v>-0.4644574260966805</v>
          </cell>
          <cell r="T29"/>
          <cell r="U29">
            <v>1</v>
          </cell>
          <cell r="V29">
            <v>25.006085027409426</v>
          </cell>
          <cell r="W29"/>
          <cell r="X29">
            <v>24837</v>
          </cell>
          <cell r="Y29">
            <v>46400.404065027404</v>
          </cell>
          <cell r="Z29">
            <v>-0.46472448892487184</v>
          </cell>
        </row>
        <row r="30">
          <cell r="O30" t="str">
            <v>Impostos e Contribuições - parcelamentos</v>
          </cell>
          <cell r="P30"/>
          <cell r="Q30">
            <v>77910.171301126495</v>
          </cell>
          <cell r="R30">
            <v>75928.839281126508</v>
          </cell>
          <cell r="S30">
            <v>2.6094591182463711E-2</v>
          </cell>
          <cell r="T30"/>
          <cell r="U30">
            <v>750.79602000000887</v>
          </cell>
          <cell r="V30">
            <v>665.51552999998967</v>
          </cell>
          <cell r="W30"/>
          <cell r="X30">
            <v>78660.967321126504</v>
          </cell>
          <cell r="Y30">
            <v>76594.354811126497</v>
          </cell>
          <cell r="Z30">
            <v>2.6981264025215168E-2</v>
          </cell>
        </row>
        <row r="31">
          <cell r="O31" t="str">
            <v xml:space="preserve">Obrigações a pagar por aquisição de shopping </v>
          </cell>
          <cell r="P31"/>
          <cell r="Q31">
            <v>749837</v>
          </cell>
          <cell r="R31">
            <v>710104</v>
          </cell>
          <cell r="S31">
            <v>5.5953775784955528E-2</v>
          </cell>
          <cell r="T31"/>
          <cell r="U31">
            <v>0</v>
          </cell>
          <cell r="V31">
            <v>0</v>
          </cell>
          <cell r="W31"/>
          <cell r="X31">
            <v>749837</v>
          </cell>
          <cell r="Y31">
            <v>710104</v>
          </cell>
          <cell r="Z31">
            <v>5.5953775784955528E-2</v>
          </cell>
        </row>
        <row r="32">
          <cell r="O32" t="str">
            <v>Instrumentos Derivativos</v>
          </cell>
          <cell r="P32"/>
          <cell r="Q32">
            <v>27120.369710000101</v>
          </cell>
          <cell r="R32">
            <v>283495.85236000002</v>
          </cell>
          <cell r="S32">
            <v>-0.90433592066962221</v>
          </cell>
          <cell r="T32"/>
          <cell r="U32">
            <v>0</v>
          </cell>
          <cell r="V32">
            <v>0</v>
          </cell>
          <cell r="W32"/>
          <cell r="X32">
            <v>27120.369710000101</v>
          </cell>
          <cell r="Y32">
            <v>283495.85236000002</v>
          </cell>
          <cell r="Z32">
            <v>-0.90433592066962221</v>
          </cell>
        </row>
        <row r="33">
          <cell r="O33" t="str">
            <v>Impostos Diferidos</v>
          </cell>
          <cell r="P33"/>
          <cell r="Q33">
            <v>3406586</v>
          </cell>
          <cell r="R33">
            <v>3495639</v>
          </cell>
          <cell r="S33">
            <v>-2.5475456704768473E-2</v>
          </cell>
          <cell r="T33"/>
          <cell r="U33">
            <v>201527</v>
          </cell>
          <cell r="V33">
            <v>250104</v>
          </cell>
          <cell r="W33"/>
          <cell r="X33">
            <v>3608113</v>
          </cell>
          <cell r="Y33">
            <v>3745743</v>
          </cell>
          <cell r="Z33">
            <v>-3.6743044036924077E-2</v>
          </cell>
        </row>
        <row r="34">
          <cell r="O34" t="str">
            <v>Receita Diferida</v>
          </cell>
          <cell r="P34"/>
          <cell r="Q34">
            <v>61510.735049999996</v>
          </cell>
          <cell r="R34">
            <v>65911.23775</v>
          </cell>
          <cell r="S34">
            <v>-6.6764073172029037E-2</v>
          </cell>
          <cell r="T34"/>
          <cell r="U34">
            <v>2683.1909597886115</v>
          </cell>
          <cell r="V34">
            <v>3424.1290357563994</v>
          </cell>
          <cell r="W34"/>
          <cell r="X34">
            <v>64193.926009788607</v>
          </cell>
          <cell r="Y34">
            <v>69335.3667857564</v>
          </cell>
          <cell r="Z34">
            <v>-7.4153220994051194E-2</v>
          </cell>
        </row>
        <row r="35">
          <cell r="O35" t="str">
            <v>Empréstimos de Empresas Ligadas</v>
          </cell>
          <cell r="P35"/>
          <cell r="Q35">
            <v>14689</v>
          </cell>
          <cell r="R35">
            <v>13837</v>
          </cell>
          <cell r="S35">
            <v>6.1574040615740344E-2</v>
          </cell>
          <cell r="T35"/>
          <cell r="U35">
            <v>-14689</v>
          </cell>
          <cell r="V35">
            <v>-13837</v>
          </cell>
          <cell r="W35"/>
          <cell r="X35">
            <v>0</v>
          </cell>
          <cell r="Y35">
            <v>0</v>
          </cell>
          <cell r="Z35" t="str">
            <v>-</v>
          </cell>
        </row>
        <row r="36">
          <cell r="O36" t="str">
            <v>Outros Valores a Pagar</v>
          </cell>
          <cell r="P36"/>
          <cell r="Q36">
            <v>26455</v>
          </cell>
          <cell r="R36">
            <v>8667</v>
          </cell>
          <cell r="S36">
            <v>2.0523826006692052</v>
          </cell>
          <cell r="T36"/>
          <cell r="U36">
            <v>-26455</v>
          </cell>
          <cell r="V36">
            <v>0</v>
          </cell>
          <cell r="W36"/>
          <cell r="X36">
            <v>0</v>
          </cell>
          <cell r="Y36">
            <v>8667</v>
          </cell>
          <cell r="Z36" t="str">
            <v>-</v>
          </cell>
        </row>
        <row r="37">
          <cell r="O37" t="str">
            <v>Total</v>
          </cell>
          <cell r="P37"/>
          <cell r="Q37">
            <v>6893208</v>
          </cell>
          <cell r="R37">
            <v>8898169</v>
          </cell>
          <cell r="S37">
            <v>-0.22532287260446504</v>
          </cell>
          <cell r="T37"/>
          <cell r="U37">
            <v>194408</v>
          </cell>
          <cell r="V37">
            <v>275239</v>
          </cell>
          <cell r="W37"/>
          <cell r="X37">
            <v>7087616</v>
          </cell>
          <cell r="Y37">
            <v>9173408</v>
          </cell>
          <cell r="Z37">
            <v>-0.22737373067893629</v>
          </cell>
        </row>
        <row r="38">
          <cell r="O38"/>
          <cell r="P38"/>
          <cell r="Q38"/>
          <cell r="R38"/>
          <cell r="S38"/>
          <cell r="T38"/>
          <cell r="U38"/>
          <cell r="V38"/>
          <cell r="W38"/>
          <cell r="X38"/>
          <cell r="Y38"/>
          <cell r="Z38"/>
        </row>
        <row r="39">
          <cell r="O39" t="str">
            <v>Patrimônio Líquido</v>
          </cell>
          <cell r="P39"/>
          <cell r="Q39"/>
          <cell r="R39"/>
          <cell r="S39"/>
          <cell r="T39"/>
          <cell r="U39"/>
          <cell r="V39"/>
          <cell r="W39"/>
          <cell r="X39"/>
          <cell r="Y39"/>
          <cell r="Z39"/>
        </row>
        <row r="40"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</row>
        <row r="41">
          <cell r="O41" t="str">
            <v>Participação dos não controladores</v>
          </cell>
          <cell r="P41"/>
          <cell r="Q41">
            <v>363125</v>
          </cell>
          <cell r="R41">
            <v>409456</v>
          </cell>
          <cell r="S41">
            <v>-0.11315257317025518</v>
          </cell>
          <cell r="T41"/>
          <cell r="U41">
            <v>-48642</v>
          </cell>
          <cell r="V41">
            <v>-32778</v>
          </cell>
          <cell r="W41"/>
          <cell r="X41">
            <v>314483</v>
          </cell>
          <cell r="Y41">
            <v>376678</v>
          </cell>
          <cell r="Z41">
            <v>-0.16511450097961655</v>
          </cell>
        </row>
        <row r="42">
          <cell r="O42"/>
          <cell r="P42"/>
          <cell r="Q42"/>
          <cell r="R42"/>
          <cell r="S42"/>
          <cell r="T42"/>
          <cell r="U42"/>
          <cell r="V42"/>
          <cell r="W42"/>
          <cell r="X42"/>
          <cell r="Y42"/>
          <cell r="Z42"/>
        </row>
        <row r="43">
          <cell r="O43" t="str">
            <v>Capital Social</v>
          </cell>
          <cell r="P43"/>
          <cell r="Q43">
            <v>10394569.0251</v>
          </cell>
          <cell r="R43">
            <v>7188653.4189600004</v>
          </cell>
          <cell r="S43">
            <v>0.44596886500111821</v>
          </cell>
          <cell r="T43"/>
          <cell r="U43">
            <v>0</v>
          </cell>
          <cell r="V43">
            <v>0</v>
          </cell>
          <cell r="W43"/>
          <cell r="X43">
            <v>10394569.0251</v>
          </cell>
          <cell r="Y43">
            <v>7188653.4189600004</v>
          </cell>
          <cell r="Z43">
            <v>0.44596886500111821</v>
          </cell>
        </row>
        <row r="44">
          <cell r="O44" t="str">
            <v>Reservas de Capital</v>
          </cell>
          <cell r="P44"/>
          <cell r="Q44">
            <v>52738</v>
          </cell>
          <cell r="R44">
            <v>92904</v>
          </cell>
          <cell r="S44">
            <v>-0.4323387582881254</v>
          </cell>
          <cell r="T44"/>
          <cell r="U44">
            <v>0</v>
          </cell>
          <cell r="V44">
            <v>0</v>
          </cell>
          <cell r="W44"/>
          <cell r="X44">
            <v>52738</v>
          </cell>
          <cell r="Y44">
            <v>92904</v>
          </cell>
          <cell r="Z44">
            <v>-0.4323387582881254</v>
          </cell>
        </row>
        <row r="45">
          <cell r="O45" t="str">
            <v>Reservas de Lucro</v>
          </cell>
          <cell r="P45"/>
          <cell r="Q45">
            <v>643995</v>
          </cell>
          <cell r="R45">
            <v>1878078</v>
          </cell>
          <cell r="S45">
            <v>-0.65709890643519597</v>
          </cell>
          <cell r="T45"/>
          <cell r="U45">
            <v>25943</v>
          </cell>
          <cell r="V45">
            <v>25942</v>
          </cell>
          <cell r="W45"/>
          <cell r="X45">
            <v>669938</v>
          </cell>
          <cell r="Y45">
            <v>1904020</v>
          </cell>
          <cell r="Z45">
            <v>-0.64814550267329119</v>
          </cell>
        </row>
        <row r="46">
          <cell r="O46" t="str">
            <v>Ações em tesouraria</v>
          </cell>
          <cell r="P46"/>
          <cell r="Q46">
            <v>-20572.852289999999</v>
          </cell>
          <cell r="R46">
            <v>-20572.852289999999</v>
          </cell>
          <cell r="S46">
            <v>0</v>
          </cell>
          <cell r="T46"/>
          <cell r="U46">
            <v>0</v>
          </cell>
          <cell r="V46">
            <v>0</v>
          </cell>
          <cell r="W46"/>
          <cell r="X46">
            <v>-20573</v>
          </cell>
          <cell r="Y46">
            <v>-20572.852289999999</v>
          </cell>
          <cell r="Z46">
            <v>7.1798503153974735E-6</v>
          </cell>
        </row>
        <row r="47">
          <cell r="O47" t="str">
            <v>Lucros/Prejuízos Acumulados</v>
          </cell>
          <cell r="P47"/>
          <cell r="Q47">
            <v>-143812</v>
          </cell>
          <cell r="R47">
            <v>171250.668659997</v>
          </cell>
          <cell r="S47">
            <v>-1.8397748232185065</v>
          </cell>
          <cell r="T47"/>
          <cell r="U47" t="str">
            <v>-</v>
          </cell>
          <cell r="V47" t="str">
            <v>-</v>
          </cell>
          <cell r="W47"/>
          <cell r="X47">
            <v>-143812</v>
          </cell>
          <cell r="Y47">
            <v>171251.66866000302</v>
          </cell>
          <cell r="Z47">
            <v>-1.8397699194716708</v>
          </cell>
        </row>
        <row r="48">
          <cell r="O48" t="str">
            <v>Custos com Captações de Recursos</v>
          </cell>
          <cell r="P48"/>
          <cell r="Q48">
            <v>-86098.756240000002</v>
          </cell>
          <cell r="R48">
            <v>-50726.906590000006</v>
          </cell>
          <cell r="S48">
            <v>0.69729956009131033</v>
          </cell>
          <cell r="T48"/>
          <cell r="U48">
            <v>0</v>
          </cell>
          <cell r="V48">
            <v>0</v>
          </cell>
          <cell r="W48"/>
          <cell r="X48">
            <v>-86099</v>
          </cell>
          <cell r="Y48">
            <v>-50726.906590000006</v>
          </cell>
          <cell r="Z48">
            <v>0.69730436543065366</v>
          </cell>
        </row>
        <row r="49">
          <cell r="O49" t="str">
            <v>Total</v>
          </cell>
          <cell r="P49"/>
          <cell r="Q49">
            <v>11203943</v>
          </cell>
          <cell r="R49">
            <v>9669042</v>
          </cell>
          <cell r="S49">
            <v>0.15874385487207521</v>
          </cell>
          <cell r="T49"/>
          <cell r="U49">
            <v>-22699</v>
          </cell>
          <cell r="V49">
            <v>-6836</v>
          </cell>
          <cell r="W49"/>
          <cell r="X49">
            <v>11181244</v>
          </cell>
          <cell r="Y49">
            <v>9662206</v>
          </cell>
          <cell r="Z49">
            <v>0.15721440838665623</v>
          </cell>
        </row>
        <row r="50">
          <cell r="O50"/>
          <cell r="P50"/>
          <cell r="Q50"/>
          <cell r="R50"/>
          <cell r="S50"/>
          <cell r="T50"/>
          <cell r="U50"/>
          <cell r="V50"/>
          <cell r="W50"/>
          <cell r="X50"/>
          <cell r="Y50"/>
          <cell r="Z50"/>
        </row>
        <row r="51">
          <cell r="O51" t="str">
            <v xml:space="preserve">Total Passivo e Patrimônio Líquido </v>
          </cell>
          <cell r="P51"/>
          <cell r="Q51">
            <v>19130467.5</v>
          </cell>
          <cell r="R51">
            <v>19402241.199999999</v>
          </cell>
          <cell r="S51">
            <v>-1.400733539999488E-2</v>
          </cell>
          <cell r="T51"/>
          <cell r="U51">
            <v>187112.5</v>
          </cell>
          <cell r="V51">
            <v>286301.80000000075</v>
          </cell>
          <cell r="W51"/>
          <cell r="X51">
            <v>19317581</v>
          </cell>
          <cell r="Y51">
            <v>19688543</v>
          </cell>
          <cell r="Z51">
            <v>-1.8841516104061151E-2</v>
          </cell>
        </row>
        <row r="53">
          <cell r="O53"/>
          <cell r="P53"/>
          <cell r="Q53"/>
          <cell r="R53"/>
          <cell r="S53"/>
          <cell r="T53"/>
          <cell r="U53"/>
          <cell r="V53"/>
          <cell r="W53"/>
          <cell r="X53"/>
          <cell r="Y53"/>
          <cell r="Z53"/>
        </row>
        <row r="54">
          <cell r="O54"/>
          <cell r="P54"/>
          <cell r="Q54">
            <v>-0.5</v>
          </cell>
          <cell r="R54">
            <v>0.19999999925494194</v>
          </cell>
          <cell r="S54"/>
          <cell r="T54"/>
          <cell r="U54">
            <v>-0.5</v>
          </cell>
          <cell r="V54">
            <v>-0.19999999925494194</v>
          </cell>
          <cell r="W54">
            <v>0</v>
          </cell>
          <cell r="X54">
            <v>0</v>
          </cell>
          <cell r="Y54">
            <v>0</v>
          </cell>
          <cell r="Z54"/>
        </row>
        <row r="56">
          <cell r="O56"/>
          <cell r="P56"/>
          <cell r="Q56"/>
          <cell r="R56"/>
          <cell r="S56"/>
          <cell r="T56"/>
          <cell r="U56"/>
          <cell r="V56"/>
          <cell r="W56"/>
          <cell r="X56"/>
          <cell r="Y56"/>
          <cell r="Z56"/>
        </row>
        <row r="57">
          <cell r="O57"/>
          <cell r="P57"/>
          <cell r="Q57"/>
          <cell r="R57"/>
          <cell r="S57"/>
          <cell r="T57"/>
          <cell r="U57"/>
          <cell r="V57"/>
          <cell r="W57"/>
          <cell r="X57"/>
          <cell r="Y57"/>
          <cell r="Z57"/>
        </row>
        <row r="58">
          <cell r="O58"/>
        </row>
        <row r="59">
          <cell r="O59"/>
          <cell r="Q59"/>
          <cell r="R59"/>
        </row>
        <row r="61">
          <cell r="O61"/>
          <cell r="Q61"/>
          <cell r="R61"/>
        </row>
        <row r="62">
          <cell r="O62"/>
          <cell r="Q62"/>
          <cell r="R62"/>
        </row>
        <row r="63">
          <cell r="O63"/>
        </row>
        <row r="64">
          <cell r="O64"/>
        </row>
        <row r="65">
          <cell r="O65"/>
        </row>
        <row r="66">
          <cell r="O66"/>
        </row>
        <row r="67">
          <cell r="O67"/>
        </row>
        <row r="68">
          <cell r="O68"/>
        </row>
        <row r="69">
          <cell r="O69"/>
          <cell r="P69"/>
          <cell r="T69"/>
          <cell r="W69"/>
          <cell r="X69"/>
          <cell r="Y69"/>
          <cell r="Z69"/>
        </row>
        <row r="70">
          <cell r="O70"/>
          <cell r="P70"/>
          <cell r="T70"/>
          <cell r="W70"/>
          <cell r="X70"/>
          <cell r="Y70"/>
          <cell r="Z70"/>
        </row>
        <row r="71">
          <cell r="O71"/>
          <cell r="P71"/>
          <cell r="T71"/>
          <cell r="W71"/>
          <cell r="X71"/>
          <cell r="Y71"/>
          <cell r="Z71"/>
        </row>
        <row r="72">
          <cell r="O72"/>
          <cell r="P72"/>
          <cell r="T72"/>
          <cell r="W72"/>
          <cell r="X72"/>
          <cell r="Y72"/>
          <cell r="Z72"/>
        </row>
        <row r="73">
          <cell r="O73"/>
          <cell r="P73"/>
          <cell r="T73"/>
          <cell r="W73"/>
          <cell r="X73"/>
          <cell r="Y73"/>
          <cell r="Z73"/>
        </row>
        <row r="74">
          <cell r="O74"/>
          <cell r="P74"/>
          <cell r="T74"/>
          <cell r="W74"/>
          <cell r="X74"/>
          <cell r="Y74"/>
          <cell r="Z74"/>
        </row>
        <row r="75">
          <cell r="O75"/>
          <cell r="P75"/>
          <cell r="T75"/>
          <cell r="W75"/>
          <cell r="X75"/>
          <cell r="Y75"/>
          <cell r="Z75"/>
        </row>
        <row r="76">
          <cell r="O76"/>
          <cell r="P76"/>
          <cell r="T76"/>
          <cell r="W76"/>
          <cell r="X76"/>
          <cell r="Y76"/>
          <cell r="Z76"/>
        </row>
        <row r="77">
          <cell r="O77"/>
          <cell r="P77"/>
          <cell r="T77"/>
          <cell r="W77"/>
          <cell r="X77"/>
          <cell r="Y77"/>
          <cell r="Z77"/>
        </row>
        <row r="78">
          <cell r="O78"/>
          <cell r="P78"/>
          <cell r="T78"/>
          <cell r="W78"/>
          <cell r="X78"/>
          <cell r="Y78"/>
          <cell r="Z78"/>
        </row>
        <row r="79">
          <cell r="O79"/>
          <cell r="P79"/>
          <cell r="T79"/>
          <cell r="W79"/>
          <cell r="X79"/>
          <cell r="Y79"/>
          <cell r="Z79"/>
        </row>
        <row r="80">
          <cell r="O80"/>
          <cell r="P80"/>
          <cell r="T80"/>
          <cell r="W80"/>
          <cell r="X80"/>
          <cell r="Y80"/>
          <cell r="Z80"/>
        </row>
        <row r="81">
          <cell r="O81"/>
          <cell r="P81"/>
          <cell r="T81"/>
          <cell r="W81"/>
          <cell r="X81"/>
          <cell r="Y81"/>
          <cell r="Z81"/>
        </row>
        <row r="82">
          <cell r="O82"/>
          <cell r="P82"/>
          <cell r="T82"/>
          <cell r="W82"/>
          <cell r="X82"/>
          <cell r="Y82"/>
          <cell r="Z82"/>
        </row>
        <row r="83">
          <cell r="O83"/>
          <cell r="P83"/>
          <cell r="T83"/>
          <cell r="W83"/>
          <cell r="X83"/>
          <cell r="Y83"/>
          <cell r="Z83"/>
        </row>
        <row r="84">
          <cell r="O84"/>
          <cell r="P84"/>
          <cell r="T84"/>
          <cell r="W84"/>
          <cell r="X84"/>
          <cell r="Y84"/>
          <cell r="Z84"/>
        </row>
        <row r="85">
          <cell r="O85"/>
          <cell r="P85"/>
          <cell r="T85"/>
          <cell r="W85"/>
          <cell r="X85"/>
          <cell r="Y85"/>
          <cell r="Z85"/>
        </row>
        <row r="86">
          <cell r="O86"/>
          <cell r="P86"/>
          <cell r="T86"/>
          <cell r="W86"/>
          <cell r="X86"/>
          <cell r="Y86"/>
          <cell r="Z86"/>
        </row>
        <row r="87">
          <cell r="O87"/>
          <cell r="P87"/>
          <cell r="T87"/>
          <cell r="W87"/>
          <cell r="X87"/>
          <cell r="Y87"/>
          <cell r="Z87"/>
        </row>
        <row r="88">
          <cell r="O88"/>
          <cell r="P88"/>
          <cell r="T88"/>
          <cell r="W88"/>
          <cell r="X88"/>
          <cell r="Y88"/>
          <cell r="Z88"/>
        </row>
        <row r="89">
          <cell r="O89"/>
          <cell r="P89"/>
          <cell r="T89"/>
          <cell r="W89"/>
          <cell r="X89"/>
          <cell r="Y89"/>
          <cell r="Z89"/>
        </row>
        <row r="90">
          <cell r="O90"/>
          <cell r="P90"/>
          <cell r="T90"/>
          <cell r="W90"/>
          <cell r="X90"/>
          <cell r="Y90"/>
          <cell r="Z90"/>
        </row>
        <row r="91">
          <cell r="O91"/>
          <cell r="P91"/>
          <cell r="T91"/>
          <cell r="W91"/>
          <cell r="X91"/>
          <cell r="Y91"/>
          <cell r="Z91"/>
        </row>
        <row r="92">
          <cell r="O92"/>
          <cell r="P92"/>
          <cell r="T92"/>
          <cell r="W92"/>
          <cell r="X92"/>
          <cell r="Y92"/>
          <cell r="Z92"/>
        </row>
        <row r="93">
          <cell r="O93"/>
          <cell r="P93"/>
          <cell r="T93"/>
          <cell r="W93"/>
          <cell r="X93"/>
          <cell r="Y93"/>
          <cell r="Z93"/>
        </row>
        <row r="94">
          <cell r="O94"/>
          <cell r="P94"/>
          <cell r="T94"/>
          <cell r="W94"/>
          <cell r="X94"/>
          <cell r="Y94"/>
          <cell r="Z94"/>
        </row>
        <row r="95">
          <cell r="O95"/>
          <cell r="P95"/>
          <cell r="T95"/>
          <cell r="W95"/>
          <cell r="X95"/>
          <cell r="Y95"/>
          <cell r="Z95"/>
        </row>
        <row r="96">
          <cell r="O96"/>
          <cell r="P96"/>
          <cell r="T96"/>
          <cell r="W96"/>
          <cell r="X96"/>
          <cell r="Y96"/>
          <cell r="Z96"/>
        </row>
        <row r="97">
          <cell r="O97"/>
          <cell r="P97"/>
          <cell r="T97"/>
          <cell r="W97"/>
          <cell r="X97"/>
          <cell r="Y97"/>
          <cell r="Z97"/>
        </row>
        <row r="98">
          <cell r="O98"/>
          <cell r="P98"/>
          <cell r="T98"/>
          <cell r="W98"/>
          <cell r="X98"/>
          <cell r="Y98"/>
          <cell r="Z98"/>
        </row>
        <row r="99">
          <cell r="O99"/>
          <cell r="P99"/>
          <cell r="T99"/>
          <cell r="W99"/>
          <cell r="X99"/>
          <cell r="Y99"/>
          <cell r="Z99"/>
        </row>
        <row r="100">
          <cell r="O100"/>
          <cell r="P100"/>
          <cell r="T100"/>
          <cell r="W100"/>
          <cell r="X100"/>
          <cell r="Y100"/>
          <cell r="Z100"/>
        </row>
        <row r="101">
          <cell r="O101"/>
          <cell r="P101"/>
          <cell r="T101"/>
          <cell r="W101"/>
          <cell r="X101"/>
          <cell r="Y101"/>
          <cell r="Z101"/>
        </row>
        <row r="102">
          <cell r="O102"/>
          <cell r="P102"/>
          <cell r="T102"/>
          <cell r="W102"/>
          <cell r="X102"/>
          <cell r="Y102"/>
          <cell r="Z102"/>
        </row>
        <row r="103">
          <cell r="O103"/>
          <cell r="P103"/>
          <cell r="T103"/>
          <cell r="W103"/>
          <cell r="X103"/>
          <cell r="Y103"/>
          <cell r="Z103"/>
        </row>
        <row r="104">
          <cell r="O104"/>
          <cell r="P104"/>
          <cell r="T104"/>
          <cell r="W104"/>
          <cell r="X104"/>
          <cell r="Y104"/>
          <cell r="Z104"/>
        </row>
        <row r="105">
          <cell r="O105"/>
          <cell r="P105"/>
          <cell r="T105"/>
          <cell r="W105"/>
          <cell r="X105"/>
          <cell r="Y105"/>
          <cell r="Z105"/>
        </row>
        <row r="106">
          <cell r="O106"/>
          <cell r="P106"/>
          <cell r="T106"/>
          <cell r="W106"/>
          <cell r="X106"/>
          <cell r="Y106"/>
          <cell r="Z106"/>
        </row>
        <row r="107">
          <cell r="O107"/>
          <cell r="P107"/>
          <cell r="T107"/>
          <cell r="W107"/>
          <cell r="X107"/>
          <cell r="Y107"/>
          <cell r="Z107"/>
        </row>
        <row r="108">
          <cell r="O108"/>
          <cell r="P108"/>
          <cell r="T108"/>
          <cell r="W108"/>
          <cell r="X108"/>
          <cell r="Y108"/>
          <cell r="Z108"/>
        </row>
        <row r="109">
          <cell r="O109"/>
          <cell r="P109"/>
          <cell r="T109"/>
          <cell r="W109"/>
          <cell r="X109"/>
          <cell r="Y109"/>
          <cell r="Z109"/>
        </row>
        <row r="110">
          <cell r="O110"/>
          <cell r="P110"/>
          <cell r="T110"/>
          <cell r="W110"/>
          <cell r="X110"/>
          <cell r="Y110"/>
          <cell r="Z110"/>
        </row>
        <row r="111">
          <cell r="O111"/>
          <cell r="P111"/>
          <cell r="T111"/>
          <cell r="W111"/>
          <cell r="X111"/>
          <cell r="Y111"/>
          <cell r="Z111"/>
        </row>
        <row r="112">
          <cell r="O112"/>
          <cell r="P112"/>
          <cell r="T112"/>
          <cell r="W112"/>
          <cell r="X112"/>
          <cell r="Y112"/>
          <cell r="Z112"/>
        </row>
        <row r="113">
          <cell r="O113"/>
          <cell r="P113"/>
          <cell r="T113"/>
          <cell r="W113"/>
          <cell r="X113"/>
          <cell r="Y113"/>
          <cell r="Z113"/>
        </row>
        <row r="114">
          <cell r="O114"/>
          <cell r="P114"/>
          <cell r="T114"/>
          <cell r="W114"/>
          <cell r="X114"/>
          <cell r="Y114"/>
          <cell r="Z114"/>
        </row>
        <row r="115">
          <cell r="O115"/>
          <cell r="P115"/>
          <cell r="T115"/>
          <cell r="W115"/>
          <cell r="X115"/>
          <cell r="Y115"/>
          <cell r="Z115"/>
        </row>
        <row r="116">
          <cell r="O116"/>
          <cell r="P116"/>
          <cell r="T116"/>
          <cell r="W116"/>
          <cell r="X116"/>
          <cell r="Y116"/>
          <cell r="Z116"/>
        </row>
        <row r="117">
          <cell r="O117"/>
          <cell r="P117"/>
          <cell r="T117"/>
          <cell r="W117"/>
          <cell r="X117"/>
          <cell r="Y117"/>
          <cell r="Z117"/>
        </row>
        <row r="118">
          <cell r="O118"/>
          <cell r="P118"/>
          <cell r="T118"/>
          <cell r="W118"/>
          <cell r="X118"/>
          <cell r="Y118"/>
          <cell r="Z118"/>
        </row>
        <row r="119">
          <cell r="O119"/>
          <cell r="P119"/>
          <cell r="T119"/>
          <cell r="W119"/>
          <cell r="X119"/>
          <cell r="Y119"/>
          <cell r="Z119"/>
        </row>
        <row r="120">
          <cell r="O120"/>
          <cell r="P120"/>
          <cell r="T120"/>
          <cell r="W120"/>
          <cell r="X120"/>
          <cell r="Y120"/>
          <cell r="Z120"/>
        </row>
        <row r="121">
          <cell r="O121"/>
          <cell r="P121"/>
          <cell r="T121"/>
          <cell r="W121"/>
          <cell r="X121"/>
          <cell r="Y121"/>
          <cell r="Z121"/>
        </row>
        <row r="122">
          <cell r="O122"/>
          <cell r="P122"/>
          <cell r="T122"/>
          <cell r="W122"/>
          <cell r="X122"/>
          <cell r="Y122"/>
          <cell r="Z122"/>
        </row>
        <row r="123">
          <cell r="O123"/>
          <cell r="P123"/>
          <cell r="T123"/>
          <cell r="W123"/>
          <cell r="X123"/>
          <cell r="Y123"/>
          <cell r="Z123"/>
        </row>
        <row r="124">
          <cell r="O124"/>
          <cell r="P124"/>
          <cell r="T124"/>
          <cell r="W124"/>
          <cell r="X124"/>
          <cell r="Y124"/>
          <cell r="Z124"/>
        </row>
        <row r="125">
          <cell r="O125"/>
          <cell r="P125"/>
          <cell r="T125"/>
          <cell r="W125"/>
          <cell r="X125"/>
          <cell r="Y125"/>
          <cell r="Z125"/>
        </row>
        <row r="126">
          <cell r="O126"/>
          <cell r="P126"/>
          <cell r="T126"/>
          <cell r="W126"/>
          <cell r="X126"/>
          <cell r="Y126"/>
          <cell r="Z126"/>
        </row>
        <row r="127">
          <cell r="O127"/>
          <cell r="P127"/>
          <cell r="T127"/>
          <cell r="W127"/>
          <cell r="X127"/>
          <cell r="Y127"/>
          <cell r="Z127"/>
        </row>
        <row r="128">
          <cell r="O128"/>
          <cell r="P128"/>
          <cell r="T128"/>
          <cell r="W128"/>
          <cell r="X128"/>
          <cell r="Y128"/>
          <cell r="Z128"/>
        </row>
        <row r="129">
          <cell r="O129"/>
          <cell r="P129"/>
          <cell r="T129"/>
          <cell r="W129"/>
          <cell r="X129"/>
          <cell r="Y129"/>
          <cell r="Z129"/>
        </row>
        <row r="130">
          <cell r="O130"/>
          <cell r="P130"/>
          <cell r="T130"/>
          <cell r="W130"/>
          <cell r="X130"/>
          <cell r="Y130"/>
          <cell r="Z130"/>
        </row>
        <row r="131">
          <cell r="O131"/>
          <cell r="P131"/>
          <cell r="T131"/>
          <cell r="W131"/>
          <cell r="X131"/>
          <cell r="Y131"/>
          <cell r="Z131"/>
        </row>
        <row r="132">
          <cell r="O132"/>
          <cell r="P132"/>
          <cell r="T132"/>
          <cell r="W132"/>
          <cell r="X132"/>
          <cell r="Y132"/>
          <cell r="Z132"/>
        </row>
        <row r="133">
          <cell r="O133"/>
          <cell r="P133"/>
          <cell r="T133"/>
          <cell r="W133"/>
          <cell r="X133"/>
          <cell r="Y133"/>
          <cell r="Z133"/>
        </row>
        <row r="134">
          <cell r="O134"/>
          <cell r="P134"/>
          <cell r="T134"/>
          <cell r="W134"/>
          <cell r="X134"/>
          <cell r="Y134"/>
          <cell r="Z134"/>
        </row>
        <row r="135">
          <cell r="O135"/>
          <cell r="P135"/>
          <cell r="T135"/>
          <cell r="W135"/>
          <cell r="X135"/>
          <cell r="Y135"/>
          <cell r="Z135"/>
        </row>
        <row r="136">
          <cell r="O136"/>
          <cell r="P136"/>
          <cell r="T136"/>
          <cell r="W136"/>
          <cell r="X136"/>
          <cell r="Y136"/>
          <cell r="Z136"/>
        </row>
        <row r="137">
          <cell r="O137"/>
          <cell r="P137"/>
          <cell r="T137"/>
          <cell r="W137"/>
          <cell r="X137"/>
          <cell r="Y137"/>
          <cell r="Z137"/>
        </row>
        <row r="138">
          <cell r="O138"/>
          <cell r="P138"/>
          <cell r="T138"/>
          <cell r="W138"/>
          <cell r="X138"/>
          <cell r="Y138"/>
          <cell r="Z138"/>
        </row>
        <row r="139">
          <cell r="O139"/>
          <cell r="P139"/>
          <cell r="T139"/>
          <cell r="W139"/>
          <cell r="X139"/>
          <cell r="Y139"/>
          <cell r="Z139"/>
        </row>
        <row r="140">
          <cell r="O140"/>
          <cell r="P140"/>
          <cell r="T140"/>
          <cell r="W140"/>
          <cell r="X140"/>
          <cell r="Y140"/>
          <cell r="Z140"/>
        </row>
        <row r="141">
          <cell r="O141"/>
          <cell r="P141"/>
          <cell r="T141"/>
          <cell r="W141"/>
          <cell r="X141"/>
          <cell r="Y141"/>
          <cell r="Z141"/>
        </row>
        <row r="142">
          <cell r="O142"/>
          <cell r="P142"/>
          <cell r="T142"/>
          <cell r="W142"/>
          <cell r="X142"/>
          <cell r="Y142"/>
          <cell r="Z142"/>
        </row>
        <row r="143">
          <cell r="O143"/>
          <cell r="P143"/>
          <cell r="T143"/>
          <cell r="W143"/>
          <cell r="X143"/>
          <cell r="Y143"/>
          <cell r="Z143"/>
        </row>
        <row r="144">
          <cell r="O144"/>
          <cell r="P144"/>
          <cell r="T144"/>
          <cell r="W144"/>
          <cell r="X144"/>
          <cell r="Y144"/>
          <cell r="Z144"/>
        </row>
        <row r="145">
          <cell r="O145"/>
          <cell r="P145"/>
          <cell r="T145"/>
          <cell r="W145"/>
          <cell r="X145"/>
          <cell r="Y145"/>
          <cell r="Z145"/>
        </row>
        <row r="146">
          <cell r="O146"/>
          <cell r="P146"/>
          <cell r="T146"/>
          <cell r="W146"/>
          <cell r="X146"/>
          <cell r="Y146"/>
          <cell r="Z146"/>
        </row>
        <row r="147">
          <cell r="O147"/>
          <cell r="P147"/>
          <cell r="T147"/>
          <cell r="W147"/>
          <cell r="X147"/>
          <cell r="Y147"/>
          <cell r="Z147"/>
        </row>
        <row r="148">
          <cell r="O148"/>
          <cell r="P148"/>
          <cell r="T148"/>
          <cell r="W148"/>
          <cell r="X148"/>
          <cell r="Y148"/>
          <cell r="Z148"/>
        </row>
        <row r="149">
          <cell r="O149"/>
          <cell r="P149"/>
          <cell r="T149"/>
          <cell r="W149"/>
          <cell r="X149"/>
          <cell r="Y149"/>
          <cell r="Z149"/>
        </row>
        <row r="150">
          <cell r="O150"/>
          <cell r="P150"/>
          <cell r="T150"/>
          <cell r="W150"/>
          <cell r="X150"/>
          <cell r="Y150"/>
          <cell r="Z150"/>
        </row>
        <row r="151">
          <cell r="O151"/>
          <cell r="P151"/>
          <cell r="T151"/>
          <cell r="W151"/>
          <cell r="X151"/>
          <cell r="Y151"/>
          <cell r="Z151"/>
        </row>
        <row r="152">
          <cell r="O152"/>
          <cell r="P152"/>
          <cell r="T152"/>
          <cell r="W152"/>
          <cell r="X152"/>
          <cell r="Y152"/>
          <cell r="Z152"/>
        </row>
      </sheetData>
      <sheetData sheetId="15"/>
      <sheetData sheetId="16"/>
      <sheetData sheetId="1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SCNL"/>
      <sheetName val="BS"/>
      <sheetName val="P&amp;L"/>
      <sheetName val="Equity = Notes 6-7-8"/>
      <sheetName val="CF"/>
      <sheetName val="VAS"/>
      <sheetName val="NOTE 1"/>
      <sheetName val="NOTE 2"/>
      <sheetName val="NOTE 3"/>
      <sheetName val="NOTE 4"/>
      <sheetName val="NOTE 5"/>
      <sheetName val="NOTE 9"/>
      <sheetName val="NOTE 11"/>
      <sheetName val="NOTES 14"/>
      <sheetName val="NOTE 15"/>
      <sheetName val="NOTE 17"/>
      <sheetName val="NOTE 19"/>
      <sheetName val="NOTE 20"/>
      <sheetName val="fixed-assets"/>
      <sheetName val="interco06"/>
      <sheetName val="interco07"/>
      <sheetName val="pwc adj 2006"/>
      <sheetName val="GBA"/>
      <sheetName val=" OP PRO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pesa Financeira - Brasil"/>
      <sheetName val="Despesa Financeira"/>
      <sheetName val="Estoque Dívida"/>
      <sheetName val="Evolução Dívida - Consolidada"/>
      <sheetName val="Evolução Dívida - Brasil"/>
      <sheetName val="Estoque Dívida (2)"/>
      <sheetName val="CPxLP"/>
      <sheetName val="Outras despesas bancárias"/>
      <sheetName val="Evolução Dívida -ALL Brasil ltd"/>
      <sheetName val="Plano Captações"/>
      <sheetName val="Fecham. NOV-01"/>
      <sheetName val="Sheet2"/>
      <sheetName val="Sheet3"/>
      <sheetName val="Fecham. NOV-01(antigo)"/>
      <sheetName val="Icerenkoy"/>
      <sheetName val="Ada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pesa Financeira - Brasil"/>
      <sheetName val="Despesa Financeira"/>
      <sheetName val="Outras despesas bancárias"/>
      <sheetName val="Evolução Dívida -ALL Brasil ltd"/>
      <sheetName val="Evolução Dívida - Brasil"/>
      <sheetName val="Estoque Dívida"/>
      <sheetName val="Estoque Dívida (2)"/>
      <sheetName val="CPxLP"/>
      <sheetName val="Plano Captações"/>
      <sheetName val="Fecham. NOV-01"/>
      <sheetName val="Sheet2"/>
      <sheetName val="Sheet3"/>
      <sheetName val="Fecham. NOV-01(antigo)"/>
      <sheetName val="Evolução Dívida - Consolid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Arquivo para fórmulas idiotas"/>
      <sheetName val="#REF"/>
      <sheetName val="ANÁLISE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Premissas"/>
      <sheetName val="Gráfico de Fluxo"/>
      <sheetName val="Fluxo de Caixa Planejado"/>
      <sheetName val="Output Premissas"/>
      <sheetName val="Limitantes e Rescisões"/>
      <sheetName val="Contratos"/>
      <sheetName val="CD Realizado"/>
      <sheetName val="Aluguel Planejado"/>
      <sheetName val="Aluguel Realizado"/>
      <sheetName val="Fluxo de Caixa Realizado"/>
      <sheetName val="Fluxo de Caixa Estimado"/>
      <sheetName val="Output"/>
      <sheetName val="outputBia"/>
      <sheetName val="Output Rel"/>
      <sheetName val="Output Histórico"/>
      <sheetName val="Output Contratos"/>
      <sheetName val="OutputResult"/>
      <sheetName val="Output (1)"/>
      <sheetName val="Output (2)"/>
      <sheetName val="Conversor"/>
      <sheetName val="Testes"/>
      <sheetName val="Indice"/>
      <sheetName val="Plan1"/>
    </sheetNames>
    <sheetDataSet>
      <sheetData sheetId="0"/>
      <sheetData sheetId="1" refreshError="1">
        <row r="27">
          <cell r="D27">
            <v>6781.75</v>
          </cell>
        </row>
        <row r="68">
          <cell r="D68">
            <v>35436672</v>
          </cell>
        </row>
        <row r="69">
          <cell r="D69">
            <v>831000</v>
          </cell>
        </row>
      </sheetData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TICO"/>
      <sheetName val="Calculations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C22"/>
  <sheetViews>
    <sheetView showGridLines="0" zoomScale="90" zoomScaleNormal="90" workbookViewId="0">
      <pane xSplit="1" topLeftCell="AZ1" activePane="topRight" state="frozen"/>
      <selection activeCell="R37" sqref="R37"/>
      <selection pane="topRight" activeCell="BJ7" sqref="BJ7"/>
    </sheetView>
  </sheetViews>
  <sheetFormatPr defaultColWidth="9.140625" defaultRowHeight="12.75"/>
  <cols>
    <col min="1" max="1" width="36.5703125" style="9" customWidth="1"/>
    <col min="2" max="2" width="9.5703125" style="9" customWidth="1"/>
    <col min="3" max="19" width="10.140625" style="9" customWidth="1"/>
    <col min="20" max="29" width="10.140625" style="18" customWidth="1"/>
    <col min="30" max="35" width="10.140625" style="9" customWidth="1"/>
    <col min="36" max="49" width="9.140625" style="9" customWidth="1"/>
    <col min="50" max="50" width="9.140625" style="9" bestFit="1" customWidth="1"/>
    <col min="51" max="51" width="9.140625" style="9" bestFit="1"/>
    <col min="52" max="56" width="9.140625" style="9"/>
    <col min="57" max="57" width="11.28515625" style="9" bestFit="1" customWidth="1"/>
    <col min="58" max="60" width="9.140625" style="9"/>
    <col min="61" max="62" width="10.5703125" style="9" customWidth="1"/>
    <col min="63" max="16384" width="9.140625" style="9"/>
  </cols>
  <sheetData>
    <row r="1" spans="1:62 16383:16383" ht="15">
      <c r="E1"/>
    </row>
    <row r="4" spans="1:62 16383:16383">
      <c r="A4" s="181" t="s">
        <v>322</v>
      </c>
      <c r="B4" s="182" t="s">
        <v>74</v>
      </c>
      <c r="C4" s="182" t="s">
        <v>50</v>
      </c>
      <c r="D4" s="182" t="s">
        <v>51</v>
      </c>
      <c r="E4" s="182" t="s">
        <v>52</v>
      </c>
      <c r="F4" s="182" t="s">
        <v>53</v>
      </c>
      <c r="G4" s="182" t="s">
        <v>54</v>
      </c>
      <c r="H4" s="182" t="s">
        <v>55</v>
      </c>
      <c r="I4" s="182" t="s">
        <v>56</v>
      </c>
      <c r="J4" s="182" t="s">
        <v>105</v>
      </c>
      <c r="K4" s="182" t="s">
        <v>106</v>
      </c>
      <c r="L4" s="182" t="s">
        <v>107</v>
      </c>
      <c r="M4" s="182" t="s">
        <v>158</v>
      </c>
      <c r="N4" s="182" t="s">
        <v>108</v>
      </c>
      <c r="O4" s="182" t="s">
        <v>164</v>
      </c>
      <c r="P4" s="182" t="s">
        <v>165</v>
      </c>
      <c r="Q4" s="182" t="s">
        <v>122</v>
      </c>
      <c r="R4" s="182" t="s">
        <v>123</v>
      </c>
      <c r="S4" s="182" t="s">
        <v>82</v>
      </c>
      <c r="T4" s="182" t="s">
        <v>83</v>
      </c>
      <c r="U4" s="182" t="s">
        <v>84</v>
      </c>
      <c r="V4" s="182" t="s">
        <v>85</v>
      </c>
      <c r="W4" s="182" t="s">
        <v>86</v>
      </c>
      <c r="X4" s="182" t="s">
        <v>87</v>
      </c>
      <c r="Y4" s="182" t="s">
        <v>124</v>
      </c>
      <c r="Z4" s="182" t="s">
        <v>125</v>
      </c>
      <c r="AA4" s="182" t="s">
        <v>126</v>
      </c>
      <c r="AB4" s="182" t="s">
        <v>127</v>
      </c>
      <c r="AC4" s="182" t="s">
        <v>128</v>
      </c>
      <c r="AD4" s="182" t="s">
        <v>129</v>
      </c>
      <c r="AE4" s="182" t="s">
        <v>130</v>
      </c>
      <c r="AF4" s="182" t="s">
        <v>131</v>
      </c>
      <c r="AG4" s="182" t="s">
        <v>57</v>
      </c>
      <c r="AH4" s="182" t="s">
        <v>58</v>
      </c>
      <c r="AI4" s="182" t="s">
        <v>59</v>
      </c>
      <c r="AJ4" s="182" t="s">
        <v>172</v>
      </c>
      <c r="AK4" s="182" t="s">
        <v>174</v>
      </c>
      <c r="AL4" s="182" t="s">
        <v>176</v>
      </c>
      <c r="AM4" s="182" t="s">
        <v>178</v>
      </c>
      <c r="AN4" s="182" t="s">
        <v>179</v>
      </c>
      <c r="AO4" s="182" t="s">
        <v>181</v>
      </c>
      <c r="AP4" s="183" t="s">
        <v>182</v>
      </c>
      <c r="AQ4" s="182" t="s">
        <v>211</v>
      </c>
      <c r="AR4" s="182" t="s">
        <v>212</v>
      </c>
      <c r="AS4" s="182" t="s">
        <v>225</v>
      </c>
      <c r="AT4" s="182" t="s">
        <v>228</v>
      </c>
      <c r="AU4" s="182" t="s">
        <v>229</v>
      </c>
      <c r="AV4" s="182" t="s">
        <v>268</v>
      </c>
      <c r="AW4" s="182" t="s">
        <v>304</v>
      </c>
      <c r="AX4" s="182" t="s">
        <v>307</v>
      </c>
      <c r="AY4" s="183" t="s">
        <v>309</v>
      </c>
      <c r="AZ4" s="183" t="s">
        <v>314</v>
      </c>
      <c r="BA4" s="183" t="s">
        <v>323</v>
      </c>
      <c r="BB4" s="183" t="s">
        <v>325</v>
      </c>
      <c r="BC4" s="183" t="s">
        <v>338</v>
      </c>
      <c r="BD4" s="183" t="s">
        <v>341</v>
      </c>
      <c r="BE4" s="183" t="s">
        <v>343</v>
      </c>
      <c r="BF4" s="183" t="s">
        <v>344</v>
      </c>
      <c r="BG4" s="183" t="s">
        <v>345</v>
      </c>
      <c r="BH4" s="183" t="s">
        <v>346</v>
      </c>
      <c r="BI4" s="183" t="s">
        <v>347</v>
      </c>
      <c r="BJ4" s="183" t="s">
        <v>348</v>
      </c>
      <c r="XFC4" s="88"/>
    </row>
    <row r="5" spans="1:62 16383:16383" ht="15">
      <c r="A5" s="89" t="s">
        <v>269</v>
      </c>
      <c r="B5" s="90">
        <v>235</v>
      </c>
      <c r="C5" s="91">
        <v>402.8</v>
      </c>
      <c r="D5" s="91">
        <v>787.9</v>
      </c>
      <c r="E5" s="91">
        <v>826.9</v>
      </c>
      <c r="F5" s="91">
        <v>896.4</v>
      </c>
      <c r="G5" s="91">
        <v>909.2</v>
      </c>
      <c r="H5" s="91">
        <v>985.2</v>
      </c>
      <c r="I5" s="91">
        <v>985.2</v>
      </c>
      <c r="J5" s="91">
        <v>984.1</v>
      </c>
      <c r="K5" s="91">
        <v>1001.4</v>
      </c>
      <c r="L5" s="91">
        <v>1001.8</v>
      </c>
      <c r="M5" s="91">
        <v>1025.4000000000001</v>
      </c>
      <c r="N5" s="92">
        <v>1035.5</v>
      </c>
      <c r="O5" s="91">
        <v>1034.9000000000001</v>
      </c>
      <c r="P5" s="91">
        <v>1052.4000000000001</v>
      </c>
      <c r="Q5" s="91">
        <v>1131.8</v>
      </c>
      <c r="R5" s="91">
        <v>1173.2</v>
      </c>
      <c r="S5" s="91">
        <v>1219.2</v>
      </c>
      <c r="T5" s="91">
        <v>1260</v>
      </c>
      <c r="U5" s="91">
        <v>1722.5</v>
      </c>
      <c r="V5" s="91">
        <v>1466.3</v>
      </c>
      <c r="W5" s="91">
        <v>1457</v>
      </c>
      <c r="X5" s="91">
        <v>1513.7</v>
      </c>
      <c r="Y5" s="91">
        <v>1577.7</v>
      </c>
      <c r="Z5" s="91">
        <v>1620.6</v>
      </c>
      <c r="AA5" s="91">
        <v>1631.1</v>
      </c>
      <c r="AB5" s="91">
        <v>1631.1</v>
      </c>
      <c r="AC5" s="91">
        <v>1652.1</v>
      </c>
      <c r="AD5" s="91">
        <v>1668</v>
      </c>
      <c r="AE5" s="91">
        <v>1637</v>
      </c>
      <c r="AF5" s="91">
        <v>1657.8</v>
      </c>
      <c r="AG5" s="91">
        <v>1729.6</v>
      </c>
      <c r="AH5" s="91">
        <v>1691</v>
      </c>
      <c r="AI5" s="93">
        <v>1695.8</v>
      </c>
      <c r="AJ5" s="93">
        <v>1703.3</v>
      </c>
      <c r="AK5" s="93">
        <v>1650.0060000000001</v>
      </c>
      <c r="AL5" s="93">
        <v>1638.0719999999999</v>
      </c>
      <c r="AM5" s="93">
        <v>1638.0719999999999</v>
      </c>
      <c r="AN5" s="93">
        <v>1638.0719999999999</v>
      </c>
      <c r="AO5" s="93">
        <v>1638.0723399999999</v>
      </c>
      <c r="AP5" s="93">
        <v>1645.672</v>
      </c>
      <c r="AQ5" s="93">
        <v>1612.9</v>
      </c>
      <c r="AR5" s="93">
        <v>1612.9</v>
      </c>
      <c r="AS5" s="93">
        <v>1612.9</v>
      </c>
      <c r="AT5" s="93">
        <v>1445.53586</v>
      </c>
      <c r="AU5" s="93">
        <v>1445.53586</v>
      </c>
      <c r="AV5" s="93">
        <v>1445.5360000000001</v>
      </c>
      <c r="AW5" s="93">
        <v>1445.53586</v>
      </c>
      <c r="AX5" s="93">
        <v>1492.64186</v>
      </c>
      <c r="AY5" s="93">
        <v>1474.6995699999998</v>
      </c>
      <c r="AZ5" s="93">
        <v>1474.6995699999998</v>
      </c>
      <c r="BA5" s="93">
        <v>1304.896</v>
      </c>
      <c r="BB5" s="93">
        <v>1304.896</v>
      </c>
      <c r="BC5" s="93">
        <v>1274.2161000000001</v>
      </c>
      <c r="BD5" s="93">
        <v>1274.2161000000001</v>
      </c>
      <c r="BE5" s="93">
        <v>1274.2161000000001</v>
      </c>
      <c r="BF5" s="93">
        <v>1274.2161000000001</v>
      </c>
      <c r="BG5" s="93">
        <v>1274.2161000000001</v>
      </c>
      <c r="BH5" s="93">
        <v>1274.2161000000001</v>
      </c>
      <c r="BI5" s="93">
        <v>1274.2161000000001</v>
      </c>
      <c r="BJ5" s="93">
        <v>1274.2161000000001</v>
      </c>
    </row>
    <row r="6" spans="1:62 16383:16383" ht="15">
      <c r="A6" s="12" t="s">
        <v>270</v>
      </c>
      <c r="B6" s="20">
        <v>90</v>
      </c>
      <c r="C6" s="20">
        <v>209.5</v>
      </c>
      <c r="D6" s="20">
        <v>353.1</v>
      </c>
      <c r="E6" s="20">
        <v>369.4</v>
      </c>
      <c r="F6" s="20">
        <v>372.3</v>
      </c>
      <c r="G6" s="20">
        <v>380.2</v>
      </c>
      <c r="H6" s="20">
        <v>429.1</v>
      </c>
      <c r="I6" s="20">
        <v>429.1</v>
      </c>
      <c r="J6" s="20">
        <v>428.6</v>
      </c>
      <c r="K6" s="20">
        <v>436.4</v>
      </c>
      <c r="L6" s="20">
        <v>436.5</v>
      </c>
      <c r="M6" s="20">
        <v>458.6</v>
      </c>
      <c r="N6" s="15">
        <v>467.2</v>
      </c>
      <c r="O6" s="20">
        <v>467.8</v>
      </c>
      <c r="P6" s="20">
        <v>490.8</v>
      </c>
      <c r="Q6" s="20">
        <v>533.4</v>
      </c>
      <c r="R6" s="20">
        <v>603.6</v>
      </c>
      <c r="S6" s="20">
        <v>634.29999999999995</v>
      </c>
      <c r="T6" s="20">
        <v>674.1</v>
      </c>
      <c r="U6" s="20">
        <v>951.8</v>
      </c>
      <c r="V6" s="20">
        <v>809</v>
      </c>
      <c r="W6" s="20">
        <v>820.2</v>
      </c>
      <c r="X6" s="20">
        <v>855.8</v>
      </c>
      <c r="Y6" s="20">
        <v>896.7</v>
      </c>
      <c r="Z6" s="20">
        <v>934.9</v>
      </c>
      <c r="AA6" s="20">
        <v>945.4</v>
      </c>
      <c r="AB6" s="20">
        <v>945.4</v>
      </c>
      <c r="AC6" s="20">
        <v>955.9</v>
      </c>
      <c r="AD6" s="20">
        <v>961.5</v>
      </c>
      <c r="AE6" s="20">
        <v>965.1</v>
      </c>
      <c r="AF6" s="20">
        <v>968.2</v>
      </c>
      <c r="AG6" s="20">
        <v>1004.1</v>
      </c>
      <c r="AH6" s="20">
        <v>987.4</v>
      </c>
      <c r="AI6" s="94">
        <v>992.3</v>
      </c>
      <c r="AJ6" s="94">
        <v>999.78</v>
      </c>
      <c r="AK6" s="94">
        <v>966.27</v>
      </c>
      <c r="AL6" s="94">
        <v>957.91600000000005</v>
      </c>
      <c r="AM6" s="94">
        <v>957.91600000000005</v>
      </c>
      <c r="AN6" s="94">
        <v>957.91600000000005</v>
      </c>
      <c r="AO6" s="94">
        <v>957.91625020849995</v>
      </c>
      <c r="AP6" s="94">
        <v>961.71600000000001</v>
      </c>
      <c r="AQ6" s="94">
        <v>950.9</v>
      </c>
      <c r="AR6" s="94">
        <v>950.9</v>
      </c>
      <c r="AS6" s="94">
        <v>950.9</v>
      </c>
      <c r="AT6" s="94">
        <v>877.11132368050005</v>
      </c>
      <c r="AU6" s="94">
        <v>877.11132368050005</v>
      </c>
      <c r="AV6" s="94">
        <v>877.11099999999999</v>
      </c>
      <c r="AW6" s="94">
        <v>914.30899999999997</v>
      </c>
      <c r="AX6" s="94">
        <v>949.63900000000001</v>
      </c>
      <c r="AY6" s="94">
        <v>937.07899999999995</v>
      </c>
      <c r="AZ6" s="94">
        <v>942.63400000000001</v>
      </c>
      <c r="BA6" s="94">
        <v>829.12199999999996</v>
      </c>
      <c r="BB6" s="94">
        <v>829.12199999999996</v>
      </c>
      <c r="BC6" s="94">
        <v>832.12800000000004</v>
      </c>
      <c r="BD6" s="94">
        <v>832.12800000000004</v>
      </c>
      <c r="BE6" s="94">
        <v>832.12800000000004</v>
      </c>
      <c r="BF6" s="94">
        <v>832.12800000000004</v>
      </c>
      <c r="BG6" s="94">
        <v>832.12800000000004</v>
      </c>
      <c r="BH6" s="94">
        <v>832.12800000000004</v>
      </c>
      <c r="BI6" s="94">
        <v>832.12800000000004</v>
      </c>
      <c r="BJ6" s="94">
        <v>832.12800000000004</v>
      </c>
    </row>
    <row r="7" spans="1:62 16383:16383" ht="15">
      <c r="A7" s="10" t="s">
        <v>271</v>
      </c>
      <c r="B7" s="95" t="s">
        <v>75</v>
      </c>
      <c r="C7" s="11">
        <v>0.13400000000000001</v>
      </c>
      <c r="D7" s="11">
        <v>9.5000000000000001E-2</v>
      </c>
      <c r="E7" s="11">
        <v>7.8E-2</v>
      </c>
      <c r="F7" s="11">
        <v>9.6000000000000002E-2</v>
      </c>
      <c r="G7" s="11">
        <v>0.108</v>
      </c>
      <c r="H7" s="11">
        <v>0.108</v>
      </c>
      <c r="I7" s="11">
        <v>0.127</v>
      </c>
      <c r="J7" s="11">
        <v>8.7999999999999995E-2</v>
      </c>
      <c r="K7" s="11">
        <v>3.5000000000000003E-2</v>
      </c>
      <c r="L7" s="11">
        <v>6.4000000000000001E-2</v>
      </c>
      <c r="M7" s="11">
        <v>5.0999999999999997E-2</v>
      </c>
      <c r="N7" s="11">
        <v>0.11</v>
      </c>
      <c r="O7" s="11">
        <v>0.16200000000000001</v>
      </c>
      <c r="P7" s="11">
        <v>0.13200000000000001</v>
      </c>
      <c r="Q7" s="11">
        <v>0.16600000000000001</v>
      </c>
      <c r="R7" s="11">
        <v>0.11799999999999999</v>
      </c>
      <c r="S7" s="11">
        <v>8.6499999999999994E-2</v>
      </c>
      <c r="T7" s="11">
        <v>9.9500000000000005E-2</v>
      </c>
      <c r="U7" s="11">
        <v>8.3000000000000004E-2</v>
      </c>
      <c r="V7" s="11">
        <v>8.8200000000000001E-2</v>
      </c>
      <c r="W7" s="11">
        <v>9.0999999999999998E-2</v>
      </c>
      <c r="X7" s="11">
        <v>6.9699999999999998E-2</v>
      </c>
      <c r="Y7" s="11">
        <v>6.1600000000000002E-2</v>
      </c>
      <c r="Z7" s="11">
        <v>7.5999999999999998E-2</v>
      </c>
      <c r="AA7" s="11">
        <v>7.4999999999999997E-2</v>
      </c>
      <c r="AB7" s="11">
        <v>6.2100000000000002E-2</v>
      </c>
      <c r="AC7" s="11">
        <v>8.1100000000000005E-2</v>
      </c>
      <c r="AD7" s="11">
        <v>0.08</v>
      </c>
      <c r="AE7" s="11">
        <v>7.5999999999999998E-2</v>
      </c>
      <c r="AF7" s="11">
        <v>7.4999999999999997E-2</v>
      </c>
      <c r="AG7" s="11">
        <v>4.3999999999999997E-2</v>
      </c>
      <c r="AH7" s="11" t="s">
        <v>60</v>
      </c>
      <c r="AI7" s="96">
        <v>5.8999999999999997E-2</v>
      </c>
      <c r="AJ7" s="96">
        <v>3.5999999999999997E-2</v>
      </c>
      <c r="AK7" s="96">
        <v>2.3E-2</v>
      </c>
      <c r="AL7" s="96">
        <v>8.9999999999999993E-3</v>
      </c>
      <c r="AM7" s="96">
        <v>1.2E-2</v>
      </c>
      <c r="AN7" s="96">
        <v>-1.7000000000000001E-2</v>
      </c>
      <c r="AO7" s="96">
        <v>-6.0000000000000001E-3</v>
      </c>
      <c r="AP7" s="96" t="s">
        <v>209</v>
      </c>
      <c r="AQ7" s="96">
        <v>4.0000000000000001E-3</v>
      </c>
      <c r="AR7" s="96">
        <v>5.2999999999999999E-2</v>
      </c>
      <c r="AS7" s="96">
        <v>4.5999999999999999E-2</v>
      </c>
      <c r="AT7" s="96">
        <v>1.5644784107126299E-2</v>
      </c>
      <c r="AU7" s="96">
        <v>2.7E-2</v>
      </c>
      <c r="AV7" s="96">
        <v>-1.2999999999999999E-2</v>
      </c>
      <c r="AW7" s="96">
        <v>2.5000000000000001E-2</v>
      </c>
      <c r="AX7" s="96">
        <v>3.6999999999999998E-2</v>
      </c>
      <c r="AY7" s="96">
        <v>1.4999999999999999E-2</v>
      </c>
      <c r="AZ7" s="96">
        <v>4.5999999999999999E-2</v>
      </c>
      <c r="BA7" s="96">
        <v>2.1999999999999999E-2</v>
      </c>
      <c r="BB7" s="96">
        <v>3.6999999999999998E-2</v>
      </c>
      <c r="BC7" s="96">
        <v>-0.13</v>
      </c>
      <c r="BD7" s="96">
        <v>-0.71099999999999997</v>
      </c>
      <c r="BE7" s="96">
        <v>-0.32600000000000001</v>
      </c>
      <c r="BF7" s="96">
        <v>-0.16300000000000001</v>
      </c>
      <c r="BG7" s="96">
        <v>-0.253</v>
      </c>
      <c r="BH7" s="96">
        <v>1.857</v>
      </c>
      <c r="BI7" s="204">
        <v>0.379</v>
      </c>
      <c r="BJ7" s="204">
        <v>0.18042242611352199</v>
      </c>
    </row>
    <row r="8" spans="1:62 16383:16383" ht="15">
      <c r="A8" s="12" t="s">
        <v>280</v>
      </c>
      <c r="B8" s="20">
        <v>530</v>
      </c>
      <c r="C8" s="20">
        <v>688</v>
      </c>
      <c r="D8" s="15" t="s">
        <v>77</v>
      </c>
      <c r="E8" s="15" t="s">
        <v>75</v>
      </c>
      <c r="F8" s="15" t="s">
        <v>75</v>
      </c>
      <c r="G8" s="15" t="s">
        <v>76</v>
      </c>
      <c r="H8" s="15" t="s">
        <v>75</v>
      </c>
      <c r="I8" s="15" t="s">
        <v>75</v>
      </c>
      <c r="J8" s="15" t="s">
        <v>75</v>
      </c>
      <c r="K8" s="15">
        <v>2220</v>
      </c>
      <c r="L8" s="15">
        <v>2567</v>
      </c>
      <c r="M8" s="15">
        <v>2621</v>
      </c>
      <c r="N8" s="15">
        <v>3629</v>
      </c>
      <c r="O8" s="15">
        <v>2702</v>
      </c>
      <c r="P8" s="15">
        <v>3007</v>
      </c>
      <c r="Q8" s="15">
        <v>3137</v>
      </c>
      <c r="R8" s="15">
        <v>4442</v>
      </c>
      <c r="S8" s="15">
        <v>3251</v>
      </c>
      <c r="T8" s="15">
        <v>3717</v>
      </c>
      <c r="U8" s="15">
        <v>3898</v>
      </c>
      <c r="V8" s="15">
        <v>5273</v>
      </c>
      <c r="W8" s="15">
        <v>4068</v>
      </c>
      <c r="X8" s="15">
        <v>4553</v>
      </c>
      <c r="Y8" s="15">
        <v>4703</v>
      </c>
      <c r="Z8" s="15">
        <v>6300</v>
      </c>
      <c r="AA8" s="15">
        <v>4638</v>
      </c>
      <c r="AB8" s="15">
        <v>5019</v>
      </c>
      <c r="AC8" s="15">
        <v>5245</v>
      </c>
      <c r="AD8" s="15">
        <v>7101</v>
      </c>
      <c r="AE8" s="15">
        <v>5086</v>
      </c>
      <c r="AF8" s="15">
        <v>5361</v>
      </c>
      <c r="AG8" s="15">
        <v>5340</v>
      </c>
      <c r="AH8" s="15">
        <v>7193</v>
      </c>
      <c r="AI8" s="97">
        <v>5111.3</v>
      </c>
      <c r="AJ8" s="97">
        <v>5377</v>
      </c>
      <c r="AK8" s="97">
        <v>5125</v>
      </c>
      <c r="AL8" s="97">
        <v>6918</v>
      </c>
      <c r="AM8" s="97">
        <v>5015</v>
      </c>
      <c r="AN8" s="97">
        <v>5080.0340133808731</v>
      </c>
      <c r="AO8" s="97">
        <v>5032.3349853755071</v>
      </c>
      <c r="AP8" s="97">
        <v>6766</v>
      </c>
      <c r="AQ8" s="97">
        <v>5018.8178603570605</v>
      </c>
      <c r="AR8" s="97">
        <v>5314</v>
      </c>
      <c r="AS8" s="97">
        <v>5205</v>
      </c>
      <c r="AT8" s="97">
        <v>6708.2240199506305</v>
      </c>
      <c r="AU8" s="97">
        <v>4602.6899999999996</v>
      </c>
      <c r="AV8" s="97">
        <v>4771</v>
      </c>
      <c r="AW8" s="97">
        <v>4882</v>
      </c>
      <c r="AX8" s="97">
        <v>6543.09</v>
      </c>
      <c r="AY8" s="97">
        <v>4886</v>
      </c>
      <c r="AZ8" s="97">
        <v>5197</v>
      </c>
      <c r="BA8" s="97">
        <v>4888</v>
      </c>
      <c r="BB8" s="97">
        <v>6245</v>
      </c>
      <c r="BC8" s="97">
        <v>3942</v>
      </c>
      <c r="BD8" s="97">
        <v>817</v>
      </c>
      <c r="BE8" s="97">
        <v>3088</v>
      </c>
      <c r="BF8" s="97">
        <v>5021</v>
      </c>
      <c r="BG8" s="97">
        <v>2882</v>
      </c>
      <c r="BH8" s="97">
        <v>3483</v>
      </c>
      <c r="BI8" s="97">
        <v>4276.23477662</v>
      </c>
      <c r="BJ8" s="97">
        <v>6077</v>
      </c>
    </row>
    <row r="9" spans="1:62 16383:16383" ht="15">
      <c r="A9" s="10" t="s">
        <v>272</v>
      </c>
      <c r="B9" s="95" t="s">
        <v>75</v>
      </c>
      <c r="C9" s="14">
        <v>689</v>
      </c>
      <c r="D9" s="14">
        <v>762</v>
      </c>
      <c r="E9" s="14">
        <v>779</v>
      </c>
      <c r="F9" s="14">
        <v>1059</v>
      </c>
      <c r="G9" s="14">
        <v>761</v>
      </c>
      <c r="H9" s="14">
        <v>845</v>
      </c>
      <c r="I9" s="14">
        <v>890</v>
      </c>
      <c r="J9" s="14">
        <v>1160</v>
      </c>
      <c r="K9" s="14">
        <v>795</v>
      </c>
      <c r="L9" s="14">
        <v>874</v>
      </c>
      <c r="M9" s="14">
        <v>896</v>
      </c>
      <c r="N9" s="14">
        <v>1186</v>
      </c>
      <c r="O9" s="14">
        <v>897</v>
      </c>
      <c r="P9" s="14">
        <v>999</v>
      </c>
      <c r="Q9" s="14">
        <v>1040</v>
      </c>
      <c r="R9" s="14">
        <v>1317</v>
      </c>
      <c r="S9" s="14">
        <v>954</v>
      </c>
      <c r="T9" s="14">
        <v>1036</v>
      </c>
      <c r="U9" s="14">
        <v>1013</v>
      </c>
      <c r="V9" s="14">
        <v>1324</v>
      </c>
      <c r="W9" s="14">
        <v>1002</v>
      </c>
      <c r="X9" s="14">
        <v>1071</v>
      </c>
      <c r="Y9" s="14">
        <v>1064</v>
      </c>
      <c r="Z9" s="14">
        <v>1865</v>
      </c>
      <c r="AA9" s="14">
        <v>1167.3</v>
      </c>
      <c r="AB9" s="14">
        <v>1144.9763539999999</v>
      </c>
      <c r="AC9" s="14">
        <v>1188.8591409999999</v>
      </c>
      <c r="AD9" s="14">
        <v>1574</v>
      </c>
      <c r="AE9" s="14">
        <v>1124</v>
      </c>
      <c r="AF9" s="14">
        <v>1214</v>
      </c>
      <c r="AG9" s="14">
        <v>1189</v>
      </c>
      <c r="AH9" s="14">
        <v>1577</v>
      </c>
      <c r="AI9" s="98">
        <v>1131</v>
      </c>
      <c r="AJ9" s="98">
        <v>1186</v>
      </c>
      <c r="AK9" s="98">
        <v>1149</v>
      </c>
      <c r="AL9" s="98">
        <v>1537</v>
      </c>
      <c r="AM9" s="98">
        <v>1126</v>
      </c>
      <c r="AN9" s="98">
        <v>1164.7178893555717</v>
      </c>
      <c r="AO9" s="98">
        <v>1154.8537750382629</v>
      </c>
      <c r="AP9" s="98">
        <v>1546</v>
      </c>
      <c r="AQ9" s="98">
        <v>1144.4697610602598</v>
      </c>
      <c r="AR9" s="98">
        <v>1249</v>
      </c>
      <c r="AS9" s="98">
        <v>1233</v>
      </c>
      <c r="AT9" s="98">
        <v>1582.9398691035101</v>
      </c>
      <c r="AU9" s="98">
        <v>1199.5</v>
      </c>
      <c r="AV9" s="98">
        <v>1241.1481980113278</v>
      </c>
      <c r="AW9" s="98">
        <v>1266</v>
      </c>
      <c r="AX9" s="98">
        <v>1635</v>
      </c>
      <c r="AY9" s="98">
        <v>1218</v>
      </c>
      <c r="AZ9" s="98">
        <v>1307</v>
      </c>
      <c r="BA9" s="98">
        <v>1379</v>
      </c>
      <c r="BB9" s="98">
        <v>1838</v>
      </c>
      <c r="BC9" s="98">
        <v>1171</v>
      </c>
      <c r="BD9" s="98">
        <v>455</v>
      </c>
      <c r="BE9" s="98">
        <v>1087</v>
      </c>
      <c r="BF9" s="98">
        <v>1637</v>
      </c>
      <c r="BG9" s="98">
        <v>910</v>
      </c>
      <c r="BH9" s="98">
        <v>1144</v>
      </c>
      <c r="BI9" s="98">
        <v>1347.3286767366999</v>
      </c>
      <c r="BJ9" s="98">
        <v>1879.56165949981</v>
      </c>
    </row>
    <row r="10" spans="1:62 16383:16383" ht="15">
      <c r="A10" s="12" t="s">
        <v>273</v>
      </c>
      <c r="B10" s="99" t="s">
        <v>75</v>
      </c>
      <c r="C10" s="13">
        <v>4.8000000000000001E-2</v>
      </c>
      <c r="D10" s="13">
        <v>-6.0999999999999999E-2</v>
      </c>
      <c r="E10" s="13">
        <v>0.06</v>
      </c>
      <c r="F10" s="13">
        <v>7.5999999999999998E-2</v>
      </c>
      <c r="G10" s="13">
        <v>8.3000000000000004E-2</v>
      </c>
      <c r="H10" s="13">
        <v>9.5000000000000001E-2</v>
      </c>
      <c r="I10" s="13">
        <v>0.124</v>
      </c>
      <c r="J10" s="13">
        <v>0.13400000000000001</v>
      </c>
      <c r="K10" s="13">
        <v>0.123</v>
      </c>
      <c r="L10" s="13">
        <v>0.12</v>
      </c>
      <c r="M10" s="13">
        <v>9.9000000000000005E-2</v>
      </c>
      <c r="N10" s="13">
        <v>8.7999999999999995E-2</v>
      </c>
      <c r="O10" s="13">
        <v>8.5999999999999993E-2</v>
      </c>
      <c r="P10" s="13">
        <v>0.08</v>
      </c>
      <c r="Q10" s="13">
        <v>0.10100000000000001</v>
      </c>
      <c r="R10" s="13">
        <v>0.10100000000000001</v>
      </c>
      <c r="S10" s="13">
        <v>9.69E-2</v>
      </c>
      <c r="T10" s="13">
        <v>0.1421</v>
      </c>
      <c r="U10" s="13">
        <v>0.14299999999999999</v>
      </c>
      <c r="V10" s="13">
        <v>0.15179999999999999</v>
      </c>
      <c r="W10" s="13">
        <v>0.113</v>
      </c>
      <c r="X10" s="13">
        <v>8.1199999999999994E-2</v>
      </c>
      <c r="Y10" s="13">
        <v>8.9700000000000002E-2</v>
      </c>
      <c r="Z10" s="13">
        <v>0.10199999999999999</v>
      </c>
      <c r="AA10" s="13">
        <v>0.111</v>
      </c>
      <c r="AB10" s="13">
        <v>8.3199999999999996E-2</v>
      </c>
      <c r="AC10" s="13">
        <v>9.3200000000000005E-2</v>
      </c>
      <c r="AD10" s="13">
        <v>0.104</v>
      </c>
      <c r="AE10" s="13">
        <v>8.6999999999999994E-2</v>
      </c>
      <c r="AF10" s="13">
        <v>8.5999999999999993E-2</v>
      </c>
      <c r="AG10" s="13">
        <v>7.8E-2</v>
      </c>
      <c r="AH10" s="13" t="s">
        <v>61</v>
      </c>
      <c r="AI10" s="100">
        <v>7.5999999999999998E-2</v>
      </c>
      <c r="AJ10" s="100">
        <v>7.0000000000000007E-2</v>
      </c>
      <c r="AK10" s="100">
        <v>7.3999999999999996E-2</v>
      </c>
      <c r="AL10" s="100">
        <v>6.4000000000000001E-2</v>
      </c>
      <c r="AM10" s="100">
        <v>7.3999999999999996E-2</v>
      </c>
      <c r="AN10" s="100">
        <v>2.1999999999999999E-2</v>
      </c>
      <c r="AO10" s="100">
        <v>2.5513996572199327E-2</v>
      </c>
      <c r="AP10" s="100" t="s">
        <v>199</v>
      </c>
      <c r="AQ10" s="100">
        <v>6.5000000000000002E-2</v>
      </c>
      <c r="AR10" s="100">
        <v>7.4999999999999997E-2</v>
      </c>
      <c r="AS10" s="100">
        <v>4.2999999999999997E-2</v>
      </c>
      <c r="AT10" s="100">
        <v>1.6970208536298201E-2</v>
      </c>
      <c r="AU10" s="100">
        <v>4.0000000000000001E-3</v>
      </c>
      <c r="AV10" s="100">
        <v>-1.0999999999999999E-2</v>
      </c>
      <c r="AW10" s="100">
        <v>3.3000000000000002E-2</v>
      </c>
      <c r="AX10" s="100">
        <v>4.9000000000000002E-2</v>
      </c>
      <c r="AY10" s="100">
        <v>5.7000000000000002E-2</v>
      </c>
      <c r="AZ10" s="100">
        <v>9.9000000000000005E-2</v>
      </c>
      <c r="BA10" s="100">
        <v>7.5999999999999998E-2</v>
      </c>
      <c r="BB10" s="100">
        <v>6.9000000000000006E-2</v>
      </c>
      <c r="BC10" s="100">
        <v>-8.8999999999999996E-2</v>
      </c>
      <c r="BD10" s="100">
        <v>-0.73799999999999999</v>
      </c>
      <c r="BE10" s="100">
        <v>-0.40100000000000002</v>
      </c>
      <c r="BF10" s="100">
        <v>-0.16600000000000001</v>
      </c>
      <c r="BG10" s="100">
        <v>0.01</v>
      </c>
      <c r="BH10" s="100">
        <v>2.8559999999999999</v>
      </c>
      <c r="BI10" s="100">
        <v>0.877</v>
      </c>
      <c r="BJ10" s="100">
        <v>0.45564890519166001</v>
      </c>
    </row>
    <row r="11" spans="1:62 16383:16383" ht="15">
      <c r="A11" s="10" t="s">
        <v>274</v>
      </c>
      <c r="B11" s="101" t="s">
        <v>75</v>
      </c>
      <c r="C11" s="14">
        <v>47</v>
      </c>
      <c r="D11" s="19">
        <v>45</v>
      </c>
      <c r="E11" s="14">
        <v>49</v>
      </c>
      <c r="F11" s="14">
        <v>67</v>
      </c>
      <c r="G11" s="14">
        <v>54</v>
      </c>
      <c r="H11" s="14">
        <v>55</v>
      </c>
      <c r="I11" s="14">
        <v>62</v>
      </c>
      <c r="J11" s="14">
        <v>84</v>
      </c>
      <c r="K11" s="14">
        <v>65</v>
      </c>
      <c r="L11" s="14">
        <v>68</v>
      </c>
      <c r="M11" s="14">
        <v>67</v>
      </c>
      <c r="N11" s="14">
        <v>86</v>
      </c>
      <c r="O11" s="14">
        <v>68</v>
      </c>
      <c r="P11" s="14">
        <v>73</v>
      </c>
      <c r="Q11" s="14">
        <v>76</v>
      </c>
      <c r="R11" s="14">
        <v>94</v>
      </c>
      <c r="S11" s="14">
        <v>83</v>
      </c>
      <c r="T11" s="14">
        <v>92</v>
      </c>
      <c r="U11" s="14">
        <v>88</v>
      </c>
      <c r="V11" s="14">
        <v>102</v>
      </c>
      <c r="W11" s="14">
        <v>89</v>
      </c>
      <c r="X11" s="14">
        <v>88</v>
      </c>
      <c r="Y11" s="14">
        <v>89</v>
      </c>
      <c r="Z11" s="14">
        <v>102</v>
      </c>
      <c r="AA11" s="14">
        <v>85.4</v>
      </c>
      <c r="AB11" s="14">
        <v>91</v>
      </c>
      <c r="AC11" s="14">
        <v>91.424826359999997</v>
      </c>
      <c r="AD11" s="14">
        <v>106</v>
      </c>
      <c r="AE11" s="14">
        <v>88</v>
      </c>
      <c r="AF11" s="14">
        <v>90</v>
      </c>
      <c r="AG11" s="14">
        <v>90</v>
      </c>
      <c r="AH11" s="14" t="s">
        <v>62</v>
      </c>
      <c r="AI11" s="98">
        <v>90</v>
      </c>
      <c r="AJ11" s="98">
        <v>91</v>
      </c>
      <c r="AK11" s="98">
        <v>93</v>
      </c>
      <c r="AL11" s="98">
        <v>109</v>
      </c>
      <c r="AM11" s="98">
        <v>90</v>
      </c>
      <c r="AN11" s="98">
        <v>87.212582433099158</v>
      </c>
      <c r="AO11" s="98">
        <v>89.811507843537839</v>
      </c>
      <c r="AP11" s="136" t="s">
        <v>200</v>
      </c>
      <c r="AQ11" s="136">
        <v>91.083124573738601</v>
      </c>
      <c r="AR11" s="136">
        <v>89</v>
      </c>
      <c r="AS11" s="136">
        <v>88</v>
      </c>
      <c r="AT11" s="136">
        <v>104</v>
      </c>
      <c r="AU11" s="136">
        <v>83</v>
      </c>
      <c r="AV11" s="136">
        <v>85</v>
      </c>
      <c r="AW11" s="136">
        <v>82</v>
      </c>
      <c r="AX11" s="136">
        <v>100</v>
      </c>
      <c r="AY11" s="136">
        <v>84</v>
      </c>
      <c r="AZ11" s="136">
        <v>89</v>
      </c>
      <c r="BA11" s="136">
        <v>101</v>
      </c>
      <c r="BB11" s="136">
        <v>112</v>
      </c>
      <c r="BC11" s="136">
        <v>93</v>
      </c>
      <c r="BD11" s="136">
        <v>67</v>
      </c>
      <c r="BE11" s="136">
        <v>70</v>
      </c>
      <c r="BF11" s="136">
        <v>84</v>
      </c>
      <c r="BG11" s="136">
        <v>79</v>
      </c>
      <c r="BH11" s="136">
        <v>86</v>
      </c>
      <c r="BI11" s="136">
        <v>96</v>
      </c>
      <c r="BJ11" s="136">
        <v>111.99449678752487</v>
      </c>
    </row>
    <row r="12" spans="1:62 16383:16383" ht="15">
      <c r="A12" s="12" t="s">
        <v>275</v>
      </c>
      <c r="B12" s="99" t="s">
        <v>75</v>
      </c>
      <c r="C12" s="15">
        <v>46</v>
      </c>
      <c r="D12" s="20">
        <v>61</v>
      </c>
      <c r="E12" s="15">
        <v>51</v>
      </c>
      <c r="F12" s="15">
        <v>67</v>
      </c>
      <c r="G12" s="15">
        <v>54</v>
      </c>
      <c r="H12" s="15">
        <v>60</v>
      </c>
      <c r="I12" s="15">
        <v>64</v>
      </c>
      <c r="J12" s="15">
        <v>84</v>
      </c>
      <c r="K12" s="15">
        <v>68</v>
      </c>
      <c r="L12" s="15">
        <v>73</v>
      </c>
      <c r="M12" s="15">
        <v>73</v>
      </c>
      <c r="N12" s="15">
        <v>93</v>
      </c>
      <c r="O12" s="15">
        <v>73</v>
      </c>
      <c r="P12" s="15">
        <v>83</v>
      </c>
      <c r="Q12" s="15">
        <v>82</v>
      </c>
      <c r="R12" s="15">
        <v>106</v>
      </c>
      <c r="S12" s="15">
        <v>94</v>
      </c>
      <c r="T12" s="15">
        <v>101</v>
      </c>
      <c r="U12" s="15">
        <v>101</v>
      </c>
      <c r="V12" s="15">
        <v>117</v>
      </c>
      <c r="W12" s="15">
        <v>100</v>
      </c>
      <c r="X12" s="15">
        <v>101</v>
      </c>
      <c r="Y12" s="15">
        <v>104</v>
      </c>
      <c r="Z12" s="15">
        <v>123</v>
      </c>
      <c r="AA12" s="15">
        <v>99.6</v>
      </c>
      <c r="AB12" s="15">
        <v>109</v>
      </c>
      <c r="AC12" s="15">
        <v>109.6366407</v>
      </c>
      <c r="AD12" s="15">
        <v>127</v>
      </c>
      <c r="AE12" s="15">
        <v>105</v>
      </c>
      <c r="AF12" s="15">
        <v>110</v>
      </c>
      <c r="AG12" s="15">
        <v>109</v>
      </c>
      <c r="AH12" s="15" t="s">
        <v>63</v>
      </c>
      <c r="AI12" s="97">
        <v>108</v>
      </c>
      <c r="AJ12" s="97">
        <v>111</v>
      </c>
      <c r="AK12" s="97">
        <v>114</v>
      </c>
      <c r="AL12" s="97">
        <v>137</v>
      </c>
      <c r="AM12" s="97">
        <v>109</v>
      </c>
      <c r="AN12" s="97">
        <v>104.54265721363349</v>
      </c>
      <c r="AO12" s="97">
        <v>106.62223786925087</v>
      </c>
      <c r="AP12" s="137" t="s">
        <v>201</v>
      </c>
      <c r="AQ12" s="137">
        <v>106.02828053383405</v>
      </c>
      <c r="AR12" s="137">
        <v>102</v>
      </c>
      <c r="AS12" s="137">
        <v>102</v>
      </c>
      <c r="AT12" s="137">
        <v>123</v>
      </c>
      <c r="AU12" s="137">
        <v>97</v>
      </c>
      <c r="AV12" s="137">
        <v>98</v>
      </c>
      <c r="AW12" s="137">
        <v>95</v>
      </c>
      <c r="AX12" s="137">
        <v>117</v>
      </c>
      <c r="AY12" s="137">
        <v>98</v>
      </c>
      <c r="AZ12" s="137">
        <v>104</v>
      </c>
      <c r="BA12" s="137">
        <v>120</v>
      </c>
      <c r="BB12" s="137">
        <v>132</v>
      </c>
      <c r="BC12" s="137">
        <v>106</v>
      </c>
      <c r="BD12" s="137">
        <v>56</v>
      </c>
      <c r="BE12" s="137">
        <v>75</v>
      </c>
      <c r="BF12" s="137">
        <v>98</v>
      </c>
      <c r="BG12" s="137">
        <v>84</v>
      </c>
      <c r="BH12" s="137">
        <v>95</v>
      </c>
      <c r="BI12" s="137">
        <v>113</v>
      </c>
      <c r="BJ12" s="137">
        <v>138</v>
      </c>
    </row>
    <row r="13" spans="1:62 16383:16383" ht="15">
      <c r="A13" s="10" t="s">
        <v>276</v>
      </c>
      <c r="B13" s="101">
        <v>0.13300000000000001</v>
      </c>
      <c r="C13" s="11">
        <v>0.10199999999999999</v>
      </c>
      <c r="D13" s="11">
        <v>0.127</v>
      </c>
      <c r="E13" s="11">
        <v>0.106</v>
      </c>
      <c r="F13" s="11">
        <v>9.7000000000000003E-2</v>
      </c>
      <c r="G13" s="11">
        <v>0.105</v>
      </c>
      <c r="H13" s="11">
        <v>8.7999999999999995E-2</v>
      </c>
      <c r="I13" s="11">
        <v>9.7000000000000003E-2</v>
      </c>
      <c r="J13" s="11">
        <v>9.2999999999999999E-2</v>
      </c>
      <c r="K13" s="11">
        <v>0.108</v>
      </c>
      <c r="L13" s="11">
        <v>9.8000000000000004E-2</v>
      </c>
      <c r="M13" s="11">
        <v>9.8000000000000004E-2</v>
      </c>
      <c r="N13" s="11">
        <v>0.09</v>
      </c>
      <c r="O13" s="11">
        <v>0.10199999999999999</v>
      </c>
      <c r="P13" s="11">
        <v>9.2999999999999999E-2</v>
      </c>
      <c r="Q13" s="11">
        <v>9.2999999999999999E-2</v>
      </c>
      <c r="R13" s="11">
        <v>8.8999999999999996E-2</v>
      </c>
      <c r="S13" s="11">
        <v>0.1046</v>
      </c>
      <c r="T13" s="11">
        <v>0.1004</v>
      </c>
      <c r="U13" s="11">
        <v>0.10299999999999999</v>
      </c>
      <c r="V13" s="11">
        <v>9.6799999999999997E-2</v>
      </c>
      <c r="W13" s="11">
        <v>0.11219999999999999</v>
      </c>
      <c r="X13" s="11">
        <v>0.1004</v>
      </c>
      <c r="Y13" s="11">
        <v>0.1071</v>
      </c>
      <c r="Z13" s="11">
        <v>0.10100000000000001</v>
      </c>
      <c r="AA13" s="11">
        <v>0.1135</v>
      </c>
      <c r="AB13" s="11">
        <v>0.1053</v>
      </c>
      <c r="AC13" s="11">
        <v>0.1022</v>
      </c>
      <c r="AD13" s="11">
        <v>9.7000000000000003E-2</v>
      </c>
      <c r="AE13" s="11">
        <v>0.111</v>
      </c>
      <c r="AF13" s="11">
        <v>0.104</v>
      </c>
      <c r="AG13" s="11">
        <v>0.107</v>
      </c>
      <c r="AH13" s="11" t="s">
        <v>64</v>
      </c>
      <c r="AI13" s="96">
        <v>0.114</v>
      </c>
      <c r="AJ13" s="96">
        <v>0.11</v>
      </c>
      <c r="AK13" s="96">
        <v>0.114</v>
      </c>
      <c r="AL13" s="96">
        <v>0.10299999999999999</v>
      </c>
      <c r="AM13" s="96">
        <v>0.121</v>
      </c>
      <c r="AN13" s="96">
        <v>0.11276817297228339</v>
      </c>
      <c r="AO13" s="96">
        <v>0.11673329640049582</v>
      </c>
      <c r="AP13" s="96" t="s">
        <v>202</v>
      </c>
      <c r="AQ13" s="96">
        <v>0.11806205192800112</v>
      </c>
      <c r="AR13" s="96">
        <v>0.112</v>
      </c>
      <c r="AS13" s="96">
        <v>0.112</v>
      </c>
      <c r="AT13" s="96">
        <v>0.102551472474135</v>
      </c>
      <c r="AU13" s="96">
        <v>0.11600000000000001</v>
      </c>
      <c r="AV13" s="96">
        <v>0.112</v>
      </c>
      <c r="AW13" s="96">
        <v>0.108</v>
      </c>
      <c r="AX13" s="96">
        <v>0.1</v>
      </c>
      <c r="AY13" s="96">
        <v>0.114</v>
      </c>
      <c r="AZ13" s="96">
        <v>0.109</v>
      </c>
      <c r="BA13" s="96">
        <v>0.109</v>
      </c>
      <c r="BB13" s="96">
        <v>0.1</v>
      </c>
      <c r="BC13" s="96" t="s">
        <v>339</v>
      </c>
      <c r="BD13" s="96">
        <v>0.247</v>
      </c>
      <c r="BE13" s="96">
        <v>0.105</v>
      </c>
      <c r="BF13" s="96">
        <v>9.5000000000000001E-2</v>
      </c>
      <c r="BG13" s="96">
        <v>0.152</v>
      </c>
      <c r="BH13" s="96">
        <v>0.125</v>
      </c>
      <c r="BI13" s="96">
        <v>0.115</v>
      </c>
      <c r="BJ13" s="96">
        <v>0.100887766281053</v>
      </c>
    </row>
    <row r="14" spans="1:62 16383:16383" ht="15">
      <c r="A14" s="12" t="s">
        <v>277</v>
      </c>
      <c r="B14" s="99">
        <v>0.96699999999999997</v>
      </c>
      <c r="C14" s="13">
        <v>0.92100000000000004</v>
      </c>
      <c r="D14" s="13">
        <v>0.94099999999999995</v>
      </c>
      <c r="E14" s="13">
        <v>0.94</v>
      </c>
      <c r="F14" s="13">
        <v>0.95299999999999996</v>
      </c>
      <c r="G14" s="13">
        <v>0.96099999999999997</v>
      </c>
      <c r="H14" s="13">
        <v>0.96</v>
      </c>
      <c r="I14" s="13">
        <v>0.96599999999999997</v>
      </c>
      <c r="J14" s="13">
        <v>0.96699999999999997</v>
      </c>
      <c r="K14" s="13">
        <v>0.96899999999999997</v>
      </c>
      <c r="L14" s="13">
        <v>0.97099999999999997</v>
      </c>
      <c r="M14" s="13">
        <v>0.97299999999999998</v>
      </c>
      <c r="N14" s="13">
        <v>0.97899999999999998</v>
      </c>
      <c r="O14" s="13">
        <v>0.97899999999999998</v>
      </c>
      <c r="P14" s="13">
        <v>0.98299999999999998</v>
      </c>
      <c r="Q14" s="13">
        <v>0.98499999999999999</v>
      </c>
      <c r="R14" s="13">
        <v>0.98299999999999998</v>
      </c>
      <c r="S14" s="13">
        <v>0.98119999999999996</v>
      </c>
      <c r="T14" s="13">
        <v>0.97650000000000003</v>
      </c>
      <c r="U14" s="13">
        <v>0.97599999999999998</v>
      </c>
      <c r="V14" s="13">
        <v>0.97550000000000003</v>
      </c>
      <c r="W14" s="13">
        <v>0.97370000000000001</v>
      </c>
      <c r="X14" s="13">
        <v>0.97660000000000002</v>
      </c>
      <c r="Y14" s="13">
        <v>0.97860000000000003</v>
      </c>
      <c r="Z14" s="13">
        <v>0.9829</v>
      </c>
      <c r="AA14" s="13">
        <v>0.97889999999999999</v>
      </c>
      <c r="AB14" s="13">
        <v>0.97719999999999996</v>
      </c>
      <c r="AC14" s="13">
        <v>0.9758</v>
      </c>
      <c r="AD14" s="13">
        <v>0.97899999999999998</v>
      </c>
      <c r="AE14" s="13">
        <v>0.97599999999999998</v>
      </c>
      <c r="AF14" s="13">
        <v>0.97299999999999998</v>
      </c>
      <c r="AG14" s="13">
        <v>0.97099999999999997</v>
      </c>
      <c r="AH14" s="13">
        <v>0.97399999999999998</v>
      </c>
      <c r="AI14" s="100">
        <v>0.97199999999999998</v>
      </c>
      <c r="AJ14" s="100">
        <v>0.97</v>
      </c>
      <c r="AK14" s="100">
        <v>0.96799999999999997</v>
      </c>
      <c r="AL14" s="100">
        <v>0.96899999999999997</v>
      </c>
      <c r="AM14" s="100">
        <v>0.96799999999999997</v>
      </c>
      <c r="AN14" s="100">
        <v>0.95799999999999996</v>
      </c>
      <c r="AO14" s="100">
        <v>0.95521959378431398</v>
      </c>
      <c r="AP14" s="100" t="s">
        <v>203</v>
      </c>
      <c r="AQ14" s="100">
        <v>0.96099999999999997</v>
      </c>
      <c r="AR14" s="100">
        <v>0.94699999999999995</v>
      </c>
      <c r="AS14" s="100">
        <v>0.95199999999999996</v>
      </c>
      <c r="AT14" s="100">
        <v>0.96224120912742495</v>
      </c>
      <c r="AU14" s="100">
        <v>0.96499999999999997</v>
      </c>
      <c r="AV14" s="100">
        <v>0.96099999999999997</v>
      </c>
      <c r="AW14" s="100">
        <v>0.96299999999999997</v>
      </c>
      <c r="AX14" s="100">
        <v>0.96699999999999997</v>
      </c>
      <c r="AY14" s="100">
        <v>0.96399999999999997</v>
      </c>
      <c r="AZ14" s="100">
        <v>0.96299999999999997</v>
      </c>
      <c r="BA14" s="100">
        <v>0.97</v>
      </c>
      <c r="BB14" s="100">
        <v>0.97299999999999998</v>
      </c>
      <c r="BC14" s="100">
        <v>0.96899999999999997</v>
      </c>
      <c r="BD14" s="100">
        <v>0.96199999999999997</v>
      </c>
      <c r="BE14" s="100">
        <v>0.95499999999999996</v>
      </c>
      <c r="BF14" s="100">
        <v>0.96</v>
      </c>
      <c r="BG14" s="100">
        <v>0.96299999999999997</v>
      </c>
      <c r="BH14" s="100">
        <v>0.96299999999999997</v>
      </c>
      <c r="BI14" s="100">
        <v>0.97199999999999998</v>
      </c>
      <c r="BJ14" s="205">
        <v>0.979128944709448</v>
      </c>
    </row>
    <row r="15" spans="1:62 16383:16383" ht="15">
      <c r="A15" s="10" t="s">
        <v>278</v>
      </c>
      <c r="B15" s="101" t="s">
        <v>75</v>
      </c>
      <c r="C15" s="11">
        <v>0.115</v>
      </c>
      <c r="D15" s="11">
        <v>8.5000000000000006E-2</v>
      </c>
      <c r="E15" s="11">
        <v>8.5999999999999993E-2</v>
      </c>
      <c r="F15" s="11">
        <v>6.4000000000000001E-2</v>
      </c>
      <c r="G15" s="11">
        <v>0.06</v>
      </c>
      <c r="H15" s="11" t="s">
        <v>75</v>
      </c>
      <c r="I15" s="11" t="s">
        <v>75</v>
      </c>
      <c r="J15" s="11">
        <v>4.2000000000000003E-2</v>
      </c>
      <c r="K15" s="11" t="s">
        <v>75</v>
      </c>
      <c r="L15" s="11">
        <v>3.4000000000000002E-2</v>
      </c>
      <c r="M15" s="11" t="s">
        <v>75</v>
      </c>
      <c r="N15" s="11" t="s">
        <v>75</v>
      </c>
      <c r="O15" s="11">
        <v>1.6E-2</v>
      </c>
      <c r="P15" s="11">
        <v>6.0000000000000001E-3</v>
      </c>
      <c r="Q15" s="11">
        <v>6.0000000000000001E-3</v>
      </c>
      <c r="R15" s="11">
        <v>2E-3</v>
      </c>
      <c r="S15" s="11">
        <v>1.2999999999999999E-2</v>
      </c>
      <c r="T15" s="11">
        <v>1.2E-2</v>
      </c>
      <c r="U15" s="11">
        <v>8.0000000000000002E-3</v>
      </c>
      <c r="V15" s="11">
        <v>8.0000000000000002E-3</v>
      </c>
      <c r="W15" s="11">
        <v>2.1000000000000001E-2</v>
      </c>
      <c r="X15" s="11">
        <v>1.2E-2</v>
      </c>
      <c r="Y15" s="11">
        <v>8.9999999999999993E-3</v>
      </c>
      <c r="Z15" s="11">
        <v>8.9999999999999993E-3</v>
      </c>
      <c r="AA15" s="11">
        <v>1.7999999999999999E-2</v>
      </c>
      <c r="AB15" s="11">
        <v>1.2999999999999999E-2</v>
      </c>
      <c r="AC15" s="11">
        <v>5.0000000000000001E-3</v>
      </c>
      <c r="AD15" s="11">
        <v>1.4999999999999999E-2</v>
      </c>
      <c r="AE15" s="11">
        <v>2.5000000000000001E-2</v>
      </c>
      <c r="AF15" s="11">
        <v>1.7000000000000001E-2</v>
      </c>
      <c r="AG15" s="11">
        <v>1.0999999999999999E-2</v>
      </c>
      <c r="AH15" s="11">
        <v>8.0000000000000002E-3</v>
      </c>
      <c r="AI15" s="96">
        <v>4.3999999999999997E-2</v>
      </c>
      <c r="AJ15" s="96">
        <v>3.6999999999999998E-2</v>
      </c>
      <c r="AK15" s="96">
        <v>2.5999999999999999E-2</v>
      </c>
      <c r="AL15" s="96">
        <v>1.9E-2</v>
      </c>
      <c r="AM15" s="96">
        <v>5.7000000000000002E-2</v>
      </c>
      <c r="AN15" s="96">
        <v>4.8000000000000001E-2</v>
      </c>
      <c r="AO15" s="96">
        <v>3.6999999999999998E-2</v>
      </c>
      <c r="AP15" s="96" t="s">
        <v>204</v>
      </c>
      <c r="AQ15" s="96">
        <v>7.2610589985475427E-2</v>
      </c>
      <c r="AR15" s="96">
        <v>1.6E-2</v>
      </c>
      <c r="AS15" s="96">
        <v>1.7000000000000001E-2</v>
      </c>
      <c r="AT15" s="96">
        <v>1.28280286210184E-2</v>
      </c>
      <c r="AU15" s="96">
        <v>4.7600000000000003E-2</v>
      </c>
      <c r="AV15" s="96">
        <v>1.7000000000000001E-2</v>
      </c>
      <c r="AW15" s="96">
        <v>8.0000000000000002E-3</v>
      </c>
      <c r="AX15" s="96">
        <v>4.0000000000000001E-3</v>
      </c>
      <c r="AY15" s="96">
        <v>3.6999999999999998E-2</v>
      </c>
      <c r="AZ15" s="96">
        <v>8.9999999999999993E-3</v>
      </c>
      <c r="BA15" s="96">
        <v>0</v>
      </c>
      <c r="BB15" s="96">
        <v>-5.0000000000000001E-3</v>
      </c>
      <c r="BC15" s="96">
        <v>4.9000000000000002E-2</v>
      </c>
      <c r="BD15" s="96">
        <v>3.5999999999999997E-2</v>
      </c>
      <c r="BE15" s="96">
        <v>7.6999999999999999E-2</v>
      </c>
      <c r="BF15" s="96">
        <v>5.5E-2</v>
      </c>
      <c r="BG15" s="96">
        <v>0.14299999999999999</v>
      </c>
      <c r="BH15" s="96">
        <v>0.18</v>
      </c>
      <c r="BI15" s="96">
        <v>4.8000000000000001E-2</v>
      </c>
      <c r="BJ15" s="96">
        <v>-1.7999999999999999E-2</v>
      </c>
    </row>
    <row r="16" spans="1:62 16383:16383" ht="15">
      <c r="A16" s="12" t="s">
        <v>279</v>
      </c>
      <c r="B16" s="99" t="s">
        <v>75</v>
      </c>
      <c r="C16" s="13">
        <v>0.13</v>
      </c>
      <c r="D16" s="13">
        <v>0.111</v>
      </c>
      <c r="E16" s="13">
        <v>8.5999999999999993E-2</v>
      </c>
      <c r="F16" s="13">
        <v>6.4000000000000001E-2</v>
      </c>
      <c r="G16" s="13">
        <v>6.8000000000000005E-2</v>
      </c>
      <c r="H16" s="13">
        <v>4.7E-2</v>
      </c>
      <c r="I16" s="13">
        <v>3.7999999999999999E-2</v>
      </c>
      <c r="J16" s="13">
        <v>4.2000000000000003E-2</v>
      </c>
      <c r="K16" s="13">
        <v>5.2999999999999999E-2</v>
      </c>
      <c r="L16" s="13">
        <v>3.6999999999999998E-2</v>
      </c>
      <c r="M16" s="13">
        <v>3.1E-2</v>
      </c>
      <c r="N16" s="13">
        <v>3.2000000000000001E-2</v>
      </c>
      <c r="O16" s="13">
        <v>3.6999999999999998E-2</v>
      </c>
      <c r="P16" s="13">
        <v>2.9000000000000001E-2</v>
      </c>
      <c r="Q16" s="13">
        <v>2.7E-2</v>
      </c>
      <c r="R16" s="13">
        <v>2.5999999999999999E-2</v>
      </c>
      <c r="S16" s="13">
        <v>3.5799999999999998E-2</v>
      </c>
      <c r="T16" s="13">
        <v>3.3799999999999997E-2</v>
      </c>
      <c r="U16" s="13">
        <v>3.3500000000000002E-2</v>
      </c>
      <c r="V16" s="13">
        <v>3.8899999999999997E-2</v>
      </c>
      <c r="W16" s="13">
        <v>4.58E-2</v>
      </c>
      <c r="X16" s="13">
        <v>3.39E-2</v>
      </c>
      <c r="Y16" s="13">
        <v>3.6700000000000003E-2</v>
      </c>
      <c r="Z16" s="13">
        <v>3.2300000000000002E-2</v>
      </c>
      <c r="AA16" s="13">
        <v>4.3200000000000002E-2</v>
      </c>
      <c r="AB16" s="13">
        <v>3.5700000000000003E-2</v>
      </c>
      <c r="AC16" s="13">
        <v>3.0599999999999999E-2</v>
      </c>
      <c r="AD16" s="13">
        <v>3.5999999999999997E-2</v>
      </c>
      <c r="AE16" s="13">
        <v>0.04</v>
      </c>
      <c r="AF16" s="13">
        <v>3.9E-2</v>
      </c>
      <c r="AG16" s="13">
        <v>3.5000000000000003E-2</v>
      </c>
      <c r="AH16" s="13" t="s">
        <v>65</v>
      </c>
      <c r="AI16" s="100">
        <v>6.9000000000000006E-2</v>
      </c>
      <c r="AJ16" s="100">
        <v>7.5999999999999998E-2</v>
      </c>
      <c r="AK16" s="100">
        <v>6.5000000000000002E-2</v>
      </c>
      <c r="AL16" s="100">
        <v>5.6000000000000001E-2</v>
      </c>
      <c r="AM16" s="100">
        <v>7.9000000000000001E-2</v>
      </c>
      <c r="AN16" s="100">
        <v>8.8999999999999996E-2</v>
      </c>
      <c r="AO16" s="100">
        <v>9.2999999999999999E-2</v>
      </c>
      <c r="AP16" s="100" t="s">
        <v>205</v>
      </c>
      <c r="AQ16" s="100">
        <v>0.13899916244388189</v>
      </c>
      <c r="AR16" s="100">
        <v>0.108</v>
      </c>
      <c r="AS16" s="100">
        <v>9.5000000000000001E-2</v>
      </c>
      <c r="AT16" s="100">
        <v>9.6097633992822104E-2</v>
      </c>
      <c r="AU16" s="100">
        <v>9.6000000000000002E-2</v>
      </c>
      <c r="AV16" s="100">
        <v>7.8E-2</v>
      </c>
      <c r="AW16" s="100">
        <v>6.4000000000000001E-2</v>
      </c>
      <c r="AX16" s="100">
        <v>6.0999999999999999E-2</v>
      </c>
      <c r="AY16" s="100">
        <v>7.6999999999999999E-2</v>
      </c>
      <c r="AZ16" s="100">
        <v>6.4000000000000001E-2</v>
      </c>
      <c r="BA16" s="100">
        <v>4.7E-2</v>
      </c>
      <c r="BB16" s="100">
        <v>3.7999999999999999E-2</v>
      </c>
      <c r="BC16" s="100">
        <v>7.8E-2</v>
      </c>
      <c r="BD16" s="100">
        <v>0.16</v>
      </c>
      <c r="BE16" s="100">
        <v>0.125</v>
      </c>
      <c r="BF16" s="100">
        <v>0.115</v>
      </c>
      <c r="BG16" s="100">
        <v>0.20499999999999999</v>
      </c>
      <c r="BH16" s="100">
        <v>0.29899999999999999</v>
      </c>
      <c r="BI16" s="100">
        <v>0.14299999999999999</v>
      </c>
      <c r="BJ16" s="100">
        <v>9.2999999999999999E-2</v>
      </c>
    </row>
    <row r="17" spans="1:62" ht="15">
      <c r="A17" s="10" t="s">
        <v>73</v>
      </c>
      <c r="B17" s="101">
        <v>5.1999999999999998E-2</v>
      </c>
      <c r="C17" s="11">
        <v>3.5999999999999997E-2</v>
      </c>
      <c r="D17" s="11">
        <v>8.5000000000000006E-2</v>
      </c>
      <c r="E17" s="11" t="s">
        <v>75</v>
      </c>
      <c r="F17" s="11" t="s">
        <v>75</v>
      </c>
      <c r="G17" s="11" t="s">
        <v>75</v>
      </c>
      <c r="H17" s="11" t="s">
        <v>75</v>
      </c>
      <c r="I17" s="11" t="s">
        <v>75</v>
      </c>
      <c r="J17" s="11" t="s">
        <v>75</v>
      </c>
      <c r="K17" s="11" t="s">
        <v>75</v>
      </c>
      <c r="L17" s="11" t="s">
        <v>75</v>
      </c>
      <c r="M17" s="11" t="s">
        <v>75</v>
      </c>
      <c r="N17" s="11" t="s">
        <v>75</v>
      </c>
      <c r="O17" s="11">
        <v>4.4999999999999998E-2</v>
      </c>
      <c r="P17" s="11">
        <v>2.9000000000000001E-2</v>
      </c>
      <c r="Q17" s="11">
        <v>3.9E-2</v>
      </c>
      <c r="R17" s="11">
        <v>5.3999999999999999E-2</v>
      </c>
      <c r="S17" s="11">
        <v>0.05</v>
      </c>
      <c r="T17" s="11">
        <v>4.5999999999999999E-2</v>
      </c>
      <c r="U17" s="11">
        <v>4.8000000000000001E-2</v>
      </c>
      <c r="V17" s="11">
        <v>6.3E-2</v>
      </c>
      <c r="W17" s="11">
        <v>5.6000000000000001E-2</v>
      </c>
      <c r="X17" s="11">
        <v>0.06</v>
      </c>
      <c r="Y17" s="11">
        <v>0.06</v>
      </c>
      <c r="Z17" s="11">
        <v>6.2E-2</v>
      </c>
      <c r="AA17" s="11">
        <v>5.5E-2</v>
      </c>
      <c r="AB17" s="11">
        <v>5.1999999999999998E-2</v>
      </c>
      <c r="AC17" s="11">
        <v>6.0999999999999999E-2</v>
      </c>
      <c r="AD17" s="11">
        <v>6.6000000000000003E-2</v>
      </c>
      <c r="AE17" s="11">
        <v>6.8000000000000005E-2</v>
      </c>
      <c r="AF17" s="11">
        <v>5.5E-2</v>
      </c>
      <c r="AG17" s="11">
        <v>5.2999999999999999E-2</v>
      </c>
      <c r="AH17" s="11">
        <v>5.1999999999999998E-2</v>
      </c>
      <c r="AI17" s="96">
        <v>5.0999999999999997E-2</v>
      </c>
      <c r="AJ17" s="96">
        <v>5.3999999999999999E-2</v>
      </c>
      <c r="AK17" s="96">
        <v>5.5E-2</v>
      </c>
      <c r="AL17" s="96">
        <v>4.5999999999999999E-2</v>
      </c>
      <c r="AM17" s="96">
        <v>5.0999999999999997E-2</v>
      </c>
      <c r="AN17" s="96">
        <v>4.8595223763498979E-2</v>
      </c>
      <c r="AO17" s="96">
        <v>5.3307724839075206E-2</v>
      </c>
      <c r="AP17" s="96" t="s">
        <v>206</v>
      </c>
      <c r="AQ17" s="96">
        <v>6.9650281093033672E-2</v>
      </c>
      <c r="AR17" s="96">
        <v>7.3999999999999996E-2</v>
      </c>
      <c r="AS17" s="96">
        <v>0.08</v>
      </c>
      <c r="AT17" s="96">
        <v>9.0543533409943561E-2</v>
      </c>
      <c r="AU17" s="96">
        <v>8.5000000000000006E-2</v>
      </c>
      <c r="AV17" s="96">
        <v>7.5999999999999998E-2</v>
      </c>
      <c r="AW17" s="96">
        <v>8.7999999999999995E-2</v>
      </c>
      <c r="AX17" s="96">
        <v>7.5999999999999998E-2</v>
      </c>
      <c r="AY17" s="96">
        <v>8.1000000000000003E-2</v>
      </c>
      <c r="AZ17" s="96">
        <v>7.6999999999999999E-2</v>
      </c>
      <c r="BA17" s="96">
        <v>7.2999999999999995E-2</v>
      </c>
      <c r="BB17" s="96">
        <v>7.1999999999999995E-2</v>
      </c>
      <c r="BC17" s="96">
        <v>8.3000000000000004E-2</v>
      </c>
      <c r="BD17" s="96">
        <v>7.2999999999999995E-2</v>
      </c>
      <c r="BE17" s="96">
        <v>6.2E-2</v>
      </c>
      <c r="BF17" s="96">
        <v>0.06</v>
      </c>
      <c r="BG17" s="96">
        <v>5.1999999999999998E-2</v>
      </c>
      <c r="BH17" s="96">
        <v>0.06</v>
      </c>
      <c r="BI17" s="96">
        <v>0.05</v>
      </c>
      <c r="BJ17" s="96">
        <v>5.2999999999999999E-2</v>
      </c>
    </row>
    <row r="18" spans="1:62" ht="15">
      <c r="A18" s="12" t="s">
        <v>66</v>
      </c>
      <c r="B18" s="99" t="s">
        <v>75</v>
      </c>
      <c r="C18" s="13" t="s">
        <v>67</v>
      </c>
      <c r="D18" s="13" t="s">
        <v>67</v>
      </c>
      <c r="E18" s="13" t="s">
        <v>67</v>
      </c>
      <c r="F18" s="13">
        <v>7.4999999999999997E-2</v>
      </c>
      <c r="G18" s="13">
        <v>0.10299999999999999</v>
      </c>
      <c r="H18" s="13">
        <v>0.13300000000000001</v>
      </c>
      <c r="I18" s="13">
        <v>0.16700000000000001</v>
      </c>
      <c r="J18" s="13">
        <v>0.14599999999999999</v>
      </c>
      <c r="K18" s="13">
        <v>0.17699999999999999</v>
      </c>
      <c r="L18" s="13">
        <v>0.13900000000000001</v>
      </c>
      <c r="M18" s="13">
        <v>8.1000000000000003E-2</v>
      </c>
      <c r="N18" s="13">
        <v>0.14699999999999999</v>
      </c>
      <c r="O18" s="13">
        <v>0.183</v>
      </c>
      <c r="P18" s="13">
        <v>0.26400000000000001</v>
      </c>
      <c r="Q18" s="13">
        <v>0.22500000000000001</v>
      </c>
      <c r="R18" s="13">
        <v>0.31900000000000001</v>
      </c>
      <c r="S18" s="13">
        <v>0.28100000000000003</v>
      </c>
      <c r="T18" s="13">
        <v>0.27429999999999999</v>
      </c>
      <c r="U18" s="13">
        <v>0.29799999999999999</v>
      </c>
      <c r="V18" s="13">
        <v>0.27300000000000002</v>
      </c>
      <c r="W18" s="13">
        <v>0.249</v>
      </c>
      <c r="X18" s="13">
        <v>0.27400000000000002</v>
      </c>
      <c r="Y18" s="13">
        <v>0.27</v>
      </c>
      <c r="Z18" s="13">
        <v>0.3</v>
      </c>
      <c r="AA18" s="13">
        <v>0.21060000000000001</v>
      </c>
      <c r="AB18" s="13">
        <v>0.25262806599999998</v>
      </c>
      <c r="AC18" s="13">
        <v>0.23300000000000001</v>
      </c>
      <c r="AD18" s="13">
        <v>0.33900000000000002</v>
      </c>
      <c r="AE18" s="13">
        <v>0.2</v>
      </c>
      <c r="AF18" s="13">
        <v>0.221</v>
      </c>
      <c r="AG18" s="13">
        <v>0.24299999999999999</v>
      </c>
      <c r="AH18" s="13" t="s">
        <v>68</v>
      </c>
      <c r="AI18" s="100">
        <v>0.123</v>
      </c>
      <c r="AJ18" s="100">
        <v>0.159</v>
      </c>
      <c r="AK18" s="100">
        <v>0.182</v>
      </c>
      <c r="AL18" s="100">
        <v>0.17599999999999999</v>
      </c>
      <c r="AM18" s="100">
        <v>6.8000000000000005E-2</v>
      </c>
      <c r="AN18" s="100">
        <v>9.9854852021189489E-2</v>
      </c>
      <c r="AO18" s="100">
        <v>8.2219347620439143E-2</v>
      </c>
      <c r="AP18" s="100" t="s">
        <v>207</v>
      </c>
      <c r="AQ18" s="100">
        <v>4.7E-2</v>
      </c>
      <c r="AR18" s="100">
        <v>9.2999999999999999E-2</v>
      </c>
      <c r="AS18" s="100" t="s">
        <v>75</v>
      </c>
      <c r="AT18" s="100" t="s">
        <v>75</v>
      </c>
      <c r="AU18" s="100" t="s">
        <v>75</v>
      </c>
      <c r="AV18" s="100" t="s">
        <v>75</v>
      </c>
      <c r="AW18" s="100" t="s">
        <v>75</v>
      </c>
      <c r="AX18" s="100" t="s">
        <v>75</v>
      </c>
      <c r="AY18" s="100" t="s">
        <v>75</v>
      </c>
      <c r="AZ18" s="100" t="s">
        <v>75</v>
      </c>
      <c r="BA18" s="100" t="s">
        <v>75</v>
      </c>
      <c r="BB18" s="100" t="s">
        <v>75</v>
      </c>
      <c r="BC18" s="100" t="s">
        <v>75</v>
      </c>
      <c r="BD18" s="100" t="s">
        <v>75</v>
      </c>
      <c r="BE18" s="100" t="s">
        <v>75</v>
      </c>
      <c r="BF18" s="100" t="s">
        <v>75</v>
      </c>
      <c r="BG18" s="100" t="s">
        <v>75</v>
      </c>
      <c r="BH18" s="100" t="s">
        <v>75</v>
      </c>
      <c r="BI18" s="100" t="s">
        <v>75</v>
      </c>
      <c r="BJ18" s="100" t="s">
        <v>75</v>
      </c>
    </row>
    <row r="19" spans="1:62" ht="15">
      <c r="A19" s="102" t="s">
        <v>69</v>
      </c>
      <c r="B19" s="21" t="s">
        <v>75</v>
      </c>
      <c r="C19" s="16" t="s">
        <v>67</v>
      </c>
      <c r="D19" s="16" t="s">
        <v>67</v>
      </c>
      <c r="E19" s="16" t="s">
        <v>67</v>
      </c>
      <c r="F19" s="16">
        <v>0.16</v>
      </c>
      <c r="G19" s="16">
        <v>9.4E-2</v>
      </c>
      <c r="H19" s="16">
        <v>0.314</v>
      </c>
      <c r="I19" s="16">
        <v>0.16400000000000001</v>
      </c>
      <c r="J19" s="16">
        <v>0.14899999999999999</v>
      </c>
      <c r="K19" s="16">
        <v>0.09</v>
      </c>
      <c r="L19" s="16">
        <v>0.159</v>
      </c>
      <c r="M19" s="16">
        <v>0.16700000000000001</v>
      </c>
      <c r="N19" s="16">
        <v>0.26800000000000002</v>
      </c>
      <c r="O19" s="16">
        <v>0.126</v>
      </c>
      <c r="P19" s="16">
        <v>0.223</v>
      </c>
      <c r="Q19" s="16">
        <v>0.19900000000000001</v>
      </c>
      <c r="R19" s="16">
        <v>0.2767</v>
      </c>
      <c r="S19" s="16">
        <v>0.21</v>
      </c>
      <c r="T19" s="16">
        <v>0.19309999999999999</v>
      </c>
      <c r="U19" s="16">
        <v>0.17100000000000001</v>
      </c>
      <c r="V19" s="16">
        <v>0.29399999999999998</v>
      </c>
      <c r="W19" s="16">
        <v>0.20300000000000001</v>
      </c>
      <c r="X19" s="16">
        <v>0.193</v>
      </c>
      <c r="Y19" s="16">
        <v>0.1993</v>
      </c>
      <c r="Z19" s="16">
        <v>0.1555</v>
      </c>
      <c r="AA19" s="16">
        <v>0.1925</v>
      </c>
      <c r="AB19" s="16">
        <v>9.9651873000000002E-2</v>
      </c>
      <c r="AC19" s="16">
        <v>0.20499999999999999</v>
      </c>
      <c r="AD19" s="16">
        <v>0.20899999999999999</v>
      </c>
      <c r="AE19" s="16">
        <v>0.106</v>
      </c>
      <c r="AF19" s="16">
        <v>0.109</v>
      </c>
      <c r="AG19" s="16">
        <v>0.20899999999999999</v>
      </c>
      <c r="AH19" s="16" t="s">
        <v>70</v>
      </c>
      <c r="AI19" s="103">
        <v>0.129</v>
      </c>
      <c r="AJ19" s="103">
        <v>8.1000000000000003E-2</v>
      </c>
      <c r="AK19" s="103">
        <v>3.6999999999999998E-2</v>
      </c>
      <c r="AL19" s="103">
        <v>6.2E-2</v>
      </c>
      <c r="AM19" s="103">
        <v>-2.4E-2</v>
      </c>
      <c r="AN19" s="103">
        <v>-0.13413075062124025</v>
      </c>
      <c r="AO19" s="103">
        <v>-0.21263681343418706</v>
      </c>
      <c r="AP19" s="103" t="s">
        <v>208</v>
      </c>
      <c r="AQ19" s="103">
        <v>-0.14299999999999999</v>
      </c>
      <c r="AR19" s="103">
        <v>-0.184</v>
      </c>
      <c r="AS19" s="103" t="s">
        <v>75</v>
      </c>
      <c r="AT19" s="103" t="s">
        <v>75</v>
      </c>
      <c r="AU19" s="103" t="s">
        <v>75</v>
      </c>
      <c r="AV19" s="103" t="s">
        <v>75</v>
      </c>
      <c r="AW19" s="103" t="s">
        <v>75</v>
      </c>
      <c r="AX19" s="103" t="s">
        <v>75</v>
      </c>
      <c r="AY19" s="103" t="s">
        <v>75</v>
      </c>
      <c r="AZ19" s="103" t="s">
        <v>75</v>
      </c>
      <c r="BA19" s="103" t="s">
        <v>75</v>
      </c>
      <c r="BB19" s="103" t="s">
        <v>75</v>
      </c>
      <c r="BC19" s="103" t="s">
        <v>75</v>
      </c>
      <c r="BD19" s="103" t="s">
        <v>75</v>
      </c>
      <c r="BE19" s="103" t="s">
        <v>75</v>
      </c>
      <c r="BF19" s="103" t="s">
        <v>75</v>
      </c>
      <c r="BG19" s="103" t="s">
        <v>75</v>
      </c>
      <c r="BH19" s="103" t="s">
        <v>75</v>
      </c>
      <c r="BI19" s="103" t="s">
        <v>75</v>
      </c>
      <c r="BJ19" s="103" t="s">
        <v>75</v>
      </c>
    </row>
    <row r="21" spans="1:62">
      <c r="A21" s="17" t="s">
        <v>71</v>
      </c>
      <c r="B21" s="17"/>
    </row>
    <row r="22" spans="1:62">
      <c r="A22" s="17" t="s">
        <v>72</v>
      </c>
      <c r="B22" s="17"/>
    </row>
  </sheetData>
  <pageMargins left="0.78740157499999996" right="0.78740157499999996" top="0.984251969" bottom="0.984251969" header="0.49212598499999999" footer="0.49212598499999999"/>
  <pageSetup paperSize="9" orientation="portrait" r:id="rId1"/>
  <headerFooter alignWithMargins="0"/>
  <ignoredErrors>
    <ignoredError sqref="AP7 AP10:AP19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4:BP56"/>
  <sheetViews>
    <sheetView showGridLines="0" zoomScale="90" zoomScaleNormal="90" workbookViewId="0">
      <pane xSplit="1" ySplit="6" topLeftCell="BC30" activePane="bottomRight" state="frozen"/>
      <selection activeCell="BB179" sqref="BB179"/>
      <selection pane="topRight" activeCell="BB179" sqref="BB179"/>
      <selection pane="bottomLeft" activeCell="BB179" sqref="BB179"/>
      <selection pane="bottomRight" activeCell="BN45" sqref="BN45"/>
    </sheetView>
  </sheetViews>
  <sheetFormatPr defaultColWidth="9.140625" defaultRowHeight="12.75"/>
  <cols>
    <col min="1" max="1" width="43.85546875" style="23" customWidth="1"/>
    <col min="2" max="2" width="2.140625" style="57" customWidth="1"/>
    <col min="3" max="3" width="9.5703125" style="23" customWidth="1"/>
    <col min="4" max="5" width="9.140625" style="23" customWidth="1"/>
    <col min="6" max="6" width="9.5703125" style="23" customWidth="1"/>
    <col min="7" max="7" width="9.42578125" style="23" customWidth="1"/>
    <col min="8" max="10" width="10.28515625" style="23" customWidth="1"/>
    <col min="11" max="11" width="9.42578125" style="23" customWidth="1"/>
    <col min="12" max="12" width="10.42578125" style="23" customWidth="1"/>
    <col min="13" max="13" width="10.42578125" style="58" customWidth="1"/>
    <col min="14" max="14" width="11.42578125" style="58" customWidth="1"/>
    <col min="15" max="15" width="9.5703125" style="58" customWidth="1"/>
    <col min="16" max="16" width="10.42578125" style="58" customWidth="1"/>
    <col min="17" max="17" width="9.85546875" style="58" customWidth="1"/>
    <col min="18" max="18" width="11.85546875" style="58" customWidth="1"/>
    <col min="19" max="19" width="9.85546875" style="58" customWidth="1"/>
    <col min="20" max="20" width="10.28515625" style="58" customWidth="1"/>
    <col min="21" max="21" width="10.7109375" style="58" customWidth="1"/>
    <col min="22" max="22" width="11.42578125" style="58" customWidth="1"/>
    <col min="23" max="23" width="10.42578125" style="58" customWidth="1"/>
    <col min="24" max="24" width="10.7109375" style="58" customWidth="1"/>
    <col min="25" max="25" width="10.42578125" style="58" customWidth="1"/>
    <col min="26" max="26" width="11.42578125" style="58" customWidth="1"/>
    <col min="27" max="27" width="10.7109375" style="58" customWidth="1"/>
    <col min="28" max="28" width="10.140625" style="59" customWidth="1"/>
    <col min="29" max="29" width="10.7109375" style="59" customWidth="1"/>
    <col min="30" max="30" width="11.85546875" style="59" customWidth="1"/>
    <col min="31" max="31" width="11.5703125" style="54" customWidth="1"/>
    <col min="32" max="32" width="10.42578125" style="54" customWidth="1"/>
    <col min="33" max="33" width="9.5703125" style="54" customWidth="1"/>
    <col min="34" max="34" width="10.42578125" style="56" customWidth="1"/>
    <col min="35" max="35" width="9.5703125" style="23" customWidth="1"/>
    <col min="36" max="36" width="10.42578125" style="23" customWidth="1"/>
    <col min="37" max="37" width="9.5703125" style="23" customWidth="1"/>
    <col min="38" max="39" width="10.42578125" style="23" customWidth="1"/>
    <col min="40" max="44" width="10.85546875" style="1" customWidth="1"/>
    <col min="45" max="45" width="13.42578125" style="1" customWidth="1"/>
    <col min="46" max="60" width="13.42578125" style="23" customWidth="1"/>
    <col min="61" max="66" width="9.140625" style="23" customWidth="1"/>
    <col min="67" max="67" width="10.42578125" style="23" bestFit="1" customWidth="1"/>
    <col min="68" max="16384" width="9.140625" style="23"/>
  </cols>
  <sheetData>
    <row r="4" spans="1:66" s="1" customFormat="1" ht="15">
      <c r="A4" s="3" t="s">
        <v>78</v>
      </c>
      <c r="B4" s="22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</row>
    <row r="6" spans="1:66" ht="15">
      <c r="A6" s="184" t="s">
        <v>322</v>
      </c>
      <c r="B6" s="185"/>
      <c r="C6" s="186" t="s">
        <v>79</v>
      </c>
      <c r="D6" s="186" t="s">
        <v>80</v>
      </c>
      <c r="E6" s="186" t="s">
        <v>81</v>
      </c>
      <c r="F6" s="186" t="s">
        <v>74</v>
      </c>
      <c r="G6" s="186" t="s">
        <v>50</v>
      </c>
      <c r="H6" s="186" t="s">
        <v>51</v>
      </c>
      <c r="I6" s="186" t="s">
        <v>52</v>
      </c>
      <c r="J6" s="186" t="s">
        <v>53</v>
      </c>
      <c r="K6" s="186" t="s">
        <v>54</v>
      </c>
      <c r="L6" s="186" t="s">
        <v>55</v>
      </c>
      <c r="M6" s="186" t="s">
        <v>56</v>
      </c>
      <c r="N6" s="186" t="s">
        <v>105</v>
      </c>
      <c r="O6" s="186" t="s">
        <v>106</v>
      </c>
      <c r="P6" s="186" t="s">
        <v>107</v>
      </c>
      <c r="Q6" s="186" t="s">
        <v>158</v>
      </c>
      <c r="R6" s="186" t="s">
        <v>108</v>
      </c>
      <c r="S6" s="186" t="s">
        <v>164</v>
      </c>
      <c r="T6" s="186" t="s">
        <v>165</v>
      </c>
      <c r="U6" s="186" t="s">
        <v>122</v>
      </c>
      <c r="V6" s="186" t="s">
        <v>123</v>
      </c>
      <c r="W6" s="186" t="s">
        <v>82</v>
      </c>
      <c r="X6" s="186" t="s">
        <v>83</v>
      </c>
      <c r="Y6" s="186" t="s">
        <v>84</v>
      </c>
      <c r="Z6" s="186" t="s">
        <v>85</v>
      </c>
      <c r="AA6" s="186" t="s">
        <v>86</v>
      </c>
      <c r="AB6" s="186" t="s">
        <v>87</v>
      </c>
      <c r="AC6" s="186" t="s">
        <v>124</v>
      </c>
      <c r="AD6" s="186" t="s">
        <v>125</v>
      </c>
      <c r="AE6" s="186" t="s">
        <v>126</v>
      </c>
      <c r="AF6" s="186" t="s">
        <v>127</v>
      </c>
      <c r="AG6" s="186" t="s">
        <v>128</v>
      </c>
      <c r="AH6" s="186" t="s">
        <v>129</v>
      </c>
      <c r="AI6" s="186" t="s">
        <v>130</v>
      </c>
      <c r="AJ6" s="186" t="s">
        <v>131</v>
      </c>
      <c r="AK6" s="186" t="s">
        <v>57</v>
      </c>
      <c r="AL6" s="186" t="s">
        <v>58</v>
      </c>
      <c r="AM6" s="186" t="s">
        <v>59</v>
      </c>
      <c r="AN6" s="186" t="s">
        <v>172</v>
      </c>
      <c r="AO6" s="186" t="s">
        <v>174</v>
      </c>
      <c r="AP6" s="186" t="s">
        <v>176</v>
      </c>
      <c r="AQ6" s="186" t="s">
        <v>178</v>
      </c>
      <c r="AR6" s="186" t="s">
        <v>179</v>
      </c>
      <c r="AS6" s="186" t="s">
        <v>181</v>
      </c>
      <c r="AT6" s="186" t="s">
        <v>182</v>
      </c>
      <c r="AU6" s="186" t="s">
        <v>211</v>
      </c>
      <c r="AV6" s="186" t="s">
        <v>212</v>
      </c>
      <c r="AW6" s="186" t="s">
        <v>225</v>
      </c>
      <c r="AX6" s="186" t="s">
        <v>228</v>
      </c>
      <c r="AY6" s="186" t="s">
        <v>229</v>
      </c>
      <c r="AZ6" s="186" t="s">
        <v>268</v>
      </c>
      <c r="BA6" s="186" t="s">
        <v>304</v>
      </c>
      <c r="BB6" s="186" t="s">
        <v>307</v>
      </c>
      <c r="BC6" s="187" t="s">
        <v>309</v>
      </c>
      <c r="BD6" s="187" t="s">
        <v>314</v>
      </c>
      <c r="BE6" s="187" t="s">
        <v>323</v>
      </c>
      <c r="BF6" s="187" t="s">
        <v>325</v>
      </c>
      <c r="BG6" s="187" t="s">
        <v>338</v>
      </c>
      <c r="BH6" s="187" t="s">
        <v>341</v>
      </c>
      <c r="BI6" s="187" t="s">
        <v>343</v>
      </c>
      <c r="BJ6" s="187" t="s">
        <v>344</v>
      </c>
      <c r="BK6" s="187" t="s">
        <v>345</v>
      </c>
      <c r="BL6" s="187" t="s">
        <v>346</v>
      </c>
      <c r="BM6" s="187" t="s">
        <v>347</v>
      </c>
      <c r="BN6" s="187" t="s">
        <v>348</v>
      </c>
    </row>
    <row r="7" spans="1:66" s="26" customFormat="1" ht="15">
      <c r="A7" s="5" t="s">
        <v>88</v>
      </c>
      <c r="B7" s="24"/>
      <c r="C7" s="25">
        <v>19763</v>
      </c>
      <c r="D7" s="25">
        <v>20381</v>
      </c>
      <c r="E7" s="25">
        <v>20240</v>
      </c>
      <c r="F7" s="25">
        <v>36969</v>
      </c>
      <c r="G7" s="25">
        <v>32995</v>
      </c>
      <c r="H7" s="25">
        <v>43824</v>
      </c>
      <c r="I7" s="25">
        <v>63997</v>
      </c>
      <c r="J7" s="25">
        <v>81836</v>
      </c>
      <c r="K7" s="25">
        <v>71811</v>
      </c>
      <c r="L7" s="25">
        <v>78804</v>
      </c>
      <c r="M7" s="25">
        <v>88547</v>
      </c>
      <c r="N7" s="25">
        <v>110859</v>
      </c>
      <c r="O7" s="25">
        <v>88287</v>
      </c>
      <c r="P7" s="25">
        <v>101788</v>
      </c>
      <c r="Q7" s="25">
        <v>107671</v>
      </c>
      <c r="R7" s="25">
        <v>141562</v>
      </c>
      <c r="S7" s="25">
        <v>115960</v>
      </c>
      <c r="T7" s="25">
        <v>133372</v>
      </c>
      <c r="U7" s="25">
        <v>142880</v>
      </c>
      <c r="V7" s="25">
        <v>202938</v>
      </c>
      <c r="W7" s="25">
        <v>193895</v>
      </c>
      <c r="X7" s="25">
        <v>215243</v>
      </c>
      <c r="Y7" s="25">
        <v>236804</v>
      </c>
      <c r="Z7" s="25">
        <v>285555</v>
      </c>
      <c r="AA7" s="25">
        <v>262159</v>
      </c>
      <c r="AB7" s="25">
        <v>288159.93</v>
      </c>
      <c r="AC7" s="25">
        <v>302206</v>
      </c>
      <c r="AD7" s="25">
        <v>367705.87</v>
      </c>
      <c r="AE7" s="25">
        <v>314377.64</v>
      </c>
      <c r="AF7" s="25">
        <v>341131</v>
      </c>
      <c r="AG7" s="25">
        <v>348090</v>
      </c>
      <c r="AH7" s="25">
        <v>408110</v>
      </c>
      <c r="AI7" s="25">
        <v>348648</v>
      </c>
      <c r="AJ7" s="25">
        <v>359214</v>
      </c>
      <c r="AK7" s="25">
        <v>363049</v>
      </c>
      <c r="AL7" s="25">
        <v>437234</v>
      </c>
      <c r="AM7" s="25">
        <v>367215</v>
      </c>
      <c r="AN7" s="25">
        <v>376137</v>
      </c>
      <c r="AO7" s="25">
        <v>383580</v>
      </c>
      <c r="AP7" s="25">
        <v>439179</v>
      </c>
      <c r="AQ7" s="25">
        <v>358215</v>
      </c>
      <c r="AR7" s="25">
        <v>346793</v>
      </c>
      <c r="AS7" s="25">
        <v>354513</v>
      </c>
      <c r="AT7" s="25">
        <v>420971.65236794174</v>
      </c>
      <c r="AU7" s="25">
        <v>357703</v>
      </c>
      <c r="AV7" s="25">
        <v>350196</v>
      </c>
      <c r="AW7" s="25">
        <v>347484</v>
      </c>
      <c r="AX7" s="25">
        <v>403084</v>
      </c>
      <c r="AY7" s="25">
        <v>325783</v>
      </c>
      <c r="AZ7" s="25">
        <v>330331</v>
      </c>
      <c r="BA7" s="25">
        <v>338987</v>
      </c>
      <c r="BB7" s="25">
        <v>392032</v>
      </c>
      <c r="BC7" s="25">
        <v>342335</v>
      </c>
      <c r="BD7" s="25">
        <v>358420</v>
      </c>
      <c r="BE7" s="25">
        <v>358084</v>
      </c>
      <c r="BF7" s="25">
        <v>386147</v>
      </c>
      <c r="BG7" s="25">
        <v>320117</v>
      </c>
      <c r="BH7" s="25">
        <v>192131</v>
      </c>
      <c r="BI7" s="25">
        <v>222707</v>
      </c>
      <c r="BJ7" s="25">
        <v>291728</v>
      </c>
      <c r="BK7" s="25">
        <v>261464</v>
      </c>
      <c r="BL7" s="25">
        <v>282495</v>
      </c>
      <c r="BM7" s="25">
        <v>333387</v>
      </c>
      <c r="BN7" s="25">
        <v>411660</v>
      </c>
    </row>
    <row r="8" spans="1:66" ht="15">
      <c r="A8" s="27" t="s">
        <v>188</v>
      </c>
      <c r="B8" s="28"/>
      <c r="C8" s="29">
        <v>14669</v>
      </c>
      <c r="D8" s="29">
        <v>15287</v>
      </c>
      <c r="E8" s="29">
        <v>15385</v>
      </c>
      <c r="F8" s="29">
        <v>23052</v>
      </c>
      <c r="G8" s="29">
        <v>21552</v>
      </c>
      <c r="H8" s="29">
        <v>27923</v>
      </c>
      <c r="I8" s="29">
        <v>45636</v>
      </c>
      <c r="J8" s="29">
        <v>66604</v>
      </c>
      <c r="K8" s="29">
        <v>55771</v>
      </c>
      <c r="L8" s="29">
        <v>59885</v>
      </c>
      <c r="M8" s="29">
        <v>68151</v>
      </c>
      <c r="N8" s="29">
        <v>89343</v>
      </c>
      <c r="O8" s="29">
        <v>69916</v>
      </c>
      <c r="P8" s="29">
        <v>80350</v>
      </c>
      <c r="Q8" s="29">
        <v>75726</v>
      </c>
      <c r="R8" s="29">
        <v>107313</v>
      </c>
      <c r="S8" s="29">
        <v>83060</v>
      </c>
      <c r="T8" s="29">
        <v>93665</v>
      </c>
      <c r="U8" s="29">
        <v>93856</v>
      </c>
      <c r="V8" s="29">
        <v>144919</v>
      </c>
      <c r="W8" s="29">
        <v>128559</v>
      </c>
      <c r="X8" s="29">
        <v>142702</v>
      </c>
      <c r="Y8" s="29">
        <v>158726</v>
      </c>
      <c r="Z8" s="29">
        <v>229252</v>
      </c>
      <c r="AA8" s="29">
        <v>177677</v>
      </c>
      <c r="AB8" s="29">
        <v>194002.19</v>
      </c>
      <c r="AC8" s="29">
        <v>203033</v>
      </c>
      <c r="AD8" s="29">
        <v>286377.59000000003</v>
      </c>
      <c r="AE8" s="29">
        <v>216656.73</v>
      </c>
      <c r="AF8" s="29">
        <v>228166</v>
      </c>
      <c r="AG8" s="29">
        <v>235165</v>
      </c>
      <c r="AH8" s="29">
        <v>327595.842362069</v>
      </c>
      <c r="AI8" s="29">
        <v>241579</v>
      </c>
      <c r="AJ8" s="29">
        <v>248416</v>
      </c>
      <c r="AK8" s="29">
        <v>254459.584313956</v>
      </c>
      <c r="AL8" s="29">
        <v>344802</v>
      </c>
      <c r="AM8" s="29">
        <v>251332</v>
      </c>
      <c r="AN8" s="29">
        <v>257466.99999999997</v>
      </c>
      <c r="AO8" s="29">
        <v>261961.66531175398</v>
      </c>
      <c r="AP8" s="29">
        <v>348100.40331618604</v>
      </c>
      <c r="AQ8" s="29">
        <v>247799</v>
      </c>
      <c r="AR8" s="29">
        <v>240094.77627561201</v>
      </c>
      <c r="AS8" s="29">
        <v>244992.245862129</v>
      </c>
      <c r="AT8" s="29">
        <v>329504.18881388404</v>
      </c>
      <c r="AU8" s="29">
        <v>246815.97159533502</v>
      </c>
      <c r="AV8" s="29">
        <v>243927.53522702001</v>
      </c>
      <c r="AW8" s="29">
        <v>237416.842129578</v>
      </c>
      <c r="AX8" s="29">
        <v>312304</v>
      </c>
      <c r="AY8" s="29">
        <v>220102</v>
      </c>
      <c r="AZ8" s="29">
        <v>224587</v>
      </c>
      <c r="BA8" s="29">
        <v>225873</v>
      </c>
      <c r="BB8" s="29">
        <v>305480</v>
      </c>
      <c r="BC8" s="29">
        <v>231941</v>
      </c>
      <c r="BD8" s="29">
        <v>241878</v>
      </c>
      <c r="BE8" s="29">
        <v>237484</v>
      </c>
      <c r="BF8" s="29">
        <v>299966</v>
      </c>
      <c r="BG8" s="29">
        <v>198901</v>
      </c>
      <c r="BH8" s="29">
        <v>63198</v>
      </c>
      <c r="BI8" s="29">
        <v>126053</v>
      </c>
      <c r="BJ8" s="29">
        <v>230469</v>
      </c>
      <c r="BK8" s="29">
        <v>185924</v>
      </c>
      <c r="BL8" s="29">
        <v>203007</v>
      </c>
      <c r="BM8" s="29">
        <v>232247</v>
      </c>
      <c r="BN8" s="29">
        <v>336365</v>
      </c>
    </row>
    <row r="9" spans="1:66" s="32" customFormat="1" ht="15">
      <c r="A9" s="30" t="s">
        <v>189</v>
      </c>
      <c r="B9" s="28"/>
      <c r="C9" s="31">
        <v>0</v>
      </c>
      <c r="D9" s="31">
        <v>0</v>
      </c>
      <c r="E9" s="31">
        <v>0</v>
      </c>
      <c r="F9" s="31">
        <v>0</v>
      </c>
      <c r="G9" s="31">
        <v>0</v>
      </c>
      <c r="H9" s="31">
        <v>0</v>
      </c>
      <c r="I9" s="31">
        <v>0</v>
      </c>
      <c r="J9" s="31">
        <v>0</v>
      </c>
      <c r="K9" s="31">
        <v>0</v>
      </c>
      <c r="L9" s="31">
        <v>0</v>
      </c>
      <c r="M9" s="31">
        <v>0</v>
      </c>
      <c r="N9" s="31">
        <v>0</v>
      </c>
      <c r="O9" s="31">
        <v>0</v>
      </c>
      <c r="P9" s="31">
        <v>0</v>
      </c>
      <c r="Q9" s="31">
        <v>11621</v>
      </c>
      <c r="R9" s="31">
        <v>0</v>
      </c>
      <c r="S9" s="31">
        <v>0</v>
      </c>
      <c r="T9" s="31">
        <v>0</v>
      </c>
      <c r="U9" s="31">
        <v>8696</v>
      </c>
      <c r="V9" s="31">
        <v>1339</v>
      </c>
      <c r="W9" s="31">
        <v>10015</v>
      </c>
      <c r="X9" s="31">
        <v>10932</v>
      </c>
      <c r="Y9" s="31">
        <v>12065</v>
      </c>
      <c r="Z9" s="31">
        <v>-17981</v>
      </c>
      <c r="AA9" s="31">
        <v>14134</v>
      </c>
      <c r="AB9" s="31">
        <v>14923.87</v>
      </c>
      <c r="AC9" s="31">
        <v>15493</v>
      </c>
      <c r="AD9" s="31">
        <v>-25322.44</v>
      </c>
      <c r="AE9" s="31">
        <v>8569.39</v>
      </c>
      <c r="AF9" s="31">
        <v>12770</v>
      </c>
      <c r="AG9" s="31">
        <v>9764</v>
      </c>
      <c r="AH9" s="31">
        <v>-39290.200424374794</v>
      </c>
      <c r="AI9" s="31">
        <v>5744</v>
      </c>
      <c r="AJ9" s="31">
        <v>6861</v>
      </c>
      <c r="AK9" s="31">
        <v>4280.4555265355293</v>
      </c>
      <c r="AL9" s="31">
        <v>-35219</v>
      </c>
      <c r="AM9" s="31">
        <v>7892</v>
      </c>
      <c r="AN9" s="31">
        <v>5362</v>
      </c>
      <c r="AO9" s="31">
        <v>6225.45485908518</v>
      </c>
      <c r="AP9" s="31">
        <v>-41739.366886409603</v>
      </c>
      <c r="AQ9" s="31">
        <v>3669</v>
      </c>
      <c r="AR9" s="31">
        <v>3392.4594254432</v>
      </c>
      <c r="AS9" s="31">
        <v>5750.8828113571999</v>
      </c>
      <c r="AT9" s="31">
        <v>-28904.340811548402</v>
      </c>
      <c r="AU9" s="31">
        <v>7233.0117509900001</v>
      </c>
      <c r="AV9" s="31">
        <v>3093.4754069806004</v>
      </c>
      <c r="AW9" s="31">
        <v>9003.17428756962</v>
      </c>
      <c r="AX9" s="31">
        <v>-29629.867855956199</v>
      </c>
      <c r="AY9" s="31">
        <v>10025.591293371401</v>
      </c>
      <c r="AZ9" s="31">
        <v>8695</v>
      </c>
      <c r="BA9" s="31">
        <v>8579</v>
      </c>
      <c r="BB9" s="31">
        <v>-35827</v>
      </c>
      <c r="BC9" s="31">
        <v>7589</v>
      </c>
      <c r="BD9" s="31">
        <v>7676</v>
      </c>
      <c r="BE9" s="31">
        <v>9416</v>
      </c>
      <c r="BF9" s="31">
        <v>-30707</v>
      </c>
      <c r="BG9" s="31">
        <v>27036</v>
      </c>
      <c r="BH9" s="31">
        <v>100998</v>
      </c>
      <c r="BI9" s="31">
        <v>44795</v>
      </c>
      <c r="BJ9" s="31">
        <v>-25747</v>
      </c>
      <c r="BK9" s="31">
        <v>8720</v>
      </c>
      <c r="BL9" s="31">
        <v>7619</v>
      </c>
      <c r="BM9" s="31">
        <v>4224</v>
      </c>
      <c r="BN9" s="34">
        <v>-62373</v>
      </c>
    </row>
    <row r="10" spans="1:66" ht="15">
      <c r="A10" s="27" t="s">
        <v>190</v>
      </c>
      <c r="B10" s="28"/>
      <c r="C10" s="29">
        <v>804</v>
      </c>
      <c r="D10" s="29">
        <v>621</v>
      </c>
      <c r="E10" s="29">
        <v>171</v>
      </c>
      <c r="F10" s="29">
        <v>4017</v>
      </c>
      <c r="G10" s="29">
        <v>2016</v>
      </c>
      <c r="H10" s="29">
        <v>4180</v>
      </c>
      <c r="I10" s="29">
        <v>4240</v>
      </c>
      <c r="J10" s="29">
        <v>1317</v>
      </c>
      <c r="K10" s="29">
        <v>2856</v>
      </c>
      <c r="L10" s="29">
        <v>4332</v>
      </c>
      <c r="M10" s="29">
        <v>3599</v>
      </c>
      <c r="N10" s="29">
        <v>1187</v>
      </c>
      <c r="O10" s="29">
        <v>1251</v>
      </c>
      <c r="P10" s="29">
        <v>2967</v>
      </c>
      <c r="Q10" s="29">
        <v>5821</v>
      </c>
      <c r="R10" s="29">
        <v>4878</v>
      </c>
      <c r="S10" s="29">
        <v>3199</v>
      </c>
      <c r="T10" s="29">
        <v>4809</v>
      </c>
      <c r="U10" s="29">
        <v>17431</v>
      </c>
      <c r="V10" s="29">
        <v>21485</v>
      </c>
      <c r="W10" s="29">
        <v>12572</v>
      </c>
      <c r="X10" s="29">
        <v>15218</v>
      </c>
      <c r="Y10" s="29">
        <v>28344</v>
      </c>
      <c r="Z10" s="29">
        <v>30438</v>
      </c>
      <c r="AA10" s="29">
        <v>14521</v>
      </c>
      <c r="AB10" s="29">
        <v>20872.689999999999</v>
      </c>
      <c r="AC10" s="29">
        <v>24251</v>
      </c>
      <c r="AD10" s="29">
        <v>31292.44</v>
      </c>
      <c r="AE10" s="29">
        <v>4031</v>
      </c>
      <c r="AF10" s="29">
        <v>21881</v>
      </c>
      <c r="AG10" s="29">
        <v>10486</v>
      </c>
      <c r="AH10" s="29">
        <v>22995.460861340198</v>
      </c>
      <c r="AI10" s="29">
        <v>4671</v>
      </c>
      <c r="AJ10" s="29">
        <v>15651</v>
      </c>
      <c r="AK10" s="29">
        <v>14277.831503058202</v>
      </c>
      <c r="AL10" s="29">
        <v>13251</v>
      </c>
      <c r="AM10" s="29">
        <v>3659</v>
      </c>
      <c r="AN10" s="29">
        <v>8048.9999999999991</v>
      </c>
      <c r="AO10" s="29">
        <v>5642.3043650252102</v>
      </c>
      <c r="AP10" s="29">
        <v>5806.696427455</v>
      </c>
      <c r="AQ10" s="29">
        <v>2824.1380212376002</v>
      </c>
      <c r="AR10" s="29">
        <v>2757.5340563110003</v>
      </c>
      <c r="AS10" s="29">
        <v>5701.4836867331896</v>
      </c>
      <c r="AT10" s="29">
        <v>9513.6359778792103</v>
      </c>
      <c r="AU10" s="29">
        <v>1002.5130104890001</v>
      </c>
      <c r="AV10" s="29">
        <v>3609.96245331</v>
      </c>
      <c r="AW10" s="29">
        <v>5974.4251999560001</v>
      </c>
      <c r="AX10" s="29">
        <v>6420.2445283500001</v>
      </c>
      <c r="AY10" s="29">
        <v>1417.2183833939998</v>
      </c>
      <c r="AZ10" s="29">
        <v>4083</v>
      </c>
      <c r="BA10" s="29">
        <v>4620</v>
      </c>
      <c r="BB10" s="29">
        <v>18759</v>
      </c>
      <c r="BC10" s="29">
        <v>2522</v>
      </c>
      <c r="BD10" s="29">
        <v>4034</v>
      </c>
      <c r="BE10" s="29">
        <v>4669</v>
      </c>
      <c r="BF10" s="29">
        <v>5409</v>
      </c>
      <c r="BG10" s="29">
        <v>2603</v>
      </c>
      <c r="BH10" s="29">
        <v>1629</v>
      </c>
      <c r="BI10" s="29">
        <v>2684</v>
      </c>
      <c r="BJ10" s="29">
        <v>3224</v>
      </c>
      <c r="BK10" s="29">
        <v>3459</v>
      </c>
      <c r="BL10" s="29">
        <v>3540</v>
      </c>
      <c r="BM10" s="29">
        <v>14132</v>
      </c>
      <c r="BN10" s="29">
        <v>2918</v>
      </c>
    </row>
    <row r="11" spans="1:66" ht="15">
      <c r="A11" s="30" t="s">
        <v>191</v>
      </c>
      <c r="B11" s="28"/>
      <c r="C11" s="31">
        <v>0</v>
      </c>
      <c r="D11" s="31">
        <v>0</v>
      </c>
      <c r="E11" s="31">
        <v>0</v>
      </c>
      <c r="F11" s="31">
        <v>0</v>
      </c>
      <c r="G11" s="31">
        <v>0</v>
      </c>
      <c r="H11" s="31">
        <v>0</v>
      </c>
      <c r="I11" s="31">
        <v>0</v>
      </c>
      <c r="J11" s="31">
        <v>0</v>
      </c>
      <c r="K11" s="31">
        <v>0</v>
      </c>
      <c r="L11" s="31">
        <v>0</v>
      </c>
      <c r="M11" s="31">
        <v>0</v>
      </c>
      <c r="N11" s="31">
        <v>0</v>
      </c>
      <c r="O11" s="31">
        <v>0</v>
      </c>
      <c r="P11" s="31">
        <v>0</v>
      </c>
      <c r="Q11" s="31">
        <v>-6529</v>
      </c>
      <c r="R11" s="31">
        <v>0</v>
      </c>
      <c r="S11" s="31">
        <v>0</v>
      </c>
      <c r="T11" s="31">
        <v>0</v>
      </c>
      <c r="U11" s="31">
        <v>-12686</v>
      </c>
      <c r="V11" s="31">
        <v>-17427</v>
      </c>
      <c r="W11" s="31">
        <v>-5052</v>
      </c>
      <c r="X11" s="31">
        <v>-8285</v>
      </c>
      <c r="Y11" s="31">
        <v>-18151</v>
      </c>
      <c r="Z11" s="31">
        <v>-19754</v>
      </c>
      <c r="AA11" s="31">
        <v>-5069.3</v>
      </c>
      <c r="AB11" s="31">
        <v>-10018.67</v>
      </c>
      <c r="AC11" s="31">
        <v>-12979</v>
      </c>
      <c r="AD11" s="31">
        <v>-17456.16</v>
      </c>
      <c r="AE11" s="31">
        <v>9701.2099999999991</v>
      </c>
      <c r="AF11" s="31">
        <v>-3604</v>
      </c>
      <c r="AG11" s="31">
        <v>7708</v>
      </c>
      <c r="AH11" s="31">
        <v>-6433</v>
      </c>
      <c r="AI11" s="31">
        <v>11146</v>
      </c>
      <c r="AJ11" s="31">
        <v>147</v>
      </c>
      <c r="AK11" s="31">
        <v>807.56707249956798</v>
      </c>
      <c r="AL11" s="31">
        <v>4939</v>
      </c>
      <c r="AM11" s="31">
        <v>10718</v>
      </c>
      <c r="AN11" s="31">
        <v>6632</v>
      </c>
      <c r="AO11" s="31">
        <v>9254.8724272328</v>
      </c>
      <c r="AP11" s="31">
        <v>10605.278708301601</v>
      </c>
      <c r="AQ11" s="31">
        <v>8996.3056581264009</v>
      </c>
      <c r="AR11" s="31">
        <v>8172.0442948732007</v>
      </c>
      <c r="AS11" s="31">
        <v>3829.7611383899903</v>
      </c>
      <c r="AT11" s="31">
        <v>767.14394299760795</v>
      </c>
      <c r="AU11" s="31">
        <v>7796.1314790380002</v>
      </c>
      <c r="AV11" s="31">
        <v>4413.5497295890009</v>
      </c>
      <c r="AW11" s="31">
        <v>659.98465234077696</v>
      </c>
      <c r="AX11" s="31">
        <v>-290.483990953187</v>
      </c>
      <c r="AY11" s="31">
        <v>4437.248710674</v>
      </c>
      <c r="AZ11" s="31">
        <v>1502</v>
      </c>
      <c r="BA11" s="31">
        <v>950</v>
      </c>
      <c r="BB11" s="31">
        <v>-11987</v>
      </c>
      <c r="BC11" s="31">
        <v>3012</v>
      </c>
      <c r="BD11" s="31">
        <v>1936</v>
      </c>
      <c r="BE11" s="31">
        <v>388</v>
      </c>
      <c r="BF11" s="31">
        <v>-963</v>
      </c>
      <c r="BG11" s="31">
        <v>2657</v>
      </c>
      <c r="BH11" s="31">
        <v>2755</v>
      </c>
      <c r="BI11" s="31">
        <v>1788</v>
      </c>
      <c r="BJ11" s="31">
        <v>711</v>
      </c>
      <c r="BK11" s="31">
        <v>1017</v>
      </c>
      <c r="BL11" s="31">
        <v>688</v>
      </c>
      <c r="BM11" s="31">
        <v>-9155</v>
      </c>
      <c r="BN11" s="34">
        <v>2166</v>
      </c>
    </row>
    <row r="12" spans="1:66" ht="15">
      <c r="A12" s="27" t="s">
        <v>192</v>
      </c>
      <c r="B12" s="28"/>
      <c r="C12" s="29">
        <v>3467</v>
      </c>
      <c r="D12" s="29">
        <v>3832</v>
      </c>
      <c r="E12" s="29">
        <v>3977</v>
      </c>
      <c r="F12" s="29">
        <v>4917</v>
      </c>
      <c r="G12" s="29">
        <v>4331</v>
      </c>
      <c r="H12" s="29">
        <v>5113</v>
      </c>
      <c r="I12" s="29">
        <v>6460</v>
      </c>
      <c r="J12" s="29">
        <v>5513</v>
      </c>
      <c r="K12" s="29">
        <v>6093</v>
      </c>
      <c r="L12" s="29">
        <v>6918</v>
      </c>
      <c r="M12" s="29">
        <v>8228</v>
      </c>
      <c r="N12" s="29">
        <v>10600</v>
      </c>
      <c r="O12" s="29">
        <v>8143</v>
      </c>
      <c r="P12" s="29">
        <v>9152</v>
      </c>
      <c r="Q12" s="29">
        <v>10055</v>
      </c>
      <c r="R12" s="29">
        <v>15449</v>
      </c>
      <c r="S12" s="29">
        <v>14163</v>
      </c>
      <c r="T12" s="29">
        <v>18531</v>
      </c>
      <c r="U12" s="29">
        <v>21560</v>
      </c>
      <c r="V12" s="29">
        <v>28702</v>
      </c>
      <c r="W12" s="29">
        <v>26898</v>
      </c>
      <c r="X12" s="29">
        <v>29637</v>
      </c>
      <c r="Y12" s="29">
        <v>33204</v>
      </c>
      <c r="Z12" s="29">
        <v>41322</v>
      </c>
      <c r="AA12" s="29">
        <v>37779</v>
      </c>
      <c r="AB12" s="29">
        <v>44172.93</v>
      </c>
      <c r="AC12" s="29">
        <v>45368</v>
      </c>
      <c r="AD12" s="29">
        <v>57662.85</v>
      </c>
      <c r="AE12" s="29">
        <v>51520.78</v>
      </c>
      <c r="AF12" s="29">
        <v>52785</v>
      </c>
      <c r="AG12" s="29">
        <v>56785</v>
      </c>
      <c r="AH12" s="29">
        <v>68786.536368549205</v>
      </c>
      <c r="AI12" s="29">
        <v>59366</v>
      </c>
      <c r="AJ12" s="29">
        <v>61648</v>
      </c>
      <c r="AK12" s="29">
        <v>61380.745717609898</v>
      </c>
      <c r="AL12" s="29">
        <v>77667</v>
      </c>
      <c r="AM12" s="29">
        <v>65249</v>
      </c>
      <c r="AN12" s="29">
        <v>68608</v>
      </c>
      <c r="AO12" s="29">
        <v>71269.239139410492</v>
      </c>
      <c r="AP12" s="29">
        <v>83445.627966518296</v>
      </c>
      <c r="AQ12" s="29">
        <v>69196.444152401804</v>
      </c>
      <c r="AR12" s="29">
        <v>67848.314050101297</v>
      </c>
      <c r="AS12" s="29">
        <v>67059.619022753293</v>
      </c>
      <c r="AT12" s="29">
        <v>77364.245756387201</v>
      </c>
      <c r="AU12" s="29">
        <v>67986.874555291506</v>
      </c>
      <c r="AV12" s="29">
        <v>68577.834542061304</v>
      </c>
      <c r="AW12" s="29">
        <v>66200.496003733206</v>
      </c>
      <c r="AX12" s="29">
        <v>80442.462617196303</v>
      </c>
      <c r="AY12" s="29">
        <v>65940.399564699503</v>
      </c>
      <c r="AZ12" s="29">
        <v>64267</v>
      </c>
      <c r="BA12" s="29">
        <v>68034</v>
      </c>
      <c r="BB12" s="29">
        <v>80496</v>
      </c>
      <c r="BC12" s="29">
        <v>68996</v>
      </c>
      <c r="BD12" s="29">
        <v>73715</v>
      </c>
      <c r="BE12" s="29">
        <v>71396</v>
      </c>
      <c r="BF12" s="29">
        <v>81762</v>
      </c>
      <c r="BG12" s="29">
        <v>60688</v>
      </c>
      <c r="BH12" s="29">
        <v>6457</v>
      </c>
      <c r="BI12" s="29">
        <v>31966</v>
      </c>
      <c r="BJ12" s="29">
        <v>59532</v>
      </c>
      <c r="BK12" s="29">
        <v>35725</v>
      </c>
      <c r="BL12" s="29">
        <v>44195</v>
      </c>
      <c r="BM12" s="29">
        <v>63084</v>
      </c>
      <c r="BN12" s="29">
        <v>87783</v>
      </c>
    </row>
    <row r="13" spans="1:66" s="35" customFormat="1" ht="15">
      <c r="A13" s="33" t="s">
        <v>193</v>
      </c>
      <c r="B13" s="28"/>
      <c r="C13" s="34">
        <v>286</v>
      </c>
      <c r="D13" s="34">
        <v>85</v>
      </c>
      <c r="E13" s="34">
        <v>119</v>
      </c>
      <c r="F13" s="34">
        <v>62</v>
      </c>
      <c r="G13" s="34">
        <v>99</v>
      </c>
      <c r="H13" s="34">
        <v>103</v>
      </c>
      <c r="I13" s="34">
        <v>233</v>
      </c>
      <c r="J13" s="34">
        <v>350</v>
      </c>
      <c r="K13" s="34">
        <v>97</v>
      </c>
      <c r="L13" s="34">
        <v>354</v>
      </c>
      <c r="M13" s="34">
        <v>351</v>
      </c>
      <c r="N13" s="34">
        <v>260</v>
      </c>
      <c r="O13" s="34">
        <v>219</v>
      </c>
      <c r="P13" s="34">
        <v>446</v>
      </c>
      <c r="Q13" s="34">
        <v>562</v>
      </c>
      <c r="R13" s="34">
        <v>461</v>
      </c>
      <c r="S13" s="34">
        <v>483</v>
      </c>
      <c r="T13" s="34">
        <v>870</v>
      </c>
      <c r="U13" s="34">
        <v>1144</v>
      </c>
      <c r="V13" s="34">
        <v>1263</v>
      </c>
      <c r="W13" s="34">
        <v>1779</v>
      </c>
      <c r="X13" s="34">
        <v>2901</v>
      </c>
      <c r="Y13" s="34">
        <v>2434</v>
      </c>
      <c r="Z13" s="34">
        <v>2753</v>
      </c>
      <c r="AA13" s="34">
        <v>701</v>
      </c>
      <c r="AB13" s="34">
        <v>2430.63</v>
      </c>
      <c r="AC13" s="34">
        <v>3524</v>
      </c>
      <c r="AD13" s="34">
        <v>8153.12</v>
      </c>
      <c r="AE13" s="34">
        <v>1564.26</v>
      </c>
      <c r="AF13" s="34">
        <v>4654</v>
      </c>
      <c r="AG13" s="34">
        <v>2763</v>
      </c>
      <c r="AH13" s="34">
        <v>4488.9362615150003</v>
      </c>
      <c r="AI13" s="34">
        <v>1605</v>
      </c>
      <c r="AJ13" s="34">
        <v>2062</v>
      </c>
      <c r="AK13" s="34">
        <v>2709.12512327478</v>
      </c>
      <c r="AL13" s="34">
        <v>3268</v>
      </c>
      <c r="AM13" s="34">
        <v>569</v>
      </c>
      <c r="AN13" s="34">
        <v>1997</v>
      </c>
      <c r="AO13" s="34">
        <v>4287.5978398430007</v>
      </c>
      <c r="AP13" s="34">
        <v>5948.4325919980001</v>
      </c>
      <c r="AQ13" s="34">
        <v>1017.0889000000001</v>
      </c>
      <c r="AR13" s="34">
        <v>1156.1785207</v>
      </c>
      <c r="AS13" s="34">
        <v>1992.3139682000001</v>
      </c>
      <c r="AT13" s="34">
        <v>3898.0238726108</v>
      </c>
      <c r="AU13" s="34">
        <v>1182.2744634936</v>
      </c>
      <c r="AV13" s="34">
        <v>856.91161803699993</v>
      </c>
      <c r="AW13" s="34">
        <v>1414.73683168</v>
      </c>
      <c r="AX13" s="34">
        <v>2676.93860731</v>
      </c>
      <c r="AY13" s="34">
        <v>851.36066011599996</v>
      </c>
      <c r="AZ13" s="34">
        <v>1545</v>
      </c>
      <c r="BA13" s="34">
        <v>1352</v>
      </c>
      <c r="BB13" s="34">
        <v>3607</v>
      </c>
      <c r="BC13" s="34">
        <v>786</v>
      </c>
      <c r="BD13" s="34">
        <v>1978</v>
      </c>
      <c r="BE13" s="34">
        <v>3432</v>
      </c>
      <c r="BF13" s="34">
        <v>2690</v>
      </c>
      <c r="BG13" s="34">
        <v>1720</v>
      </c>
      <c r="BH13" s="34">
        <v>84</v>
      </c>
      <c r="BI13" s="34">
        <v>1025</v>
      </c>
      <c r="BJ13" s="34">
        <v>708</v>
      </c>
      <c r="BK13" s="34">
        <v>1691</v>
      </c>
      <c r="BL13" s="34">
        <v>885</v>
      </c>
      <c r="BM13" s="34">
        <v>1287</v>
      </c>
      <c r="BN13" s="34">
        <v>2852</v>
      </c>
    </row>
    <row r="14" spans="1:66" ht="15">
      <c r="A14" s="27" t="s">
        <v>194</v>
      </c>
      <c r="B14" s="28"/>
      <c r="C14" s="29">
        <v>448</v>
      </c>
      <c r="D14" s="29">
        <v>462</v>
      </c>
      <c r="E14" s="29">
        <v>463</v>
      </c>
      <c r="F14" s="29">
        <v>4929</v>
      </c>
      <c r="G14" s="29">
        <v>4971</v>
      </c>
      <c r="H14" s="29">
        <v>6274</v>
      </c>
      <c r="I14" s="29">
        <v>6716</v>
      </c>
      <c r="J14" s="29">
        <v>7284</v>
      </c>
      <c r="K14" s="29">
        <v>6558</v>
      </c>
      <c r="L14" s="29">
        <v>6663</v>
      </c>
      <c r="M14" s="29">
        <v>6681</v>
      </c>
      <c r="N14" s="29">
        <v>8130</v>
      </c>
      <c r="O14" s="29">
        <v>8020</v>
      </c>
      <c r="P14" s="29">
        <v>8069</v>
      </c>
      <c r="Q14" s="29">
        <v>8763</v>
      </c>
      <c r="R14" s="29">
        <v>10244</v>
      </c>
      <c r="S14" s="29">
        <v>11226</v>
      </c>
      <c r="T14" s="29">
        <v>13430</v>
      </c>
      <c r="U14" s="29">
        <v>11861</v>
      </c>
      <c r="V14" s="29">
        <v>14604</v>
      </c>
      <c r="W14" s="29">
        <v>16552</v>
      </c>
      <c r="X14" s="29">
        <v>20581</v>
      </c>
      <c r="Y14" s="29">
        <v>19185</v>
      </c>
      <c r="Z14" s="29">
        <v>18559</v>
      </c>
      <c r="AA14" s="29">
        <v>21593</v>
      </c>
      <c r="AB14" s="29">
        <v>20374.86</v>
      </c>
      <c r="AC14" s="29">
        <v>20489</v>
      </c>
      <c r="AD14" s="29">
        <v>23386.32</v>
      </c>
      <c r="AE14" s="29">
        <v>21006.37</v>
      </c>
      <c r="AF14" s="29">
        <v>23406</v>
      </c>
      <c r="AG14" s="29">
        <v>23602</v>
      </c>
      <c r="AH14" s="29">
        <v>26685.666290413399</v>
      </c>
      <c r="AI14" s="29">
        <v>23321</v>
      </c>
      <c r="AJ14" s="29">
        <v>22799</v>
      </c>
      <c r="AK14" s="29">
        <v>22558.507500150597</v>
      </c>
      <c r="AL14" s="29">
        <v>26691</v>
      </c>
      <c r="AM14" s="29">
        <v>25824</v>
      </c>
      <c r="AN14" s="29">
        <v>25076</v>
      </c>
      <c r="AO14" s="29">
        <v>23661.772657559002</v>
      </c>
      <c r="AP14" s="29">
        <v>23858.423588201003</v>
      </c>
      <c r="AQ14" s="29">
        <v>21508.912198091599</v>
      </c>
      <c r="AR14" s="29">
        <v>21399.918026831499</v>
      </c>
      <c r="AS14" s="29">
        <v>22633.967893956502</v>
      </c>
      <c r="AT14" s="29">
        <v>23788.019549573801</v>
      </c>
      <c r="AU14" s="29">
        <v>24193.817758128098</v>
      </c>
      <c r="AV14" s="29">
        <v>23777.515430465697</v>
      </c>
      <c r="AW14" s="29">
        <v>23198.530337558601</v>
      </c>
      <c r="AX14" s="29">
        <v>29118.174336970798</v>
      </c>
      <c r="AY14" s="29">
        <v>20956.0344391252</v>
      </c>
      <c r="AZ14" s="29">
        <v>24486</v>
      </c>
      <c r="BA14" s="29">
        <v>27283</v>
      </c>
      <c r="BB14" s="29">
        <v>29221</v>
      </c>
      <c r="BC14" s="29">
        <v>26505</v>
      </c>
      <c r="BD14" s="29">
        <v>25418</v>
      </c>
      <c r="BE14" s="29">
        <v>28843</v>
      </c>
      <c r="BF14" s="29">
        <v>27177</v>
      </c>
      <c r="BG14" s="29">
        <v>25753</v>
      </c>
      <c r="BH14" s="29">
        <v>15711</v>
      </c>
      <c r="BI14" s="29">
        <v>13265</v>
      </c>
      <c r="BJ14" s="29">
        <v>21184</v>
      </c>
      <c r="BK14" s="29">
        <v>23438</v>
      </c>
      <c r="BL14" s="29">
        <v>21425</v>
      </c>
      <c r="BM14" s="29">
        <v>24419</v>
      </c>
      <c r="BN14" s="29">
        <v>38343</v>
      </c>
    </row>
    <row r="15" spans="1:66" s="35" customFormat="1" ht="15">
      <c r="A15" s="33" t="s">
        <v>195</v>
      </c>
      <c r="B15" s="28"/>
      <c r="C15" s="34">
        <v>90</v>
      </c>
      <c r="D15" s="34">
        <v>93</v>
      </c>
      <c r="E15" s="34">
        <v>126</v>
      </c>
      <c r="F15" s="34">
        <v>-8</v>
      </c>
      <c r="G15" s="34">
        <v>25</v>
      </c>
      <c r="H15" s="34">
        <v>231</v>
      </c>
      <c r="I15" s="34">
        <v>712</v>
      </c>
      <c r="J15" s="34">
        <v>768</v>
      </c>
      <c r="K15" s="34">
        <v>436</v>
      </c>
      <c r="L15" s="34">
        <v>652</v>
      </c>
      <c r="M15" s="34">
        <v>1537</v>
      </c>
      <c r="N15" s="34">
        <v>1339</v>
      </c>
      <c r="O15" s="34">
        <v>738</v>
      </c>
      <c r="P15" s="34">
        <v>804</v>
      </c>
      <c r="Q15" s="34">
        <v>1652</v>
      </c>
      <c r="R15" s="34">
        <v>3218</v>
      </c>
      <c r="S15" s="34">
        <v>3829</v>
      </c>
      <c r="T15" s="34">
        <v>2467</v>
      </c>
      <c r="U15" s="34">
        <v>1017</v>
      </c>
      <c r="V15" s="34">
        <v>8053</v>
      </c>
      <c r="W15" s="34">
        <v>2572</v>
      </c>
      <c r="X15" s="34">
        <v>1555</v>
      </c>
      <c r="Y15" s="34">
        <v>996</v>
      </c>
      <c r="Z15" s="34">
        <v>965</v>
      </c>
      <c r="AA15" s="34">
        <v>823</v>
      </c>
      <c r="AB15" s="34">
        <v>1401.43</v>
      </c>
      <c r="AC15" s="34">
        <v>3027</v>
      </c>
      <c r="AD15" s="34">
        <v>3612.15</v>
      </c>
      <c r="AE15" s="34">
        <v>1328.15</v>
      </c>
      <c r="AF15" s="34">
        <v>1075</v>
      </c>
      <c r="AG15" s="34">
        <v>1817</v>
      </c>
      <c r="AH15" s="34">
        <v>3291.2263625734299</v>
      </c>
      <c r="AI15" s="34">
        <v>1216</v>
      </c>
      <c r="AJ15" s="34">
        <v>1630</v>
      </c>
      <c r="AK15" s="34">
        <v>2573.6977852718701</v>
      </c>
      <c r="AL15" s="34">
        <v>1835</v>
      </c>
      <c r="AM15" s="34">
        <v>1972</v>
      </c>
      <c r="AN15" s="34">
        <v>2946</v>
      </c>
      <c r="AO15" s="34">
        <v>1277.3258182909901</v>
      </c>
      <c r="AP15" s="34">
        <v>3153.6957791558098</v>
      </c>
      <c r="AQ15" s="34">
        <v>3204.5122628777999</v>
      </c>
      <c r="AR15" s="34">
        <v>1971.5008918352401</v>
      </c>
      <c r="AS15" s="34">
        <v>2553.27864037786</v>
      </c>
      <c r="AT15" s="34">
        <v>5040.7352661575096</v>
      </c>
      <c r="AU15" s="34">
        <v>1491.7655602321101</v>
      </c>
      <c r="AV15" s="34">
        <v>1937.85026661189</v>
      </c>
      <c r="AW15" s="34">
        <v>3616.203225363</v>
      </c>
      <c r="AX15" s="34">
        <v>2042.993708102</v>
      </c>
      <c r="AY15" s="34">
        <v>2054.28057137</v>
      </c>
      <c r="AZ15" s="34">
        <v>1166</v>
      </c>
      <c r="BA15" s="34">
        <v>2296</v>
      </c>
      <c r="BB15" s="34">
        <v>2283</v>
      </c>
      <c r="BC15" s="34">
        <v>984</v>
      </c>
      <c r="BD15" s="34">
        <v>1785</v>
      </c>
      <c r="BE15" s="34">
        <v>2456</v>
      </c>
      <c r="BF15" s="34">
        <v>813</v>
      </c>
      <c r="BG15" s="34">
        <v>759</v>
      </c>
      <c r="BH15" s="34">
        <v>1299</v>
      </c>
      <c r="BI15" s="34">
        <v>1131</v>
      </c>
      <c r="BJ15" s="34">
        <v>1647</v>
      </c>
      <c r="BK15" s="34">
        <v>1490</v>
      </c>
      <c r="BL15" s="34">
        <v>1136</v>
      </c>
      <c r="BM15" s="34">
        <v>3149</v>
      </c>
      <c r="BN15" s="34">
        <v>3606</v>
      </c>
    </row>
    <row r="16" spans="1:66" ht="15">
      <c r="A16" s="36" t="s">
        <v>196</v>
      </c>
      <c r="B16" s="37"/>
      <c r="C16" s="38">
        <v>-1485</v>
      </c>
      <c r="D16" s="38">
        <v>-1425</v>
      </c>
      <c r="E16" s="38">
        <v>-1239</v>
      </c>
      <c r="F16" s="38">
        <v>-2146</v>
      </c>
      <c r="G16" s="38">
        <v>-1970</v>
      </c>
      <c r="H16" s="38">
        <v>-2602</v>
      </c>
      <c r="I16" s="38">
        <v>-4717</v>
      </c>
      <c r="J16" s="38">
        <v>-6323</v>
      </c>
      <c r="K16" s="38">
        <v>-5289</v>
      </c>
      <c r="L16" s="38">
        <v>-6562</v>
      </c>
      <c r="M16" s="38">
        <v>-5931</v>
      </c>
      <c r="N16" s="38">
        <v>-9578</v>
      </c>
      <c r="O16" s="38">
        <v>-7577</v>
      </c>
      <c r="P16" s="38">
        <v>-8205</v>
      </c>
      <c r="Q16" s="38">
        <v>-8387</v>
      </c>
      <c r="R16" s="38">
        <v>-12313</v>
      </c>
      <c r="S16" s="38">
        <v>-9635</v>
      </c>
      <c r="T16" s="38">
        <v>-10723</v>
      </c>
      <c r="U16" s="38">
        <v>-11759</v>
      </c>
      <c r="V16" s="38">
        <v>-16997</v>
      </c>
      <c r="W16" s="38">
        <v>-14812</v>
      </c>
      <c r="X16" s="38">
        <v>-15825</v>
      </c>
      <c r="Y16" s="38">
        <v>-17471</v>
      </c>
      <c r="Z16" s="38">
        <v>-21913</v>
      </c>
      <c r="AA16" s="38">
        <v>-18595</v>
      </c>
      <c r="AB16" s="38">
        <v>-22328.79</v>
      </c>
      <c r="AC16" s="38">
        <v>-23843</v>
      </c>
      <c r="AD16" s="38">
        <v>-31852.91</v>
      </c>
      <c r="AE16" s="38">
        <v>-24338.78</v>
      </c>
      <c r="AF16" s="38">
        <v>-25830</v>
      </c>
      <c r="AG16" s="38">
        <v>-25653</v>
      </c>
      <c r="AH16" s="38">
        <v>-32170</v>
      </c>
      <c r="AI16" s="38">
        <v>-26227</v>
      </c>
      <c r="AJ16" s="38">
        <v>-26756</v>
      </c>
      <c r="AK16" s="38">
        <v>-26928.5401568378</v>
      </c>
      <c r="AL16" s="38">
        <v>-33065</v>
      </c>
      <c r="AM16" s="38">
        <v>-27357</v>
      </c>
      <c r="AN16" s="38">
        <v>-28249</v>
      </c>
      <c r="AO16" s="38">
        <v>-28768.577851641701</v>
      </c>
      <c r="AP16" s="38">
        <v>-34982.5436551194</v>
      </c>
      <c r="AQ16" s="38">
        <v>-26744.062710329301</v>
      </c>
      <c r="AR16" s="38">
        <v>-25061.5328215427</v>
      </c>
      <c r="AS16" s="38">
        <v>-26038.084881528797</v>
      </c>
      <c r="AT16" s="38">
        <v>-32388.802873627599</v>
      </c>
      <c r="AU16" s="38">
        <v>-27250.589060832102</v>
      </c>
      <c r="AV16" s="38">
        <v>-25656.040967302699</v>
      </c>
      <c r="AW16" s="38">
        <v>-25061.1008320275</v>
      </c>
      <c r="AX16" s="38">
        <v>-32532.098976731799</v>
      </c>
      <c r="AY16" s="38">
        <v>-26607.1492595073</v>
      </c>
      <c r="AZ16" s="38">
        <v>-27750</v>
      </c>
      <c r="BA16" s="38">
        <v>-26145</v>
      </c>
      <c r="BB16" s="38">
        <v>-40364</v>
      </c>
      <c r="BC16" s="38">
        <v>-28235</v>
      </c>
      <c r="BD16" s="38">
        <v>-28747</v>
      </c>
      <c r="BE16" s="38">
        <v>-29089</v>
      </c>
      <c r="BF16" s="38">
        <v>-36205</v>
      </c>
      <c r="BG16" s="38">
        <v>-24141</v>
      </c>
      <c r="BH16" s="38">
        <v>-6595</v>
      </c>
      <c r="BI16" s="38">
        <v>-14954</v>
      </c>
      <c r="BJ16" s="38">
        <v>-24995</v>
      </c>
      <c r="BK16" s="38">
        <v>-20333</v>
      </c>
      <c r="BL16" s="38">
        <v>-20623</v>
      </c>
      <c r="BM16" s="38">
        <v>-26749</v>
      </c>
      <c r="BN16" s="38">
        <v>-38384</v>
      </c>
    </row>
    <row r="17" spans="1:68" s="40" customFormat="1" ht="15">
      <c r="A17" s="7" t="s">
        <v>281</v>
      </c>
      <c r="B17" s="24"/>
      <c r="C17" s="39">
        <v>18278</v>
      </c>
      <c r="D17" s="39">
        <v>18956</v>
      </c>
      <c r="E17" s="39">
        <v>19001</v>
      </c>
      <c r="F17" s="39">
        <v>34824</v>
      </c>
      <c r="G17" s="39">
        <v>31024</v>
      </c>
      <c r="H17" s="39">
        <v>41222</v>
      </c>
      <c r="I17" s="39">
        <v>59280</v>
      </c>
      <c r="J17" s="39">
        <v>75513</v>
      </c>
      <c r="K17" s="39">
        <v>66522</v>
      </c>
      <c r="L17" s="39">
        <v>72242</v>
      </c>
      <c r="M17" s="39">
        <v>82616</v>
      </c>
      <c r="N17" s="39">
        <v>101281</v>
      </c>
      <c r="O17" s="39">
        <v>80710</v>
      </c>
      <c r="P17" s="39">
        <v>93583</v>
      </c>
      <c r="Q17" s="39">
        <v>99284</v>
      </c>
      <c r="R17" s="39">
        <v>129249</v>
      </c>
      <c r="S17" s="39">
        <v>106325</v>
      </c>
      <c r="T17" s="39">
        <v>123049</v>
      </c>
      <c r="U17" s="39">
        <v>131121</v>
      </c>
      <c r="V17" s="39">
        <v>185941</v>
      </c>
      <c r="W17" s="39">
        <v>179083</v>
      </c>
      <c r="X17" s="39">
        <v>199418</v>
      </c>
      <c r="Y17" s="39">
        <v>219333</v>
      </c>
      <c r="Z17" s="39">
        <v>263642</v>
      </c>
      <c r="AA17" s="39">
        <v>243565</v>
      </c>
      <c r="AB17" s="39">
        <v>265831.14</v>
      </c>
      <c r="AC17" s="39">
        <v>278363</v>
      </c>
      <c r="AD17" s="39">
        <v>335852.96</v>
      </c>
      <c r="AE17" s="39">
        <v>290038.84999999998</v>
      </c>
      <c r="AF17" s="39">
        <v>315301</v>
      </c>
      <c r="AG17" s="39">
        <v>322437</v>
      </c>
      <c r="AH17" s="39">
        <v>375940</v>
      </c>
      <c r="AI17" s="39">
        <v>322421</v>
      </c>
      <c r="AJ17" s="39">
        <v>332458</v>
      </c>
      <c r="AK17" s="39">
        <v>336120</v>
      </c>
      <c r="AL17" s="39">
        <v>404169</v>
      </c>
      <c r="AM17" s="39">
        <v>339858</v>
      </c>
      <c r="AN17" s="39">
        <v>347888</v>
      </c>
      <c r="AO17" s="39">
        <v>354811</v>
      </c>
      <c r="AP17" s="39">
        <v>404196</v>
      </c>
      <c r="AQ17" s="39">
        <v>331471</v>
      </c>
      <c r="AR17" s="39">
        <v>321731</v>
      </c>
      <c r="AS17" s="39">
        <v>328475</v>
      </c>
      <c r="AT17" s="39">
        <v>388582.84949431417</v>
      </c>
      <c r="AU17" s="39">
        <v>330452</v>
      </c>
      <c r="AV17" s="39">
        <v>324540</v>
      </c>
      <c r="AW17" s="39">
        <v>322423</v>
      </c>
      <c r="AX17" s="39">
        <v>370552</v>
      </c>
      <c r="AY17" s="39">
        <v>299176</v>
      </c>
      <c r="AZ17" s="39">
        <v>302581</v>
      </c>
      <c r="BA17" s="39">
        <v>312842</v>
      </c>
      <c r="BB17" s="39">
        <v>351668</v>
      </c>
      <c r="BC17" s="39">
        <v>314100</v>
      </c>
      <c r="BD17" s="39">
        <v>329673</v>
      </c>
      <c r="BE17" s="39">
        <v>328995</v>
      </c>
      <c r="BF17" s="39">
        <v>349942</v>
      </c>
      <c r="BG17" s="39">
        <v>295976</v>
      </c>
      <c r="BH17" s="39">
        <v>185536</v>
      </c>
      <c r="BI17" s="39">
        <v>207753</v>
      </c>
      <c r="BJ17" s="39">
        <v>266733</v>
      </c>
      <c r="BK17" s="39">
        <v>241131</v>
      </c>
      <c r="BL17" s="39">
        <v>261872</v>
      </c>
      <c r="BM17" s="39">
        <v>306638</v>
      </c>
      <c r="BN17" s="39">
        <v>373276</v>
      </c>
    </row>
    <row r="18" spans="1:68" s="32" customFormat="1" ht="15">
      <c r="A18" s="6" t="s">
        <v>282</v>
      </c>
      <c r="B18" s="24"/>
      <c r="C18" s="41">
        <v>-6060</v>
      </c>
      <c r="D18" s="41">
        <v>-6132</v>
      </c>
      <c r="E18" s="41">
        <v>-6107</v>
      </c>
      <c r="F18" s="41">
        <v>-8576</v>
      </c>
      <c r="G18" s="41">
        <v>-7070</v>
      </c>
      <c r="H18" s="41">
        <v>-9526</v>
      </c>
      <c r="I18" s="41">
        <v>-17996</v>
      </c>
      <c r="J18" s="41">
        <v>-13844</v>
      </c>
      <c r="K18" s="41">
        <v>-13895</v>
      </c>
      <c r="L18" s="41">
        <v>-12526</v>
      </c>
      <c r="M18" s="41">
        <v>-13622</v>
      </c>
      <c r="N18" s="41">
        <v>-8634</v>
      </c>
      <c r="O18" s="41">
        <v>-6888</v>
      </c>
      <c r="P18" s="41">
        <v>-4342</v>
      </c>
      <c r="Q18" s="41">
        <v>-7635</v>
      </c>
      <c r="R18" s="41">
        <v>-10821</v>
      </c>
      <c r="S18" s="41">
        <v>-11913</v>
      </c>
      <c r="T18" s="41">
        <v>-11291</v>
      </c>
      <c r="U18" s="41">
        <v>-13506</v>
      </c>
      <c r="V18" s="41">
        <v>-23742</v>
      </c>
      <c r="W18" s="41">
        <v>-19015</v>
      </c>
      <c r="X18" s="41">
        <v>-18597</v>
      </c>
      <c r="Y18" s="41">
        <v>-21317</v>
      </c>
      <c r="Z18" s="41">
        <v>-25215</v>
      </c>
      <c r="AA18" s="41">
        <v>-22279</v>
      </c>
      <c r="AB18" s="41">
        <v>-22174.240000000002</v>
      </c>
      <c r="AC18" s="41">
        <v>-23673</v>
      </c>
      <c r="AD18" s="41">
        <v>-28810.240000000002</v>
      </c>
      <c r="AE18" s="41">
        <v>-28648.2</v>
      </c>
      <c r="AF18" s="41">
        <v>-27337</v>
      </c>
      <c r="AG18" s="41">
        <v>-25571</v>
      </c>
      <c r="AH18" s="41">
        <v>-28461</v>
      </c>
      <c r="AI18" s="41">
        <v>-30539</v>
      </c>
      <c r="AJ18" s="41">
        <v>-26531</v>
      </c>
      <c r="AK18" s="41">
        <v>-28837.768993405909</v>
      </c>
      <c r="AL18" s="41">
        <v>-28916</v>
      </c>
      <c r="AM18" s="41">
        <v>-29505</v>
      </c>
      <c r="AN18" s="41">
        <v>-29650</v>
      </c>
      <c r="AO18" s="41">
        <v>-28924</v>
      </c>
      <c r="AP18" s="41">
        <v>-30823</v>
      </c>
      <c r="AQ18" s="41">
        <v>-31593</v>
      </c>
      <c r="AR18" s="41">
        <v>-33093</v>
      </c>
      <c r="AS18" s="41">
        <v>-34096</v>
      </c>
      <c r="AT18" s="41">
        <v>-35815.273678528902</v>
      </c>
      <c r="AU18" s="41">
        <v>-36822</v>
      </c>
      <c r="AV18" s="41">
        <v>-38412</v>
      </c>
      <c r="AW18" s="41">
        <v>-37755</v>
      </c>
      <c r="AX18" s="41">
        <v>-36526</v>
      </c>
      <c r="AY18" s="41">
        <v>-35133</v>
      </c>
      <c r="AZ18" s="41">
        <v>-36294</v>
      </c>
      <c r="BA18" s="41">
        <v>-39476</v>
      </c>
      <c r="BB18" s="41">
        <v>-45251</v>
      </c>
      <c r="BC18" s="41">
        <v>-36453</v>
      </c>
      <c r="BD18" s="41">
        <v>-39312</v>
      </c>
      <c r="BE18" s="41">
        <v>-35760</v>
      </c>
      <c r="BF18" s="41">
        <v>-38014</v>
      </c>
      <c r="BG18" s="41">
        <v>-35665</v>
      </c>
      <c r="BH18" s="41">
        <v>-37187</v>
      </c>
      <c r="BI18" s="41">
        <v>-23370</v>
      </c>
      <c r="BJ18" s="41">
        <v>-29118</v>
      </c>
      <c r="BK18" s="41">
        <v>-31219</v>
      </c>
      <c r="BL18" s="41">
        <v>-26731</v>
      </c>
      <c r="BM18" s="41">
        <v>-27312</v>
      </c>
      <c r="BN18" s="41">
        <v>-41719</v>
      </c>
    </row>
    <row r="19" spans="1:68" s="35" customFormat="1" ht="15">
      <c r="A19" s="33" t="s">
        <v>183</v>
      </c>
      <c r="B19" s="28"/>
      <c r="C19" s="42">
        <v>-285</v>
      </c>
      <c r="D19" s="42">
        <v>-280</v>
      </c>
      <c r="E19" s="42">
        <v>-281</v>
      </c>
      <c r="F19" s="42">
        <v>-2038</v>
      </c>
      <c r="G19" s="42">
        <v>-688</v>
      </c>
      <c r="H19" s="42">
        <v>-2031</v>
      </c>
      <c r="I19" s="42">
        <v>-2200</v>
      </c>
      <c r="J19" s="42">
        <v>-1073</v>
      </c>
      <c r="K19" s="42">
        <v>-734</v>
      </c>
      <c r="L19" s="42">
        <v>-745</v>
      </c>
      <c r="M19" s="42">
        <v>-504</v>
      </c>
      <c r="N19" s="42">
        <v>-860</v>
      </c>
      <c r="O19" s="42">
        <v>-994</v>
      </c>
      <c r="P19" s="42">
        <v>-1011</v>
      </c>
      <c r="Q19" s="42">
        <v>-1214</v>
      </c>
      <c r="R19" s="42">
        <v>-1465</v>
      </c>
      <c r="S19" s="42">
        <v>-1556</v>
      </c>
      <c r="T19" s="42">
        <v>-2509</v>
      </c>
      <c r="U19" s="42">
        <v>-3126</v>
      </c>
      <c r="V19" s="42">
        <v>-4446</v>
      </c>
      <c r="W19" s="42">
        <v>-4013</v>
      </c>
      <c r="X19" s="42">
        <v>-4967</v>
      </c>
      <c r="Y19" s="42">
        <v>-5401</v>
      </c>
      <c r="Z19" s="42">
        <v>-6448</v>
      </c>
      <c r="AA19" s="42">
        <v>-6526</v>
      </c>
      <c r="AB19" s="42">
        <v>-6586.14</v>
      </c>
      <c r="AC19" s="42">
        <v>-6568</v>
      </c>
      <c r="AD19" s="42">
        <v>-7192.21</v>
      </c>
      <c r="AE19" s="42">
        <v>-7517.89</v>
      </c>
      <c r="AF19" s="42">
        <v>-7577</v>
      </c>
      <c r="AG19" s="42">
        <v>-7532</v>
      </c>
      <c r="AH19" s="42">
        <v>-8234.7322584912708</v>
      </c>
      <c r="AI19" s="42">
        <v>-7562</v>
      </c>
      <c r="AJ19" s="42">
        <v>-7258</v>
      </c>
      <c r="AK19" s="42">
        <v>-7830.7057638599799</v>
      </c>
      <c r="AL19" s="42">
        <v>-8796</v>
      </c>
      <c r="AM19" s="42">
        <v>-8025</v>
      </c>
      <c r="AN19" s="42">
        <v>-7834</v>
      </c>
      <c r="AO19" s="42">
        <v>-7903.5875299338404</v>
      </c>
      <c r="AP19" s="42">
        <v>-8403.080118919579</v>
      </c>
      <c r="AQ19" s="42">
        <v>-7432.1985725497907</v>
      </c>
      <c r="AR19" s="42">
        <v>-7601.0071832892199</v>
      </c>
      <c r="AS19" s="42">
        <v>-7254.7232495208509</v>
      </c>
      <c r="AT19" s="42">
        <v>-7837.5297670006103</v>
      </c>
      <c r="AU19" s="42">
        <v>-6736.7102986928903</v>
      </c>
      <c r="AV19" s="42">
        <v>-6267.8428978554603</v>
      </c>
      <c r="AW19" s="42">
        <v>-6256.08630622705</v>
      </c>
      <c r="AX19" s="42">
        <v>-6216.1872655174102</v>
      </c>
      <c r="AY19" s="42">
        <v>-6900.5967997596899</v>
      </c>
      <c r="AZ19" s="42">
        <v>-7339</v>
      </c>
      <c r="BA19" s="42">
        <v>-8453</v>
      </c>
      <c r="BB19" s="42">
        <v>-8264</v>
      </c>
      <c r="BC19" s="42">
        <v>-7588</v>
      </c>
      <c r="BD19" s="42">
        <v>-7769</v>
      </c>
      <c r="BE19" s="42">
        <v>-6782</v>
      </c>
      <c r="BF19" s="42">
        <v>-6997</v>
      </c>
      <c r="BG19" s="42">
        <v>-5872</v>
      </c>
      <c r="BH19" s="42">
        <v>-3377</v>
      </c>
      <c r="BI19" s="42">
        <v>-3875</v>
      </c>
      <c r="BJ19" s="42">
        <v>-4695</v>
      </c>
      <c r="BK19" s="42">
        <v>-4390</v>
      </c>
      <c r="BL19" s="42">
        <v>-3010</v>
      </c>
      <c r="BM19" s="42">
        <v>-3751</v>
      </c>
      <c r="BN19" s="42">
        <v>-5160</v>
      </c>
    </row>
    <row r="20" spans="1:68" ht="15">
      <c r="A20" s="27" t="s">
        <v>184</v>
      </c>
      <c r="B20" s="28"/>
      <c r="C20" s="43">
        <v>-1949</v>
      </c>
      <c r="D20" s="43">
        <v>-1637</v>
      </c>
      <c r="E20" s="43">
        <v>-1998</v>
      </c>
      <c r="F20" s="43">
        <v>-1990</v>
      </c>
      <c r="G20" s="43">
        <v>-1674</v>
      </c>
      <c r="H20" s="43">
        <v>-1476</v>
      </c>
      <c r="I20" s="43">
        <v>-2135</v>
      </c>
      <c r="J20" s="43">
        <v>-2205</v>
      </c>
      <c r="K20" s="43">
        <v>-2598</v>
      </c>
      <c r="L20" s="43">
        <v>-889</v>
      </c>
      <c r="M20" s="43">
        <v>-1241</v>
      </c>
      <c r="N20" s="43">
        <v>-2083</v>
      </c>
      <c r="O20" s="43">
        <v>-2499</v>
      </c>
      <c r="P20" s="43">
        <v>77</v>
      </c>
      <c r="Q20" s="43">
        <v>-3460</v>
      </c>
      <c r="R20" s="43">
        <v>-3313</v>
      </c>
      <c r="S20" s="43">
        <v>-6343</v>
      </c>
      <c r="T20" s="43">
        <v>-4781</v>
      </c>
      <c r="U20" s="43">
        <v>-6290</v>
      </c>
      <c r="V20" s="43">
        <v>-14459</v>
      </c>
      <c r="W20" s="43">
        <v>-9925</v>
      </c>
      <c r="X20" s="43">
        <v>-6248</v>
      </c>
      <c r="Y20" s="43">
        <v>-7213</v>
      </c>
      <c r="Z20" s="43">
        <v>-6678</v>
      </c>
      <c r="AA20" s="43">
        <v>-6255</v>
      </c>
      <c r="AB20" s="43">
        <v>-6616.98</v>
      </c>
      <c r="AC20" s="43">
        <v>-7256</v>
      </c>
      <c r="AD20" s="43">
        <v>-4477.22</v>
      </c>
      <c r="AE20" s="43">
        <v>-3625.65</v>
      </c>
      <c r="AF20" s="43">
        <v>-3570</v>
      </c>
      <c r="AG20" s="43">
        <v>-3567</v>
      </c>
      <c r="AH20" s="43">
        <v>-4173.9793456975895</v>
      </c>
      <c r="AI20" s="43">
        <v>-3893</v>
      </c>
      <c r="AJ20" s="43">
        <v>-3461</v>
      </c>
      <c r="AK20" s="43">
        <v>-3523.38672307046</v>
      </c>
      <c r="AL20" s="43">
        <v>-3757</v>
      </c>
      <c r="AM20" s="43">
        <v>-4748</v>
      </c>
      <c r="AN20" s="43">
        <v>-4104</v>
      </c>
      <c r="AO20" s="43">
        <v>-4425.8058842604105</v>
      </c>
      <c r="AP20" s="43">
        <v>-4176.1102757792796</v>
      </c>
      <c r="AQ20" s="43">
        <v>-5317.1006657799799</v>
      </c>
      <c r="AR20" s="43">
        <v>-5067.3762137198501</v>
      </c>
      <c r="AS20" s="43">
        <v>-5270.88856468017</v>
      </c>
      <c r="AT20" s="43">
        <v>-5314.6288691019599</v>
      </c>
      <c r="AU20" s="43">
        <v>-5031.6067472920104</v>
      </c>
      <c r="AV20" s="43">
        <v>-4791.8022746778506</v>
      </c>
      <c r="AW20" s="43">
        <v>-4751.9707103698402</v>
      </c>
      <c r="AX20" s="43">
        <v>-5088.89751755834</v>
      </c>
      <c r="AY20" s="43">
        <v>-3715.76889899249</v>
      </c>
      <c r="AZ20" s="43">
        <v>-4072</v>
      </c>
      <c r="BA20" s="43">
        <v>-3686</v>
      </c>
      <c r="BB20" s="43">
        <v>-5537</v>
      </c>
      <c r="BC20" s="43">
        <v>-3774</v>
      </c>
      <c r="BD20" s="43">
        <v>-5262</v>
      </c>
      <c r="BE20" s="43">
        <v>-4534</v>
      </c>
      <c r="BF20" s="43">
        <v>-4363</v>
      </c>
      <c r="BG20" s="43">
        <v>-4006</v>
      </c>
      <c r="BH20" s="43">
        <v>-2307</v>
      </c>
      <c r="BI20" s="43">
        <v>-3347</v>
      </c>
      <c r="BJ20" s="43">
        <v>-4101</v>
      </c>
      <c r="BK20" s="43">
        <v>-4038</v>
      </c>
      <c r="BL20" s="43">
        <v>-3557</v>
      </c>
      <c r="BM20" s="43">
        <v>-4692</v>
      </c>
      <c r="BN20" s="43">
        <v>-7458</v>
      </c>
    </row>
    <row r="21" spans="1:68" s="35" customFormat="1" ht="15">
      <c r="A21" s="33" t="s">
        <v>185</v>
      </c>
      <c r="B21" s="28"/>
      <c r="C21" s="42">
        <v>-1037</v>
      </c>
      <c r="D21" s="42">
        <v>-1209</v>
      </c>
      <c r="E21" s="42">
        <v>-2644</v>
      </c>
      <c r="F21" s="42">
        <v>-1734</v>
      </c>
      <c r="G21" s="42">
        <v>-1674</v>
      </c>
      <c r="H21" s="42">
        <v>-1508</v>
      </c>
      <c r="I21" s="42">
        <v>-3775</v>
      </c>
      <c r="J21" s="42">
        <v>-2884</v>
      </c>
      <c r="K21" s="42">
        <v>-3560</v>
      </c>
      <c r="L21" s="42">
        <v>-3400</v>
      </c>
      <c r="M21" s="42">
        <v>-3827</v>
      </c>
      <c r="N21" s="42">
        <v>-3291</v>
      </c>
      <c r="O21" s="42">
        <v>-2542</v>
      </c>
      <c r="P21" s="42">
        <v>-2543</v>
      </c>
      <c r="Q21" s="42">
        <v>-2062</v>
      </c>
      <c r="R21" s="42">
        <v>-2475</v>
      </c>
      <c r="S21" s="42">
        <v>-3005</v>
      </c>
      <c r="T21" s="42">
        <v>-3142</v>
      </c>
      <c r="U21" s="42">
        <v>-3019</v>
      </c>
      <c r="V21" s="42">
        <v>-2798</v>
      </c>
      <c r="W21" s="42">
        <v>-3942</v>
      </c>
      <c r="X21" s="42">
        <v>-5556</v>
      </c>
      <c r="Y21" s="42">
        <v>-6420</v>
      </c>
      <c r="Z21" s="42">
        <v>-8199</v>
      </c>
      <c r="AA21" s="42">
        <v>-7079</v>
      </c>
      <c r="AB21" s="42">
        <v>-6906.8</v>
      </c>
      <c r="AC21" s="42">
        <v>-7210</v>
      </c>
      <c r="AD21" s="42">
        <v>-8662.2900000000009</v>
      </c>
      <c r="AE21" s="42">
        <v>-9509.98</v>
      </c>
      <c r="AF21" s="42">
        <v>-8316</v>
      </c>
      <c r="AG21" s="42">
        <v>-7099</v>
      </c>
      <c r="AH21" s="42">
        <v>-6855.8842306776105</v>
      </c>
      <c r="AI21" s="42">
        <v>-6965</v>
      </c>
      <c r="AJ21" s="42">
        <v>-8014</v>
      </c>
      <c r="AK21" s="42">
        <v>-8662.9368138463105</v>
      </c>
      <c r="AL21" s="42">
        <v>-8663</v>
      </c>
      <c r="AM21" s="42">
        <v>-7875</v>
      </c>
      <c r="AN21" s="42">
        <v>-7371</v>
      </c>
      <c r="AO21" s="42">
        <v>-6446.1702357784206</v>
      </c>
      <c r="AP21" s="42">
        <v>-6830.5510848306003</v>
      </c>
      <c r="AQ21" s="42">
        <v>-7082.2690868558002</v>
      </c>
      <c r="AR21" s="42">
        <v>-9581.8706426998015</v>
      </c>
      <c r="AS21" s="42">
        <v>-10620.259261983299</v>
      </c>
      <c r="AT21" s="42">
        <v>-10779.991179488101</v>
      </c>
      <c r="AU21" s="42">
        <v>-12641.756313558501</v>
      </c>
      <c r="AV21" s="42">
        <v>-14305.396246047801</v>
      </c>
      <c r="AW21" s="42">
        <v>-14227.812106837699</v>
      </c>
      <c r="AX21" s="42">
        <v>-12548.2655667242</v>
      </c>
      <c r="AY21" s="42">
        <v>-12760.068247136302</v>
      </c>
      <c r="AZ21" s="42">
        <v>-12653</v>
      </c>
      <c r="BA21" s="42">
        <v>-15994</v>
      </c>
      <c r="BB21" s="42">
        <v>-14396</v>
      </c>
      <c r="BC21" s="42">
        <v>-11879</v>
      </c>
      <c r="BD21" s="42">
        <v>-13329</v>
      </c>
      <c r="BE21" s="42">
        <v>-10081</v>
      </c>
      <c r="BF21" s="42">
        <v>-11412</v>
      </c>
      <c r="BG21" s="42">
        <v>-11297</v>
      </c>
      <c r="BH21" s="42">
        <v>-28582</v>
      </c>
      <c r="BI21" s="42">
        <v>-6703</v>
      </c>
      <c r="BJ21" s="42">
        <v>-10011</v>
      </c>
      <c r="BK21" s="42">
        <v>-9859</v>
      </c>
      <c r="BL21" s="42">
        <v>-8434</v>
      </c>
      <c r="BM21" s="42">
        <v>-7501</v>
      </c>
      <c r="BN21" s="42">
        <v>-10152</v>
      </c>
    </row>
    <row r="22" spans="1:68" s="32" customFormat="1" ht="15">
      <c r="A22" s="27" t="s">
        <v>186</v>
      </c>
      <c r="B22" s="28"/>
      <c r="C22" s="43">
        <v>-807</v>
      </c>
      <c r="D22" s="43">
        <v>-860</v>
      </c>
      <c r="E22" s="43">
        <v>880</v>
      </c>
      <c r="F22" s="43">
        <v>-291</v>
      </c>
      <c r="G22" s="43">
        <v>-231</v>
      </c>
      <c r="H22" s="43">
        <v>-536</v>
      </c>
      <c r="I22" s="43">
        <v>-1524</v>
      </c>
      <c r="J22" s="43">
        <v>207</v>
      </c>
      <c r="K22" s="43">
        <v>-776</v>
      </c>
      <c r="L22" s="43">
        <v>-727</v>
      </c>
      <c r="M22" s="43">
        <v>-915</v>
      </c>
      <c r="N22" s="43">
        <v>-678</v>
      </c>
      <c r="O22" s="43">
        <v>-853</v>
      </c>
      <c r="P22" s="43">
        <v>-865</v>
      </c>
      <c r="Q22" s="43">
        <v>-899</v>
      </c>
      <c r="R22" s="43">
        <v>-975</v>
      </c>
      <c r="S22" s="43">
        <v>-1009</v>
      </c>
      <c r="T22" s="43">
        <v>-859</v>
      </c>
      <c r="U22" s="43">
        <v>-1071</v>
      </c>
      <c r="V22" s="43">
        <v>-1763</v>
      </c>
      <c r="W22" s="43">
        <v>-1135</v>
      </c>
      <c r="X22" s="43">
        <v>-1826</v>
      </c>
      <c r="Y22" s="43">
        <v>-2012</v>
      </c>
      <c r="Z22" s="43">
        <v>-3710</v>
      </c>
      <c r="AA22" s="43">
        <v>-2418</v>
      </c>
      <c r="AB22" s="43">
        <v>-2064.3200000000002</v>
      </c>
      <c r="AC22" s="43">
        <v>-2638</v>
      </c>
      <c r="AD22" s="43">
        <v>-3726.03</v>
      </c>
      <c r="AE22" s="43">
        <v>-3113.35</v>
      </c>
      <c r="AF22" s="43">
        <v>-2836</v>
      </c>
      <c r="AG22" s="43">
        <v>-2367</v>
      </c>
      <c r="AH22" s="43">
        <v>-3749.1129863132001</v>
      </c>
      <c r="AI22" s="43">
        <v>-3787</v>
      </c>
      <c r="AJ22" s="43">
        <v>-2484</v>
      </c>
      <c r="AK22" s="43">
        <v>-2344.6244293604</v>
      </c>
      <c r="AL22" s="43">
        <v>-2724</v>
      </c>
      <c r="AM22" s="43">
        <v>-2681</v>
      </c>
      <c r="AN22" s="43">
        <v>-2589</v>
      </c>
      <c r="AO22" s="43">
        <v>-2401.4306461009996</v>
      </c>
      <c r="AP22" s="43">
        <v>-3229.9559730465999</v>
      </c>
      <c r="AQ22" s="43">
        <v>-3340.1402626644003</v>
      </c>
      <c r="AR22" s="43">
        <v>-2213.2954375415998</v>
      </c>
      <c r="AS22" s="43">
        <v>-2155.1647877336</v>
      </c>
      <c r="AT22" s="43">
        <v>-2255.703850633</v>
      </c>
      <c r="AU22" s="43">
        <v>-2942.8530782869998</v>
      </c>
      <c r="AV22" s="43">
        <v>-2302.9696210207999</v>
      </c>
      <c r="AW22" s="43">
        <v>-1940.394145259</v>
      </c>
      <c r="AX22" s="43">
        <v>-2040.3316772276</v>
      </c>
      <c r="AY22" s="43">
        <v>-2470.242695209</v>
      </c>
      <c r="AZ22" s="43">
        <v>-2013</v>
      </c>
      <c r="BA22" s="43">
        <v>-2287</v>
      </c>
      <c r="BB22" s="43">
        <v>-2780</v>
      </c>
      <c r="BC22" s="43">
        <v>-3354</v>
      </c>
      <c r="BD22" s="43">
        <v>-2673</v>
      </c>
      <c r="BE22" s="43">
        <v>-2568</v>
      </c>
      <c r="BF22" s="43">
        <v>-2806</v>
      </c>
      <c r="BG22" s="43">
        <v>-2321</v>
      </c>
      <c r="BH22" s="43">
        <v>-249</v>
      </c>
      <c r="BI22" s="43">
        <v>-2276</v>
      </c>
      <c r="BJ22" s="43">
        <v>-2059</v>
      </c>
      <c r="BK22" s="43">
        <v>-1556</v>
      </c>
      <c r="BL22" s="43">
        <v>-1540</v>
      </c>
      <c r="BM22" s="43">
        <v>-1279</v>
      </c>
      <c r="BN22" s="43">
        <v>-2380</v>
      </c>
    </row>
    <row r="23" spans="1:68" s="35" customFormat="1" ht="15">
      <c r="A23" s="33" t="s">
        <v>95</v>
      </c>
      <c r="B23" s="28"/>
      <c r="C23" s="42">
        <v>-1655</v>
      </c>
      <c r="D23" s="42">
        <v>-1633</v>
      </c>
      <c r="E23" s="42">
        <v>-1691</v>
      </c>
      <c r="F23" s="42">
        <v>-2014</v>
      </c>
      <c r="G23" s="42">
        <v>-1681</v>
      </c>
      <c r="H23" s="42">
        <v>-2676</v>
      </c>
      <c r="I23" s="42">
        <v>-8076</v>
      </c>
      <c r="J23" s="42">
        <v>-7107</v>
      </c>
      <c r="K23" s="42">
        <v>-5037</v>
      </c>
      <c r="L23" s="42">
        <v>-6315</v>
      </c>
      <c r="M23" s="42">
        <v>-5789</v>
      </c>
      <c r="N23" s="42">
        <v>0</v>
      </c>
      <c r="O23" s="42">
        <v>0</v>
      </c>
      <c r="P23" s="42">
        <v>0</v>
      </c>
      <c r="Q23" s="42">
        <v>0</v>
      </c>
      <c r="R23" s="42">
        <v>0</v>
      </c>
      <c r="S23" s="42">
        <v>0</v>
      </c>
      <c r="T23" s="42">
        <v>0</v>
      </c>
      <c r="U23" s="42">
        <v>0</v>
      </c>
      <c r="V23" s="42">
        <v>-276</v>
      </c>
      <c r="W23" s="42">
        <v>0</v>
      </c>
      <c r="X23" s="42">
        <v>0</v>
      </c>
      <c r="Y23" s="42">
        <v>-272</v>
      </c>
      <c r="Z23" s="42">
        <v>-181</v>
      </c>
      <c r="AA23" s="42">
        <v>0</v>
      </c>
      <c r="AB23" s="42">
        <v>0</v>
      </c>
      <c r="AC23" s="42">
        <v>-1.36</v>
      </c>
      <c r="AD23" s="42">
        <v>-0.51</v>
      </c>
      <c r="AE23" s="42">
        <v>0</v>
      </c>
      <c r="AF23" s="42" t="s">
        <v>90</v>
      </c>
      <c r="AG23" s="42" t="s">
        <v>90</v>
      </c>
      <c r="AH23" s="42" t="s">
        <v>91</v>
      </c>
      <c r="AI23" s="42" t="s">
        <v>75</v>
      </c>
      <c r="AJ23" s="42" t="s">
        <v>75</v>
      </c>
      <c r="AK23" s="42" t="s">
        <v>75</v>
      </c>
      <c r="AL23" s="42" t="s">
        <v>75</v>
      </c>
      <c r="AM23" s="42" t="s">
        <v>75</v>
      </c>
      <c r="AN23" s="42" t="s">
        <v>75</v>
      </c>
      <c r="AO23" s="42" t="s">
        <v>75</v>
      </c>
      <c r="AP23" s="42" t="s">
        <v>75</v>
      </c>
      <c r="AQ23" s="42" t="s">
        <v>75</v>
      </c>
      <c r="AR23" s="42" t="s">
        <v>75</v>
      </c>
      <c r="AS23" s="42" t="s">
        <v>75</v>
      </c>
      <c r="AT23" s="42" t="s">
        <v>75</v>
      </c>
      <c r="AU23" s="42" t="s">
        <v>75</v>
      </c>
      <c r="AV23" s="42" t="s">
        <v>75</v>
      </c>
      <c r="AW23" s="42" t="s">
        <v>75</v>
      </c>
      <c r="AX23" s="42" t="s">
        <v>75</v>
      </c>
      <c r="AY23" s="42" t="s">
        <v>75</v>
      </c>
      <c r="AZ23" s="42" t="s">
        <v>75</v>
      </c>
      <c r="BA23" s="42" t="s">
        <v>75</v>
      </c>
      <c r="BB23" s="42" t="s">
        <v>75</v>
      </c>
      <c r="BC23" s="42" t="s">
        <v>75</v>
      </c>
      <c r="BD23" s="42" t="s">
        <v>75</v>
      </c>
      <c r="BE23" s="42" t="s">
        <v>75</v>
      </c>
      <c r="BF23" s="42" t="s">
        <v>75</v>
      </c>
      <c r="BG23" s="42" t="s">
        <v>75</v>
      </c>
      <c r="BH23" s="42" t="s">
        <v>75</v>
      </c>
      <c r="BI23" s="42" t="s">
        <v>75</v>
      </c>
      <c r="BJ23" s="42" t="s">
        <v>75</v>
      </c>
      <c r="BK23" s="42" t="s">
        <v>75</v>
      </c>
      <c r="BL23" s="42" t="s">
        <v>75</v>
      </c>
      <c r="BM23" s="42" t="s">
        <v>75</v>
      </c>
      <c r="BN23" s="42" t="s">
        <v>75</v>
      </c>
    </row>
    <row r="24" spans="1:68" ht="15">
      <c r="A24" s="27" t="s">
        <v>187</v>
      </c>
      <c r="B24" s="28"/>
      <c r="C24" s="43">
        <v>-326</v>
      </c>
      <c r="D24" s="43">
        <v>-512</v>
      </c>
      <c r="E24" s="43">
        <v>-373</v>
      </c>
      <c r="F24" s="43">
        <v>-509</v>
      </c>
      <c r="G24" s="43">
        <v>-1122</v>
      </c>
      <c r="H24" s="43">
        <v>-1300</v>
      </c>
      <c r="I24" s="43">
        <v>-287</v>
      </c>
      <c r="J24" s="43">
        <v>-783</v>
      </c>
      <c r="K24" s="43">
        <v>-1190</v>
      </c>
      <c r="L24" s="43">
        <v>-450</v>
      </c>
      <c r="M24" s="43">
        <v>-1346</v>
      </c>
      <c r="N24" s="43">
        <v>-1721</v>
      </c>
      <c r="O24" s="43">
        <v>0</v>
      </c>
      <c r="P24" s="43">
        <v>0</v>
      </c>
      <c r="Q24" s="43">
        <v>0</v>
      </c>
      <c r="R24" s="43">
        <v>-2594</v>
      </c>
      <c r="S24" s="43">
        <v>0</v>
      </c>
      <c r="T24" s="43">
        <v>0</v>
      </c>
      <c r="U24" s="43">
        <v>0</v>
      </c>
      <c r="V24" s="43">
        <v>0</v>
      </c>
      <c r="W24" s="43">
        <v>0</v>
      </c>
      <c r="X24" s="43">
        <v>0</v>
      </c>
      <c r="Y24" s="43">
        <v>0</v>
      </c>
      <c r="Z24" s="43">
        <v>0</v>
      </c>
      <c r="AA24" s="43">
        <v>0</v>
      </c>
      <c r="AB24" s="43">
        <v>0</v>
      </c>
      <c r="AC24" s="43">
        <v>0</v>
      </c>
      <c r="AD24" s="43">
        <v>-4751.99</v>
      </c>
      <c r="AE24" s="43">
        <v>-4881.32</v>
      </c>
      <c r="AF24" s="43">
        <v>-5039</v>
      </c>
      <c r="AG24" s="43">
        <v>-5006</v>
      </c>
      <c r="AH24" s="43">
        <v>-5448</v>
      </c>
      <c r="AI24" s="43">
        <v>-8332</v>
      </c>
      <c r="AJ24" s="43">
        <v>-5314</v>
      </c>
      <c r="AK24" s="43">
        <v>-6476.1152632687608</v>
      </c>
      <c r="AL24" s="43">
        <v>-4976</v>
      </c>
      <c r="AM24" s="43">
        <v>-6176</v>
      </c>
      <c r="AN24" s="43">
        <v>-7752</v>
      </c>
      <c r="AO24" s="43">
        <v>-7746.9592141897701</v>
      </c>
      <c r="AP24" s="43">
        <v>-8183.1540342526505</v>
      </c>
      <c r="AQ24" s="43">
        <v>-8421.6578505231191</v>
      </c>
      <c r="AR24" s="43">
        <v>-8630.3382873868795</v>
      </c>
      <c r="AS24" s="43">
        <v>-8794.5725461704296</v>
      </c>
      <c r="AT24" s="43">
        <v>-9627.4200123052306</v>
      </c>
      <c r="AU24" s="43">
        <v>-9467.75349826005</v>
      </c>
      <c r="AV24" s="43">
        <v>-10743.5708238641</v>
      </c>
      <c r="AW24" s="43">
        <v>-10578.624505113101</v>
      </c>
      <c r="AX24" s="43">
        <v>-10633.2485378414</v>
      </c>
      <c r="AY24" s="43">
        <v>-9286.3412726278093</v>
      </c>
      <c r="AZ24" s="43">
        <v>-10217</v>
      </c>
      <c r="BA24" s="43">
        <v>-9056</v>
      </c>
      <c r="BB24" s="43">
        <v>-14274</v>
      </c>
      <c r="BC24" s="43">
        <v>-9858</v>
      </c>
      <c r="BD24" s="43">
        <v>-10279</v>
      </c>
      <c r="BE24" s="43">
        <v>-11795</v>
      </c>
      <c r="BF24" s="43">
        <v>-12436</v>
      </c>
      <c r="BG24" s="43">
        <v>-12169</v>
      </c>
      <c r="BH24" s="43">
        <v>-2672</v>
      </c>
      <c r="BI24" s="43">
        <v>-7169</v>
      </c>
      <c r="BJ24" s="43">
        <v>-8252</v>
      </c>
      <c r="BK24" s="43">
        <v>-11376</v>
      </c>
      <c r="BL24" s="43">
        <v>-10190</v>
      </c>
      <c r="BM24" s="43">
        <v>-10089</v>
      </c>
      <c r="BN24" s="43">
        <v>-16569</v>
      </c>
      <c r="BO24" s="35"/>
    </row>
    <row r="25" spans="1:68" s="40" customFormat="1" ht="15">
      <c r="A25" s="7" t="s">
        <v>92</v>
      </c>
      <c r="B25" s="24"/>
      <c r="C25" s="39">
        <v>12218</v>
      </c>
      <c r="D25" s="39">
        <v>12824</v>
      </c>
      <c r="E25" s="39">
        <v>12894</v>
      </c>
      <c r="F25" s="39">
        <v>26248</v>
      </c>
      <c r="G25" s="39">
        <v>23954</v>
      </c>
      <c r="H25" s="39">
        <v>31696</v>
      </c>
      <c r="I25" s="39">
        <v>41284</v>
      </c>
      <c r="J25" s="39">
        <v>61669</v>
      </c>
      <c r="K25" s="39">
        <v>52627</v>
      </c>
      <c r="L25" s="39">
        <v>59716</v>
      </c>
      <c r="M25" s="39">
        <v>68994</v>
      </c>
      <c r="N25" s="39">
        <v>92648</v>
      </c>
      <c r="O25" s="39">
        <v>73822</v>
      </c>
      <c r="P25" s="39">
        <v>89241</v>
      </c>
      <c r="Q25" s="39">
        <v>91649</v>
      </c>
      <c r="R25" s="39">
        <v>118428</v>
      </c>
      <c r="S25" s="39">
        <v>94412</v>
      </c>
      <c r="T25" s="39">
        <v>111758</v>
      </c>
      <c r="U25" s="39">
        <v>117615</v>
      </c>
      <c r="V25" s="39">
        <v>162199</v>
      </c>
      <c r="W25" s="39">
        <v>160068</v>
      </c>
      <c r="X25" s="39">
        <v>180821</v>
      </c>
      <c r="Y25" s="39">
        <v>198015</v>
      </c>
      <c r="Z25" s="39">
        <v>238427</v>
      </c>
      <c r="AA25" s="39">
        <v>221286</v>
      </c>
      <c r="AB25" s="39">
        <v>243656.9</v>
      </c>
      <c r="AC25" s="39">
        <v>254690</v>
      </c>
      <c r="AD25" s="39">
        <v>307042.71999999997</v>
      </c>
      <c r="AE25" s="39">
        <v>261390.65</v>
      </c>
      <c r="AF25" s="39">
        <v>287964</v>
      </c>
      <c r="AG25" s="39">
        <v>296866</v>
      </c>
      <c r="AH25" s="39">
        <v>347479</v>
      </c>
      <c r="AI25" s="39">
        <v>291882</v>
      </c>
      <c r="AJ25" s="39">
        <v>305926</v>
      </c>
      <c r="AK25" s="39">
        <v>307282</v>
      </c>
      <c r="AL25" s="39">
        <v>375254</v>
      </c>
      <c r="AM25" s="39">
        <v>310353</v>
      </c>
      <c r="AN25" s="39">
        <v>318238</v>
      </c>
      <c r="AO25" s="39">
        <v>325887</v>
      </c>
      <c r="AP25" s="39">
        <v>373373</v>
      </c>
      <c r="AQ25" s="39">
        <v>299878</v>
      </c>
      <c r="AR25" s="39">
        <v>288638</v>
      </c>
      <c r="AS25" s="39">
        <v>294379</v>
      </c>
      <c r="AT25" s="39">
        <v>333238</v>
      </c>
      <c r="AU25" s="39">
        <v>293630</v>
      </c>
      <c r="AV25" s="39">
        <v>286128</v>
      </c>
      <c r="AW25" s="39">
        <v>284668</v>
      </c>
      <c r="AX25" s="39">
        <v>334026</v>
      </c>
      <c r="AY25" s="39">
        <v>264043</v>
      </c>
      <c r="AZ25" s="39">
        <v>266287</v>
      </c>
      <c r="BA25" s="39">
        <v>273366</v>
      </c>
      <c r="BB25" s="39">
        <v>306417</v>
      </c>
      <c r="BC25" s="39">
        <v>277647</v>
      </c>
      <c r="BD25" s="39">
        <v>290361</v>
      </c>
      <c r="BE25" s="39">
        <v>293235</v>
      </c>
      <c r="BF25" s="39">
        <v>311928</v>
      </c>
      <c r="BG25" s="39">
        <v>260311</v>
      </c>
      <c r="BH25" s="39">
        <v>148349</v>
      </c>
      <c r="BI25" s="39">
        <v>184383</v>
      </c>
      <c r="BJ25" s="39">
        <v>237615</v>
      </c>
      <c r="BK25" s="39">
        <v>209912</v>
      </c>
      <c r="BL25" s="39">
        <v>235141</v>
      </c>
      <c r="BM25" s="39">
        <v>279326</v>
      </c>
      <c r="BN25" s="39">
        <v>331557</v>
      </c>
      <c r="BO25" s="35"/>
    </row>
    <row r="26" spans="1:68" s="32" customFormat="1" ht="22.5" customHeight="1">
      <c r="A26" s="6" t="s">
        <v>93</v>
      </c>
      <c r="B26" s="24"/>
      <c r="C26" s="41">
        <v>-1988</v>
      </c>
      <c r="D26" s="41">
        <v>-2243</v>
      </c>
      <c r="E26" s="41">
        <v>-2679</v>
      </c>
      <c r="F26" s="41">
        <v>-6540</v>
      </c>
      <c r="G26" s="41">
        <v>-7784</v>
      </c>
      <c r="H26" s="41">
        <v>-12035</v>
      </c>
      <c r="I26" s="41">
        <v>-10190</v>
      </c>
      <c r="J26" s="41">
        <v>-22933</v>
      </c>
      <c r="K26" s="41">
        <v>-12167</v>
      </c>
      <c r="L26" s="41">
        <v>-13722</v>
      </c>
      <c r="M26" s="41">
        <v>-14748</v>
      </c>
      <c r="N26" s="41">
        <v>-13284</v>
      </c>
      <c r="O26" s="41">
        <v>-12459</v>
      </c>
      <c r="P26" s="41">
        <v>-14049</v>
      </c>
      <c r="Q26" s="41">
        <v>-12384</v>
      </c>
      <c r="R26" s="41">
        <v>-14815</v>
      </c>
      <c r="S26" s="41">
        <v>-15904</v>
      </c>
      <c r="T26" s="41">
        <v>-19349</v>
      </c>
      <c r="U26" s="41">
        <v>-17592</v>
      </c>
      <c r="V26" s="41">
        <v>-30955</v>
      </c>
      <c r="W26" s="41">
        <v>-24549</v>
      </c>
      <c r="X26" s="41">
        <v>-22930</v>
      </c>
      <c r="Y26" s="41">
        <v>-24229</v>
      </c>
      <c r="Z26" s="41">
        <v>-33078</v>
      </c>
      <c r="AA26" s="41">
        <v>-35539</v>
      </c>
      <c r="AB26" s="41">
        <v>-27721.39</v>
      </c>
      <c r="AC26" s="41">
        <v>-35945</v>
      </c>
      <c r="AD26" s="41">
        <v>-52757.3</v>
      </c>
      <c r="AE26" s="41">
        <v>-42828.62</v>
      </c>
      <c r="AF26" s="41">
        <v>-41293</v>
      </c>
      <c r="AG26" s="41">
        <v>-47067</v>
      </c>
      <c r="AH26" s="41">
        <v>-41779</v>
      </c>
      <c r="AI26" s="41">
        <v>-46561</v>
      </c>
      <c r="AJ26" s="41">
        <v>-40412</v>
      </c>
      <c r="AK26" s="41">
        <v>-46468</v>
      </c>
      <c r="AL26" s="41">
        <v>-45808</v>
      </c>
      <c r="AM26" s="41">
        <v>-49642</v>
      </c>
      <c r="AN26" s="41">
        <v>-42257</v>
      </c>
      <c r="AO26" s="41">
        <v>-49974</v>
      </c>
      <c r="AP26" s="41">
        <v>-37425</v>
      </c>
      <c r="AQ26" s="41">
        <v>-47765</v>
      </c>
      <c r="AR26" s="41">
        <v>-60168</v>
      </c>
      <c r="AS26" s="41">
        <v>-54763</v>
      </c>
      <c r="AT26" s="41">
        <v>-57812</v>
      </c>
      <c r="AU26" s="41">
        <v>-69823</v>
      </c>
      <c r="AV26" s="41">
        <v>-75468</v>
      </c>
      <c r="AW26" s="41">
        <v>-75411</v>
      </c>
      <c r="AX26" s="41">
        <v>-82622</v>
      </c>
      <c r="AY26" s="41">
        <v>-34486</v>
      </c>
      <c r="AZ26" s="41">
        <v>-45816</v>
      </c>
      <c r="BA26" s="41">
        <v>-51779</v>
      </c>
      <c r="BB26" s="41">
        <v>-63223</v>
      </c>
      <c r="BC26" s="41">
        <v>-42054</v>
      </c>
      <c r="BD26" s="41">
        <v>-46534</v>
      </c>
      <c r="BE26" s="41">
        <v>-44327</v>
      </c>
      <c r="BF26" s="41">
        <v>-59876</v>
      </c>
      <c r="BG26" s="41">
        <v>-28922</v>
      </c>
      <c r="BH26" s="41">
        <v>-85297</v>
      </c>
      <c r="BI26" s="41">
        <v>-59148</v>
      </c>
      <c r="BJ26" s="41">
        <v>-68172</v>
      </c>
      <c r="BK26" s="41">
        <v>-47194</v>
      </c>
      <c r="BL26" s="41">
        <v>-87785</v>
      </c>
      <c r="BM26" s="41">
        <v>-78390</v>
      </c>
      <c r="BN26" s="41">
        <v>-85542</v>
      </c>
      <c r="BO26" s="35"/>
      <c r="BP26" s="23"/>
    </row>
    <row r="27" spans="1:68" s="35" customFormat="1" ht="15">
      <c r="A27" s="33" t="s">
        <v>94</v>
      </c>
      <c r="B27" s="28"/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-837</v>
      </c>
      <c r="L27" s="42">
        <v>-837</v>
      </c>
      <c r="M27" s="42">
        <v>-837</v>
      </c>
      <c r="N27" s="42">
        <v>0</v>
      </c>
      <c r="O27" s="42">
        <v>-837</v>
      </c>
      <c r="P27" s="42">
        <v>-837</v>
      </c>
      <c r="Q27" s="42">
        <v>-620</v>
      </c>
      <c r="R27" s="42">
        <v>0</v>
      </c>
      <c r="S27" s="42">
        <v>-1723</v>
      </c>
      <c r="T27" s="42">
        <v>-1723</v>
      </c>
      <c r="U27" s="42">
        <v>-1722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>
        <v>0</v>
      </c>
      <c r="AE27" s="42">
        <v>0</v>
      </c>
      <c r="AF27" s="42" t="s">
        <v>90</v>
      </c>
      <c r="AG27" s="42" t="s">
        <v>90</v>
      </c>
      <c r="AH27" s="42" t="s">
        <v>91</v>
      </c>
      <c r="AI27" s="42" t="s">
        <v>75</v>
      </c>
      <c r="AJ27" s="42" t="s">
        <v>75</v>
      </c>
      <c r="AK27" s="42" t="s">
        <v>75</v>
      </c>
      <c r="AL27" s="42" t="s">
        <v>75</v>
      </c>
      <c r="AM27" s="42" t="s">
        <v>75</v>
      </c>
      <c r="AN27" s="42" t="s">
        <v>75</v>
      </c>
      <c r="AO27" s="42" t="s">
        <v>75</v>
      </c>
      <c r="AP27" s="42" t="s">
        <v>75</v>
      </c>
      <c r="AQ27" s="42" t="s">
        <v>75</v>
      </c>
      <c r="AR27" s="42" t="s">
        <v>75</v>
      </c>
      <c r="AS27" s="42" t="s">
        <v>75</v>
      </c>
      <c r="AT27" s="42" t="s">
        <v>75</v>
      </c>
      <c r="AU27" s="42" t="s">
        <v>75</v>
      </c>
      <c r="AV27" s="42" t="s">
        <v>75</v>
      </c>
      <c r="AW27" s="42" t="s">
        <v>75</v>
      </c>
      <c r="AX27" s="42" t="s">
        <v>75</v>
      </c>
      <c r="AY27" s="42" t="s">
        <v>75</v>
      </c>
      <c r="AZ27" s="42" t="s">
        <v>75</v>
      </c>
      <c r="BA27" s="42" t="s">
        <v>75</v>
      </c>
      <c r="BB27" s="42" t="s">
        <v>75</v>
      </c>
      <c r="BC27" s="42" t="s">
        <v>75</v>
      </c>
      <c r="BD27" s="42" t="s">
        <v>75</v>
      </c>
      <c r="BE27" s="42" t="s">
        <v>75</v>
      </c>
      <c r="BF27" s="42" t="s">
        <v>75</v>
      </c>
      <c r="BG27" s="42" t="s">
        <v>75</v>
      </c>
      <c r="BH27" s="42" t="s">
        <v>75</v>
      </c>
      <c r="BI27" s="42" t="s">
        <v>75</v>
      </c>
      <c r="BJ27" s="42" t="s">
        <v>75</v>
      </c>
      <c r="BK27" s="42" t="s">
        <v>75</v>
      </c>
      <c r="BL27" s="42" t="s">
        <v>75</v>
      </c>
      <c r="BM27" s="42" t="s">
        <v>75</v>
      </c>
      <c r="BN27" s="42" t="s">
        <v>75</v>
      </c>
    </row>
    <row r="28" spans="1:68" ht="15">
      <c r="A28" s="27" t="s">
        <v>283</v>
      </c>
      <c r="B28" s="28"/>
      <c r="C28" s="43">
        <v>-352</v>
      </c>
      <c r="D28" s="43">
        <v>-360</v>
      </c>
      <c r="E28" s="43">
        <v>-396</v>
      </c>
      <c r="F28" s="43">
        <v>-1595</v>
      </c>
      <c r="G28" s="43">
        <v>-775</v>
      </c>
      <c r="H28" s="43">
        <v>-412</v>
      </c>
      <c r="I28" s="43">
        <v>-437</v>
      </c>
      <c r="J28" s="43">
        <v>-1969</v>
      </c>
      <c r="K28" s="43">
        <v>-2188</v>
      </c>
      <c r="L28" s="43">
        <v>-1618</v>
      </c>
      <c r="M28" s="43">
        <v>-1668</v>
      </c>
      <c r="N28" s="43">
        <v>-1064</v>
      </c>
      <c r="O28" s="43">
        <v>-1862</v>
      </c>
      <c r="P28" s="43">
        <v>-1182</v>
      </c>
      <c r="Q28" s="43">
        <v>-1676</v>
      </c>
      <c r="R28" s="43">
        <v>-1499</v>
      </c>
      <c r="S28" s="43">
        <v>-2336</v>
      </c>
      <c r="T28" s="43">
        <v>-3787</v>
      </c>
      <c r="U28" s="43">
        <v>-3000</v>
      </c>
      <c r="V28" s="43">
        <v>-3670</v>
      </c>
      <c r="W28" s="43">
        <v>-2328</v>
      </c>
      <c r="X28" s="43">
        <v>-2236</v>
      </c>
      <c r="Y28" s="43">
        <v>-2996</v>
      </c>
      <c r="Z28" s="43">
        <v>-5301</v>
      </c>
      <c r="AA28" s="43">
        <v>-3800</v>
      </c>
      <c r="AB28" s="43">
        <v>-4915.8999999999996</v>
      </c>
      <c r="AC28" s="43">
        <v>-7801</v>
      </c>
      <c r="AD28" s="43">
        <v>-14399.71</v>
      </c>
      <c r="AE28" s="43">
        <v>-10850.35</v>
      </c>
      <c r="AF28" s="43">
        <v>-10897</v>
      </c>
      <c r="AG28" s="43">
        <v>-9464</v>
      </c>
      <c r="AH28" s="43">
        <v>-5359</v>
      </c>
      <c r="AI28" s="43">
        <v>-11778</v>
      </c>
      <c r="AJ28" s="43">
        <v>-10177</v>
      </c>
      <c r="AK28" s="43">
        <v>-8476.2870548191404</v>
      </c>
      <c r="AL28" s="43">
        <v>6973</v>
      </c>
      <c r="AM28" s="43">
        <v>-14139</v>
      </c>
      <c r="AN28" s="43">
        <v>-9337</v>
      </c>
      <c r="AO28" s="43">
        <v>-12952</v>
      </c>
      <c r="AP28" s="43">
        <v>-8843</v>
      </c>
      <c r="AQ28" s="43">
        <v>-27312</v>
      </c>
      <c r="AR28" s="43">
        <v>-35807</v>
      </c>
      <c r="AS28" s="43">
        <v>-26555</v>
      </c>
      <c r="AT28" s="43">
        <v>-28254</v>
      </c>
      <c r="AU28" s="43">
        <v>-42027</v>
      </c>
      <c r="AV28" s="43">
        <v>-36278</v>
      </c>
      <c r="AW28" s="43">
        <v>-61176</v>
      </c>
      <c r="AX28" s="43">
        <v>-68302</v>
      </c>
      <c r="AY28" s="43">
        <v>-12151</v>
      </c>
      <c r="AZ28" s="43">
        <v>-16201</v>
      </c>
      <c r="BA28" s="43">
        <v>-17261</v>
      </c>
      <c r="BB28" s="43">
        <v>-21329</v>
      </c>
      <c r="BC28" s="43">
        <v>-12383</v>
      </c>
      <c r="BD28" s="43">
        <v>-14119</v>
      </c>
      <c r="BE28" s="43">
        <v>-10678</v>
      </c>
      <c r="BF28" s="43">
        <v>-9830</v>
      </c>
      <c r="BG28" s="43">
        <v>-8846</v>
      </c>
      <c r="BH28" s="43">
        <v>-67733</v>
      </c>
      <c r="BI28" s="43">
        <v>-33633</v>
      </c>
      <c r="BJ28" s="43">
        <v>-27036</v>
      </c>
      <c r="BK28" s="43">
        <v>-21813</v>
      </c>
      <c r="BL28" s="43">
        <v>-48169</v>
      </c>
      <c r="BM28" s="43">
        <v>-27294</v>
      </c>
      <c r="BN28" s="43">
        <v>-21499</v>
      </c>
      <c r="BO28" s="35"/>
    </row>
    <row r="29" spans="1:68" s="35" customFormat="1" ht="15">
      <c r="A29" s="33" t="s">
        <v>284</v>
      </c>
      <c r="B29" s="28"/>
      <c r="C29" s="42">
        <v>-657</v>
      </c>
      <c r="D29" s="42">
        <v>-719</v>
      </c>
      <c r="E29" s="42">
        <v>-733</v>
      </c>
      <c r="F29" s="42">
        <v>-878</v>
      </c>
      <c r="G29" s="42">
        <v>-2291</v>
      </c>
      <c r="H29" s="42">
        <v>-4655</v>
      </c>
      <c r="I29" s="42">
        <v>-5608</v>
      </c>
      <c r="J29" s="42">
        <v>-15136</v>
      </c>
      <c r="K29" s="42">
        <v>-5638</v>
      </c>
      <c r="L29" s="42">
        <v>-7077</v>
      </c>
      <c r="M29" s="42">
        <v>-7580</v>
      </c>
      <c r="N29" s="42">
        <v>-12912</v>
      </c>
      <c r="O29" s="42">
        <v>-6744</v>
      </c>
      <c r="P29" s="42">
        <v>-7673</v>
      </c>
      <c r="Q29" s="42">
        <v>-6075</v>
      </c>
      <c r="R29" s="42">
        <v>-13354</v>
      </c>
      <c r="S29" s="42">
        <v>-7011</v>
      </c>
      <c r="T29" s="42">
        <v>-10341</v>
      </c>
      <c r="U29" s="42">
        <v>-9320</v>
      </c>
      <c r="V29" s="42">
        <v>-22094</v>
      </c>
      <c r="W29" s="42">
        <v>-18237</v>
      </c>
      <c r="X29" s="42">
        <v>-17316</v>
      </c>
      <c r="Y29" s="42">
        <v>-16039</v>
      </c>
      <c r="Z29" s="42">
        <v>-28156</v>
      </c>
      <c r="AA29" s="42">
        <v>-27451</v>
      </c>
      <c r="AB29" s="42">
        <v>-20935.46</v>
      </c>
      <c r="AC29" s="42">
        <v>-24231</v>
      </c>
      <c r="AD29" s="42">
        <v>-34441.81</v>
      </c>
      <c r="AE29" s="42">
        <v>-31188.82</v>
      </c>
      <c r="AF29" s="42">
        <v>-27141</v>
      </c>
      <c r="AG29" s="42">
        <v>-31511</v>
      </c>
      <c r="AH29" s="42">
        <v>-33398</v>
      </c>
      <c r="AI29" s="42">
        <v>-32178</v>
      </c>
      <c r="AJ29" s="42">
        <v>-25239</v>
      </c>
      <c r="AK29" s="42">
        <v>-31581.693789999899</v>
      </c>
      <c r="AL29" s="42">
        <v>33937</v>
      </c>
      <c r="AM29" s="42">
        <v>-30938</v>
      </c>
      <c r="AN29" s="42">
        <v>-27622</v>
      </c>
      <c r="AO29" s="42">
        <v>-29942</v>
      </c>
      <c r="AP29" s="42">
        <v>-24944</v>
      </c>
      <c r="AQ29" s="42">
        <v>-21410</v>
      </c>
      <c r="AR29" s="42">
        <v>-25413</v>
      </c>
      <c r="AS29" s="42">
        <v>-31617</v>
      </c>
      <c r="AT29" s="42">
        <v>-23878</v>
      </c>
      <c r="AU29" s="42">
        <v>-24518</v>
      </c>
      <c r="AV29" s="42">
        <v>-34507</v>
      </c>
      <c r="AW29" s="42">
        <v>-14198</v>
      </c>
      <c r="AX29" s="42">
        <v>-15112</v>
      </c>
      <c r="AY29" s="42">
        <v>-19740</v>
      </c>
      <c r="AZ29" s="42">
        <v>-26306</v>
      </c>
      <c r="BA29" s="42">
        <v>-23053</v>
      </c>
      <c r="BB29" s="42">
        <v>-27386</v>
      </c>
      <c r="BC29" s="42">
        <v>-25432</v>
      </c>
      <c r="BD29" s="42">
        <v>-24116</v>
      </c>
      <c r="BE29" s="42">
        <v>-26859</v>
      </c>
      <c r="BF29" s="42">
        <v>-37384</v>
      </c>
      <c r="BG29" s="42">
        <v>-12084</v>
      </c>
      <c r="BH29" s="42">
        <v>-12589</v>
      </c>
      <c r="BI29" s="42">
        <v>-19467</v>
      </c>
      <c r="BJ29" s="42">
        <v>-32440</v>
      </c>
      <c r="BK29" s="42">
        <v>-19561</v>
      </c>
      <c r="BL29" s="42">
        <v>-28254</v>
      </c>
      <c r="BM29" s="42">
        <v>-39840</v>
      </c>
      <c r="BN29" s="42">
        <v>-44019</v>
      </c>
    </row>
    <row r="30" spans="1:68" s="32" customFormat="1" ht="15">
      <c r="A30" s="27" t="s">
        <v>285</v>
      </c>
      <c r="B30" s="28"/>
      <c r="C30" s="43">
        <v>-667</v>
      </c>
      <c r="D30" s="43">
        <v>-631</v>
      </c>
      <c r="E30" s="43">
        <v>-832</v>
      </c>
      <c r="F30" s="43">
        <v>-1552</v>
      </c>
      <c r="G30" s="43">
        <v>-3468</v>
      </c>
      <c r="H30" s="43">
        <v>-3199</v>
      </c>
      <c r="I30" s="43">
        <v>-3087</v>
      </c>
      <c r="J30" s="43">
        <v>-2674</v>
      </c>
      <c r="K30" s="43">
        <v>-2001</v>
      </c>
      <c r="L30" s="43">
        <v>-2342</v>
      </c>
      <c r="M30" s="43">
        <v>-2337</v>
      </c>
      <c r="N30" s="43">
        <v>-2085</v>
      </c>
      <c r="O30" s="43">
        <v>-2001</v>
      </c>
      <c r="P30" s="43">
        <v>-2126</v>
      </c>
      <c r="Q30" s="43">
        <v>-2528</v>
      </c>
      <c r="R30" s="43">
        <v>-3001</v>
      </c>
      <c r="S30" s="43">
        <v>-3267</v>
      </c>
      <c r="T30" s="43">
        <v>-1476</v>
      </c>
      <c r="U30" s="43">
        <v>-2328</v>
      </c>
      <c r="V30" s="43">
        <v>-1723</v>
      </c>
      <c r="W30" s="43">
        <v>-2323</v>
      </c>
      <c r="X30" s="43">
        <v>-1389</v>
      </c>
      <c r="Y30" s="43">
        <v>-1606</v>
      </c>
      <c r="Z30" s="43">
        <v>-1103</v>
      </c>
      <c r="AA30" s="43">
        <v>-1450</v>
      </c>
      <c r="AB30" s="43">
        <v>-825.83</v>
      </c>
      <c r="AC30" s="43">
        <v>-1723</v>
      </c>
      <c r="AD30" s="43">
        <v>-1403.65</v>
      </c>
      <c r="AE30" s="43">
        <v>-868.45</v>
      </c>
      <c r="AF30" s="43">
        <v>-1364</v>
      </c>
      <c r="AG30" s="43">
        <v>-998</v>
      </c>
      <c r="AH30" s="43">
        <v>-1230</v>
      </c>
      <c r="AI30" s="43">
        <v>-853</v>
      </c>
      <c r="AJ30" s="43">
        <v>-1291</v>
      </c>
      <c r="AK30" s="43">
        <v>-1468.11335322898</v>
      </c>
      <c r="AL30" s="43">
        <v>1660</v>
      </c>
      <c r="AM30" s="43">
        <v>-1580</v>
      </c>
      <c r="AN30" s="43">
        <v>-1597</v>
      </c>
      <c r="AO30" s="43">
        <v>-1831</v>
      </c>
      <c r="AP30" s="43">
        <v>-1492</v>
      </c>
      <c r="AQ30" s="43">
        <v>-1264</v>
      </c>
      <c r="AR30" s="43">
        <v>-1450</v>
      </c>
      <c r="AS30" s="43">
        <v>-1217</v>
      </c>
      <c r="AT30" s="43">
        <v>-2023</v>
      </c>
      <c r="AU30" s="43">
        <v>-1702</v>
      </c>
      <c r="AV30" s="43">
        <v>-1854</v>
      </c>
      <c r="AW30" s="43">
        <v>-1818</v>
      </c>
      <c r="AX30" s="43">
        <v>-4136</v>
      </c>
      <c r="AY30" s="43">
        <v>-2248</v>
      </c>
      <c r="AZ30" s="43">
        <v>-1964</v>
      </c>
      <c r="BA30" s="43">
        <v>-5148</v>
      </c>
      <c r="BB30" s="43">
        <v>-5069</v>
      </c>
      <c r="BC30" s="43">
        <v>-2751</v>
      </c>
      <c r="BD30" s="43">
        <v>-2975</v>
      </c>
      <c r="BE30" s="43">
        <v>-3415</v>
      </c>
      <c r="BF30" s="43">
        <v>-4043</v>
      </c>
      <c r="BG30" s="43">
        <v>-4234</v>
      </c>
      <c r="BH30" s="43">
        <v>-2486</v>
      </c>
      <c r="BI30" s="43">
        <v>-2102</v>
      </c>
      <c r="BJ30" s="43">
        <v>-3195</v>
      </c>
      <c r="BK30" s="43">
        <v>-4064</v>
      </c>
      <c r="BL30" s="43">
        <v>-10004</v>
      </c>
      <c r="BM30" s="43">
        <v>-6396</v>
      </c>
      <c r="BN30" s="43">
        <v>-15166</v>
      </c>
      <c r="BO30" s="35"/>
    </row>
    <row r="31" spans="1:68" s="35" customFormat="1" ht="15">
      <c r="A31" s="33" t="s">
        <v>286</v>
      </c>
      <c r="B31" s="28"/>
      <c r="C31" s="42">
        <v>-312</v>
      </c>
      <c r="D31" s="42">
        <v>-533</v>
      </c>
      <c r="E31" s="42">
        <v>-718</v>
      </c>
      <c r="F31" s="42">
        <v>-2515</v>
      </c>
      <c r="G31" s="42">
        <v>-1250</v>
      </c>
      <c r="H31" s="42">
        <v>-3769</v>
      </c>
      <c r="I31" s="42">
        <v>-1058</v>
      </c>
      <c r="J31" s="42">
        <v>-3154</v>
      </c>
      <c r="K31" s="42">
        <v>-1503</v>
      </c>
      <c r="L31" s="42">
        <v>-1848</v>
      </c>
      <c r="M31" s="42">
        <v>-2326</v>
      </c>
      <c r="N31" s="42">
        <v>2777</v>
      </c>
      <c r="O31" s="42">
        <v>-1015</v>
      </c>
      <c r="P31" s="42">
        <v>-2231</v>
      </c>
      <c r="Q31" s="42">
        <v>-1485</v>
      </c>
      <c r="R31" s="42">
        <v>3039</v>
      </c>
      <c r="S31" s="42">
        <v>-1567</v>
      </c>
      <c r="T31" s="42">
        <v>-2022</v>
      </c>
      <c r="U31" s="42">
        <v>-1222</v>
      </c>
      <c r="V31" s="42">
        <v>-3468</v>
      </c>
      <c r="W31" s="42">
        <v>-1661</v>
      </c>
      <c r="X31" s="42">
        <v>-1989</v>
      </c>
      <c r="Y31" s="42">
        <v>-3588</v>
      </c>
      <c r="Z31" s="42">
        <v>1482</v>
      </c>
      <c r="AA31" s="42">
        <v>-2839</v>
      </c>
      <c r="AB31" s="42">
        <v>-1044.21</v>
      </c>
      <c r="AC31" s="42">
        <v>-2191</v>
      </c>
      <c r="AD31" s="42">
        <v>-2512.13</v>
      </c>
      <c r="AE31" s="42">
        <v>78.989999999999995</v>
      </c>
      <c r="AF31" s="42">
        <v>-1891</v>
      </c>
      <c r="AG31" s="42">
        <v>-5094</v>
      </c>
      <c r="AH31" s="42">
        <v>-1792</v>
      </c>
      <c r="AI31" s="42">
        <v>-1752</v>
      </c>
      <c r="AJ31" s="42">
        <v>-3705</v>
      </c>
      <c r="AK31" s="42">
        <v>-4941.9533505999207</v>
      </c>
      <c r="AL31" s="42">
        <v>3238</v>
      </c>
      <c r="AM31" s="42">
        <v>-2985</v>
      </c>
      <c r="AN31" s="42">
        <v>-3701</v>
      </c>
      <c r="AO31" s="42">
        <v>-5249</v>
      </c>
      <c r="AP31" s="42">
        <v>-2146</v>
      </c>
      <c r="AQ31" s="42">
        <v>2221</v>
      </c>
      <c r="AR31" s="42">
        <v>2502</v>
      </c>
      <c r="AS31" s="42">
        <v>4626</v>
      </c>
      <c r="AT31" s="42">
        <v>-3657</v>
      </c>
      <c r="AU31" s="42">
        <v>-1576</v>
      </c>
      <c r="AV31" s="42">
        <v>-2829</v>
      </c>
      <c r="AW31" s="42">
        <v>1781</v>
      </c>
      <c r="AX31" s="42">
        <v>4928</v>
      </c>
      <c r="AY31" s="42">
        <v>-347</v>
      </c>
      <c r="AZ31" s="42">
        <v>-1345</v>
      </c>
      <c r="BA31" s="42">
        <v>-6317</v>
      </c>
      <c r="BB31" s="42">
        <v>-9439</v>
      </c>
      <c r="BC31" s="42">
        <v>-1488</v>
      </c>
      <c r="BD31" s="42">
        <v>-5324</v>
      </c>
      <c r="BE31" s="42">
        <v>-3375</v>
      </c>
      <c r="BF31" s="42">
        <v>-8619</v>
      </c>
      <c r="BG31" s="42">
        <v>-3758</v>
      </c>
      <c r="BH31" s="42">
        <v>-2489</v>
      </c>
      <c r="BI31" s="42">
        <v>-3946</v>
      </c>
      <c r="BJ31" s="42">
        <v>-5501</v>
      </c>
      <c r="BK31" s="42">
        <v>-1756</v>
      </c>
      <c r="BL31" s="42">
        <v>-1358</v>
      </c>
      <c r="BM31" s="42">
        <v>-4860</v>
      </c>
      <c r="BN31" s="42">
        <v>-4858</v>
      </c>
    </row>
    <row r="32" spans="1:68" s="32" customFormat="1" ht="15">
      <c r="A32" s="44" t="s">
        <v>95</v>
      </c>
      <c r="B32" s="24"/>
      <c r="C32" s="41">
        <v>-128</v>
      </c>
      <c r="D32" s="41">
        <v>-126</v>
      </c>
      <c r="E32" s="41">
        <v>-124</v>
      </c>
      <c r="F32" s="41">
        <v>-228</v>
      </c>
      <c r="G32" s="41">
        <v>-9224</v>
      </c>
      <c r="H32" s="41">
        <v>-12088</v>
      </c>
      <c r="I32" s="41">
        <v>-15431</v>
      </c>
      <c r="J32" s="41">
        <v>-25519</v>
      </c>
      <c r="K32" s="41">
        <v>-13046</v>
      </c>
      <c r="L32" s="41">
        <v>-19299</v>
      </c>
      <c r="M32" s="41">
        <v>-22307</v>
      </c>
      <c r="N32" s="41">
        <v>-2938</v>
      </c>
      <c r="O32" s="41">
        <v>-3251</v>
      </c>
      <c r="P32" s="41">
        <v>-3393</v>
      </c>
      <c r="Q32" s="41">
        <v>-1809</v>
      </c>
      <c r="R32" s="41">
        <v>-2739</v>
      </c>
      <c r="S32" s="41">
        <v>-3003</v>
      </c>
      <c r="T32" s="41">
        <v>-2654</v>
      </c>
      <c r="U32" s="41">
        <v>-2632</v>
      </c>
      <c r="V32" s="41">
        <v>-3170</v>
      </c>
      <c r="W32" s="41">
        <v>-2853</v>
      </c>
      <c r="X32" s="41">
        <v>-3545</v>
      </c>
      <c r="Y32" s="41">
        <v>-1165</v>
      </c>
      <c r="Z32" s="41">
        <v>-2269</v>
      </c>
      <c r="AA32" s="41">
        <v>-2540</v>
      </c>
      <c r="AB32" s="41">
        <v>-2863</v>
      </c>
      <c r="AC32" s="41">
        <v>1906</v>
      </c>
      <c r="AD32" s="41">
        <v>-9529.66</v>
      </c>
      <c r="AE32" s="41">
        <v>-2587.5100000000002</v>
      </c>
      <c r="AF32" s="41" t="s">
        <v>90</v>
      </c>
      <c r="AG32" s="41">
        <v>-2427</v>
      </c>
      <c r="AH32" s="41">
        <v>-2469</v>
      </c>
      <c r="AI32" s="41">
        <v>-2660</v>
      </c>
      <c r="AJ32" s="41">
        <v>2610</v>
      </c>
      <c r="AK32" s="41">
        <v>-2420.0997739937698</v>
      </c>
      <c r="AL32" s="41">
        <v>-2496</v>
      </c>
      <c r="AM32" s="41">
        <v>-2511</v>
      </c>
      <c r="AN32" s="41">
        <v>-2565</v>
      </c>
      <c r="AO32" s="41">
        <v>-2579</v>
      </c>
      <c r="AP32" s="41">
        <v>-2577</v>
      </c>
      <c r="AQ32" s="41">
        <f>-122-5285</f>
        <v>-5407</v>
      </c>
      <c r="AR32" s="41">
        <v>-5405</v>
      </c>
      <c r="AS32" s="41">
        <v>-4923</v>
      </c>
      <c r="AT32" s="41">
        <v>-3689</v>
      </c>
      <c r="AU32" s="41">
        <v>-4032</v>
      </c>
      <c r="AV32" s="41">
        <v>-4242</v>
      </c>
      <c r="AW32" s="41">
        <v>-4314</v>
      </c>
      <c r="AX32" s="41">
        <v>-4252</v>
      </c>
      <c r="AY32" s="41">
        <v>-4252</v>
      </c>
      <c r="AZ32" s="41">
        <v>-4258</v>
      </c>
      <c r="BA32" s="41">
        <v>-4269</v>
      </c>
      <c r="BB32" s="41">
        <v>-4623</v>
      </c>
      <c r="BC32" s="41">
        <v>-5256</v>
      </c>
      <c r="BD32" s="41">
        <v>-5236</v>
      </c>
      <c r="BE32" s="41">
        <v>-5218</v>
      </c>
      <c r="BF32" s="41">
        <v>-5217</v>
      </c>
      <c r="BG32" s="41">
        <v>-7630</v>
      </c>
      <c r="BH32" s="41">
        <v>-8011</v>
      </c>
      <c r="BI32" s="41">
        <v>-8448</v>
      </c>
      <c r="BJ32" s="41">
        <v>-10335</v>
      </c>
      <c r="BK32" s="41">
        <v>-9275</v>
      </c>
      <c r="BL32" s="41">
        <v>-11447</v>
      </c>
      <c r="BM32" s="41">
        <v>-12235</v>
      </c>
      <c r="BN32" s="41">
        <v>13333</v>
      </c>
      <c r="BO32" s="23"/>
    </row>
    <row r="33" spans="1:67" s="48" customFormat="1" ht="15">
      <c r="A33" s="45" t="s">
        <v>96</v>
      </c>
      <c r="B33" s="46"/>
      <c r="C33" s="47">
        <v>537</v>
      </c>
      <c r="D33" s="47">
        <v>-1632</v>
      </c>
      <c r="E33" s="47">
        <v>-2033</v>
      </c>
      <c r="F33" s="47">
        <v>-2682</v>
      </c>
      <c r="G33" s="47">
        <v>-7401</v>
      </c>
      <c r="H33" s="47">
        <v>-23336</v>
      </c>
      <c r="I33" s="47">
        <v>-24602</v>
      </c>
      <c r="J33" s="47">
        <v>-48454</v>
      </c>
      <c r="K33" s="47">
        <v>-20908</v>
      </c>
      <c r="L33" s="47">
        <v>-29552</v>
      </c>
      <c r="M33" s="47">
        <v>-52178</v>
      </c>
      <c r="N33" s="47">
        <v>-34845</v>
      </c>
      <c r="O33" s="47">
        <v>-8072</v>
      </c>
      <c r="P33" s="47">
        <v>16732</v>
      </c>
      <c r="Q33" s="47">
        <v>-232</v>
      </c>
      <c r="R33" s="47">
        <v>-15013</v>
      </c>
      <c r="S33" s="47">
        <v>-40118</v>
      </c>
      <c r="T33" s="47">
        <v>-12665</v>
      </c>
      <c r="U33" s="47">
        <v>4710</v>
      </c>
      <c r="V33" s="47">
        <v>-45974</v>
      </c>
      <c r="W33" s="47">
        <v>-76992</v>
      </c>
      <c r="X33" s="47">
        <v>-21263</v>
      </c>
      <c r="Y33" s="47">
        <v>-118552</v>
      </c>
      <c r="Z33" s="47">
        <v>-88886</v>
      </c>
      <c r="AA33" s="47">
        <v>-68261</v>
      </c>
      <c r="AB33" s="47">
        <v>-146997.81</v>
      </c>
      <c r="AC33" s="47">
        <v>-91507</v>
      </c>
      <c r="AD33" s="47">
        <v>-127198.34</v>
      </c>
      <c r="AE33" s="47">
        <v>-126880.17</v>
      </c>
      <c r="AF33" s="47">
        <v>-165701</v>
      </c>
      <c r="AG33" s="47">
        <v>-126258</v>
      </c>
      <c r="AH33" s="47">
        <v>-161809.06562131902</v>
      </c>
      <c r="AI33" s="47">
        <v>-118460</v>
      </c>
      <c r="AJ33" s="47">
        <v>-97130</v>
      </c>
      <c r="AK33" s="47">
        <v>-176123</v>
      </c>
      <c r="AL33" s="47">
        <v>-188376</v>
      </c>
      <c r="AM33" s="47">
        <v>-293371</v>
      </c>
      <c r="AN33" s="47">
        <v>-125700</v>
      </c>
      <c r="AO33" s="47">
        <v>-414610</v>
      </c>
      <c r="AP33" s="47">
        <v>-162865</v>
      </c>
      <c r="AQ33" s="47">
        <v>-32131</v>
      </c>
      <c r="AR33" s="47">
        <v>-29547</v>
      </c>
      <c r="AS33" s="47">
        <v>-124330</v>
      </c>
      <c r="AT33" s="47">
        <v>-122154</v>
      </c>
      <c r="AU33" s="47">
        <v>-65366</v>
      </c>
      <c r="AV33" s="47">
        <v>-108276</v>
      </c>
      <c r="AW33" s="47">
        <v>-70367</v>
      </c>
      <c r="AX33" s="47">
        <v>-65756</v>
      </c>
      <c r="AY33" s="47">
        <v>-51903</v>
      </c>
      <c r="AZ33" s="47">
        <v>-57817</v>
      </c>
      <c r="BA33" s="47">
        <v>-58310</v>
      </c>
      <c r="BB33" s="47">
        <v>-42962</v>
      </c>
      <c r="BC33" s="47">
        <v>-57027</v>
      </c>
      <c r="BD33" s="47">
        <v>-60566</v>
      </c>
      <c r="BE33" s="47">
        <v>-41588</v>
      </c>
      <c r="BF33" s="47">
        <v>-50195</v>
      </c>
      <c r="BG33" s="47">
        <v>-41208</v>
      </c>
      <c r="BH33" s="47">
        <v>-40822</v>
      </c>
      <c r="BI33" s="47">
        <v>-68841</v>
      </c>
      <c r="BJ33" s="47">
        <v>-58026</v>
      </c>
      <c r="BK33" s="47">
        <v>-68017</v>
      </c>
      <c r="BL33" s="47">
        <v>-65010</v>
      </c>
      <c r="BM33" s="47">
        <v>-61178</v>
      </c>
      <c r="BN33" s="47">
        <v>-82822</v>
      </c>
      <c r="BO33" s="32"/>
    </row>
    <row r="34" spans="1:67" ht="15">
      <c r="A34" s="27" t="s">
        <v>197</v>
      </c>
      <c r="B34" s="49"/>
      <c r="C34" s="43">
        <v>3587</v>
      </c>
      <c r="D34" s="43">
        <v>3783</v>
      </c>
      <c r="E34" s="43">
        <v>1492</v>
      </c>
      <c r="F34" s="43">
        <v>5814</v>
      </c>
      <c r="G34" s="43">
        <v>3442</v>
      </c>
      <c r="H34" s="43">
        <v>15716</v>
      </c>
      <c r="I34" s="43">
        <v>11065</v>
      </c>
      <c r="J34" s="43">
        <v>27847</v>
      </c>
      <c r="K34" s="43">
        <v>35366</v>
      </c>
      <c r="L34" s="43">
        <v>56518</v>
      </c>
      <c r="M34" s="43">
        <v>33778</v>
      </c>
      <c r="N34" s="43">
        <v>75902</v>
      </c>
      <c r="O34" s="43">
        <v>69364</v>
      </c>
      <c r="P34" s="43">
        <v>91279</v>
      </c>
      <c r="Q34" s="43">
        <v>71762</v>
      </c>
      <c r="R34" s="43">
        <v>79902</v>
      </c>
      <c r="S34" s="43">
        <v>65383</v>
      </c>
      <c r="T34" s="43">
        <v>63342</v>
      </c>
      <c r="U34" s="43">
        <v>56938</v>
      </c>
      <c r="V34" s="43">
        <v>78690</v>
      </c>
      <c r="W34" s="43">
        <v>73286</v>
      </c>
      <c r="X34" s="43">
        <v>93021</v>
      </c>
      <c r="Y34" s="43">
        <v>160556</v>
      </c>
      <c r="Z34" s="43">
        <v>198649</v>
      </c>
      <c r="AA34" s="43">
        <v>208037</v>
      </c>
      <c r="AB34" s="43">
        <v>105849.89</v>
      </c>
      <c r="AC34" s="43">
        <v>112956</v>
      </c>
      <c r="AD34" s="43">
        <v>453797.25</v>
      </c>
      <c r="AE34" s="43">
        <v>301628.86</v>
      </c>
      <c r="AF34" s="43">
        <v>219015</v>
      </c>
      <c r="AG34" s="43">
        <v>186757</v>
      </c>
      <c r="AH34" s="43">
        <v>236017.17352410001</v>
      </c>
      <c r="AI34" s="43">
        <v>228250</v>
      </c>
      <c r="AJ34" s="43">
        <v>161988</v>
      </c>
      <c r="AK34" s="43">
        <v>169867.31246751401</v>
      </c>
      <c r="AL34" s="43">
        <v>245113</v>
      </c>
      <c r="AM34" s="43">
        <v>391506</v>
      </c>
      <c r="AN34" s="43">
        <v>473172</v>
      </c>
      <c r="AO34" s="43">
        <v>410473</v>
      </c>
      <c r="AP34" s="43">
        <v>274119</v>
      </c>
      <c r="AQ34" s="43">
        <v>594304</v>
      </c>
      <c r="AR34" s="43">
        <v>749822</v>
      </c>
      <c r="AS34" s="43">
        <v>233631</v>
      </c>
      <c r="AT34" s="43">
        <v>370501</v>
      </c>
      <c r="AU34" s="43">
        <v>244601</v>
      </c>
      <c r="AV34" s="43">
        <v>133557</v>
      </c>
      <c r="AW34" s="43">
        <v>229556.52737333399</v>
      </c>
      <c r="AX34" s="43">
        <v>44016.266934418098</v>
      </c>
      <c r="AY34" s="43">
        <v>38171.148116607197</v>
      </c>
      <c r="AZ34" s="43">
        <v>28820</v>
      </c>
      <c r="BA34" s="43">
        <v>29873</v>
      </c>
      <c r="BB34" s="43">
        <v>28320</v>
      </c>
      <c r="BC34" s="43">
        <v>20476</v>
      </c>
      <c r="BD34" s="43">
        <v>23833</v>
      </c>
      <c r="BE34" s="43">
        <v>19868</v>
      </c>
      <c r="BF34" s="43">
        <v>16741</v>
      </c>
      <c r="BG34" s="43">
        <v>12690</v>
      </c>
      <c r="BH34" s="43">
        <v>10878</v>
      </c>
      <c r="BI34" s="43">
        <v>6176</v>
      </c>
      <c r="BJ34" s="43">
        <v>13544</v>
      </c>
      <c r="BK34" s="43">
        <v>12609</v>
      </c>
      <c r="BL34" s="43">
        <v>21947</v>
      </c>
      <c r="BM34" s="43">
        <v>27873</v>
      </c>
      <c r="BN34" s="43">
        <v>39129</v>
      </c>
      <c r="BO34" s="32"/>
    </row>
    <row r="35" spans="1:67" s="35" customFormat="1" ht="15">
      <c r="A35" s="33" t="s">
        <v>198</v>
      </c>
      <c r="B35" s="49"/>
      <c r="C35" s="42">
        <v>-3051</v>
      </c>
      <c r="D35" s="42">
        <v>-5416</v>
      </c>
      <c r="E35" s="42">
        <v>-3525</v>
      </c>
      <c r="F35" s="42">
        <v>-8496</v>
      </c>
      <c r="G35" s="42">
        <v>-10843</v>
      </c>
      <c r="H35" s="42">
        <v>-39052</v>
      </c>
      <c r="I35" s="42">
        <v>-35667</v>
      </c>
      <c r="J35" s="42">
        <v>-76301</v>
      </c>
      <c r="K35" s="42">
        <v>-56111</v>
      </c>
      <c r="L35" s="42">
        <v>-56317</v>
      </c>
      <c r="M35" s="42">
        <v>-114143</v>
      </c>
      <c r="N35" s="42">
        <v>-110747</v>
      </c>
      <c r="O35" s="42">
        <v>-86094</v>
      </c>
      <c r="P35" s="42">
        <v>-45298</v>
      </c>
      <c r="Q35" s="42">
        <v>-65759</v>
      </c>
      <c r="R35" s="42">
        <v>-94915</v>
      </c>
      <c r="S35" s="42">
        <v>-96071</v>
      </c>
      <c r="T35" s="42">
        <v>-78188</v>
      </c>
      <c r="U35" s="42">
        <v>-53469</v>
      </c>
      <c r="V35" s="42">
        <v>-124664</v>
      </c>
      <c r="W35" s="42">
        <v>-150278</v>
      </c>
      <c r="X35" s="42">
        <v>-114284</v>
      </c>
      <c r="Y35" s="42">
        <v>-279108</v>
      </c>
      <c r="Z35" s="42">
        <v>-287536</v>
      </c>
      <c r="AA35" s="42">
        <v>-276298</v>
      </c>
      <c r="AB35" s="42">
        <v>-252847.7</v>
      </c>
      <c r="AC35" s="42">
        <v>-204463</v>
      </c>
      <c r="AD35" s="42">
        <v>-580995.59</v>
      </c>
      <c r="AE35" s="42">
        <v>-428509.03</v>
      </c>
      <c r="AF35" s="42">
        <v>-384717</v>
      </c>
      <c r="AG35" s="42">
        <v>-313015</v>
      </c>
      <c r="AH35" s="42">
        <v>-397826.23914541904</v>
      </c>
      <c r="AI35" s="42">
        <v>-346710</v>
      </c>
      <c r="AJ35" s="42">
        <v>-259118</v>
      </c>
      <c r="AK35" s="42">
        <v>-345989.782610144</v>
      </c>
      <c r="AL35" s="42">
        <v>-433489</v>
      </c>
      <c r="AM35" s="42">
        <v>-684877</v>
      </c>
      <c r="AN35" s="42">
        <v>-598872</v>
      </c>
      <c r="AO35" s="42">
        <v>-825083</v>
      </c>
      <c r="AP35" s="42">
        <v>-436984</v>
      </c>
      <c r="AQ35" s="42">
        <v>-626435</v>
      </c>
      <c r="AR35" s="42">
        <v>-779369</v>
      </c>
      <c r="AS35" s="42">
        <v>-357961</v>
      </c>
      <c r="AT35" s="42">
        <v>-492655</v>
      </c>
      <c r="AU35" s="42">
        <v>-309967</v>
      </c>
      <c r="AV35" s="42">
        <v>-241833</v>
      </c>
      <c r="AW35" s="42">
        <v>-299923.67566583504</v>
      </c>
      <c r="AX35" s="42">
        <v>-109771.78088433901</v>
      </c>
      <c r="AY35" s="42">
        <v>-90074.152983312699</v>
      </c>
      <c r="AZ35" s="42">
        <v>-86637</v>
      </c>
      <c r="BA35" s="42">
        <v>-88183</v>
      </c>
      <c r="BB35" s="42">
        <v>-71282</v>
      </c>
      <c r="BC35" s="42">
        <v>-77503</v>
      </c>
      <c r="BD35" s="42">
        <v>-84399</v>
      </c>
      <c r="BE35" s="42">
        <v>-61456</v>
      </c>
      <c r="BF35" s="42">
        <v>-66936</v>
      </c>
      <c r="BG35" s="42">
        <v>-53898</v>
      </c>
      <c r="BH35" s="42">
        <v>-51700</v>
      </c>
      <c r="BI35" s="42">
        <v>-75017</v>
      </c>
      <c r="BJ35" s="42">
        <v>-71570</v>
      </c>
      <c r="BK35" s="42">
        <v>-80626</v>
      </c>
      <c r="BL35" s="42">
        <v>-86957</v>
      </c>
      <c r="BM35" s="42">
        <v>-89051</v>
      </c>
      <c r="BN35" s="42">
        <v>-121951</v>
      </c>
      <c r="BO35" s="23"/>
    </row>
    <row r="36" spans="1:67" ht="15">
      <c r="A36" s="27" t="s">
        <v>97</v>
      </c>
      <c r="B36" s="49"/>
      <c r="C36" s="43">
        <v>0</v>
      </c>
      <c r="D36" s="43">
        <v>0</v>
      </c>
      <c r="E36" s="43">
        <v>0</v>
      </c>
      <c r="F36" s="43">
        <v>0</v>
      </c>
      <c r="G36" s="43">
        <v>0</v>
      </c>
      <c r="H36" s="43">
        <v>0</v>
      </c>
      <c r="I36" s="43">
        <v>0</v>
      </c>
      <c r="J36" s="43">
        <v>0</v>
      </c>
      <c r="K36" s="43">
        <v>-163</v>
      </c>
      <c r="L36" s="43">
        <v>-29753</v>
      </c>
      <c r="M36" s="43">
        <v>28187</v>
      </c>
      <c r="N36" s="43">
        <v>0</v>
      </c>
      <c r="O36" s="43">
        <v>8658</v>
      </c>
      <c r="P36" s="43">
        <v>-29249</v>
      </c>
      <c r="Q36" s="43">
        <v>-6235</v>
      </c>
      <c r="R36" s="43">
        <v>0</v>
      </c>
      <c r="S36" s="43">
        <v>-9430</v>
      </c>
      <c r="T36" s="43">
        <v>2181</v>
      </c>
      <c r="U36" s="43">
        <v>1241</v>
      </c>
      <c r="V36" s="43">
        <v>0</v>
      </c>
      <c r="W36" s="43">
        <v>0</v>
      </c>
      <c r="X36" s="43">
        <v>0</v>
      </c>
      <c r="Y36" s="43">
        <v>0</v>
      </c>
      <c r="Z36" s="43">
        <v>0</v>
      </c>
      <c r="AA36" s="43">
        <v>0</v>
      </c>
      <c r="AB36" s="43">
        <v>0</v>
      </c>
      <c r="AC36" s="43">
        <v>0</v>
      </c>
      <c r="AD36" s="43">
        <v>0</v>
      </c>
      <c r="AE36" s="43">
        <v>0</v>
      </c>
      <c r="AF36" s="43" t="s">
        <v>90</v>
      </c>
      <c r="AG36" s="43" t="s">
        <v>90</v>
      </c>
      <c r="AH36" s="43" t="s">
        <v>91</v>
      </c>
      <c r="AI36" s="43" t="s">
        <v>75</v>
      </c>
      <c r="AJ36" s="43" t="s">
        <v>75</v>
      </c>
      <c r="AK36" s="43" t="s">
        <v>91</v>
      </c>
      <c r="AL36" s="43" t="s">
        <v>91</v>
      </c>
      <c r="AM36" s="43" t="s">
        <v>91</v>
      </c>
      <c r="AN36" s="43" t="s">
        <v>91</v>
      </c>
      <c r="AO36" s="43" t="s">
        <v>91</v>
      </c>
      <c r="AP36" s="43" t="s">
        <v>91</v>
      </c>
      <c r="AQ36" s="43" t="s">
        <v>75</v>
      </c>
      <c r="AR36" s="43" t="s">
        <v>75</v>
      </c>
      <c r="AS36" s="43" t="s">
        <v>75</v>
      </c>
      <c r="AT36" s="43" t="s">
        <v>75</v>
      </c>
      <c r="AU36" s="43" t="s">
        <v>75</v>
      </c>
      <c r="AV36" s="43" t="s">
        <v>75</v>
      </c>
      <c r="AW36" s="43" t="s">
        <v>75</v>
      </c>
      <c r="AX36" s="43" t="s">
        <v>75</v>
      </c>
      <c r="AY36" s="43" t="s">
        <v>75</v>
      </c>
      <c r="AZ36" s="43" t="s">
        <v>75</v>
      </c>
      <c r="BA36" s="43" t="s">
        <v>75</v>
      </c>
      <c r="BB36" s="43" t="s">
        <v>75</v>
      </c>
      <c r="BC36" s="43" t="s">
        <v>75</v>
      </c>
      <c r="BD36" s="43" t="s">
        <v>75</v>
      </c>
      <c r="BE36" s="43" t="s">
        <v>75</v>
      </c>
      <c r="BF36" s="43" t="s">
        <v>75</v>
      </c>
      <c r="BG36" s="43" t="s">
        <v>75</v>
      </c>
      <c r="BH36" s="43" t="s">
        <v>75</v>
      </c>
      <c r="BI36" s="43" t="s">
        <v>75</v>
      </c>
      <c r="BJ36" s="43" t="s">
        <v>75</v>
      </c>
      <c r="BK36" s="43" t="s">
        <v>75</v>
      </c>
      <c r="BL36" s="43" t="s">
        <v>75</v>
      </c>
      <c r="BM36" s="43" t="s">
        <v>75</v>
      </c>
      <c r="BN36" s="43" t="s">
        <v>75</v>
      </c>
    </row>
    <row r="37" spans="1:67" s="48" customFormat="1" ht="15">
      <c r="A37" s="45" t="s">
        <v>98</v>
      </c>
      <c r="B37" s="46"/>
      <c r="C37" s="47">
        <v>0</v>
      </c>
      <c r="D37" s="47">
        <v>0</v>
      </c>
      <c r="E37" s="47">
        <v>0</v>
      </c>
      <c r="F37" s="47">
        <v>0</v>
      </c>
      <c r="G37" s="47">
        <v>0</v>
      </c>
      <c r="H37" s="47">
        <v>1505</v>
      </c>
      <c r="I37" s="47">
        <v>36</v>
      </c>
      <c r="J37" s="47">
        <v>1041</v>
      </c>
      <c r="K37" s="47">
        <v>135</v>
      </c>
      <c r="L37" s="47">
        <v>271</v>
      </c>
      <c r="M37" s="47">
        <v>213</v>
      </c>
      <c r="N37" s="47">
        <v>160</v>
      </c>
      <c r="O37" s="47">
        <v>183</v>
      </c>
      <c r="P37" s="47">
        <v>246</v>
      </c>
      <c r="Q37" s="47">
        <v>216</v>
      </c>
      <c r="R37" s="47">
        <v>279</v>
      </c>
      <c r="S37" s="47">
        <v>0</v>
      </c>
      <c r="T37" s="47">
        <v>1431</v>
      </c>
      <c r="U37" s="47">
        <v>0</v>
      </c>
      <c r="V37" s="47">
        <v>0</v>
      </c>
      <c r="W37" s="47">
        <v>0</v>
      </c>
      <c r="X37" s="47">
        <v>0</v>
      </c>
      <c r="Y37" s="47">
        <v>0</v>
      </c>
      <c r="Z37" s="47">
        <v>0</v>
      </c>
      <c r="AA37" s="47">
        <v>0</v>
      </c>
      <c r="AB37" s="47">
        <v>0</v>
      </c>
      <c r="AC37" s="47">
        <v>0</v>
      </c>
      <c r="AD37" s="47">
        <v>0.59</v>
      </c>
      <c r="AE37" s="47">
        <v>0</v>
      </c>
      <c r="AF37" s="47" t="s">
        <v>90</v>
      </c>
      <c r="AG37" s="47" t="s">
        <v>90</v>
      </c>
      <c r="AH37" s="47">
        <v>0</v>
      </c>
      <c r="AI37" s="47" t="s">
        <v>75</v>
      </c>
      <c r="AJ37" s="47" t="s">
        <v>75</v>
      </c>
      <c r="AK37" s="47" t="s">
        <v>91</v>
      </c>
      <c r="AL37" s="47" t="s">
        <v>91</v>
      </c>
      <c r="AM37" s="47" t="s">
        <v>91</v>
      </c>
      <c r="AN37" s="47" t="s">
        <v>91</v>
      </c>
      <c r="AO37" s="47" t="s">
        <v>91</v>
      </c>
      <c r="AP37" s="47" t="s">
        <v>91</v>
      </c>
      <c r="AQ37" s="47" t="s">
        <v>75</v>
      </c>
      <c r="AR37" s="47" t="s">
        <v>75</v>
      </c>
      <c r="AS37" s="47" t="s">
        <v>75</v>
      </c>
      <c r="AT37" s="47" t="s">
        <v>75</v>
      </c>
      <c r="AU37" s="47" t="s">
        <v>75</v>
      </c>
      <c r="AV37" s="47" t="s">
        <v>75</v>
      </c>
      <c r="AW37" s="47" t="s">
        <v>75</v>
      </c>
      <c r="AX37" s="47" t="s">
        <v>75</v>
      </c>
      <c r="AY37" s="47" t="s">
        <v>75</v>
      </c>
      <c r="AZ37" s="47">
        <v>1647</v>
      </c>
      <c r="BA37" s="47">
        <v>-228</v>
      </c>
      <c r="BB37" s="47">
        <v>-3498</v>
      </c>
      <c r="BC37" s="47">
        <v>-4790</v>
      </c>
      <c r="BD37" s="47">
        <v>632</v>
      </c>
      <c r="BE37" s="47">
        <v>-695</v>
      </c>
      <c r="BF37" s="47">
        <v>11313</v>
      </c>
      <c r="BG37" s="47">
        <v>-24496</v>
      </c>
      <c r="BH37" s="47">
        <v>-6824</v>
      </c>
      <c r="BI37" s="47">
        <v>-8905</v>
      </c>
      <c r="BJ37" s="47">
        <v>-18168</v>
      </c>
      <c r="BK37" s="47">
        <v>-8562</v>
      </c>
      <c r="BL37" s="47">
        <v>-8352</v>
      </c>
      <c r="BM37" s="47">
        <v>-10295</v>
      </c>
      <c r="BN37" s="47">
        <v>-42157</v>
      </c>
      <c r="BO37" s="32"/>
    </row>
    <row r="38" spans="1:67" s="32" customFormat="1" ht="15">
      <c r="A38" s="44" t="s">
        <v>349</v>
      </c>
      <c r="B38" s="50"/>
      <c r="C38" s="41">
        <v>0</v>
      </c>
      <c r="D38" s="41">
        <v>0</v>
      </c>
      <c r="E38" s="41">
        <v>0</v>
      </c>
      <c r="F38" s="41">
        <v>0</v>
      </c>
      <c r="G38" s="41">
        <v>0</v>
      </c>
      <c r="H38" s="41">
        <v>0</v>
      </c>
      <c r="I38" s="41">
        <v>0</v>
      </c>
      <c r="J38" s="41">
        <v>0</v>
      </c>
      <c r="K38" s="41">
        <v>423</v>
      </c>
      <c r="L38" s="41">
        <v>431</v>
      </c>
      <c r="M38" s="41">
        <v>-63</v>
      </c>
      <c r="N38" s="41">
        <v>771418</v>
      </c>
      <c r="O38" s="41">
        <v>138</v>
      </c>
      <c r="P38" s="41">
        <v>470</v>
      </c>
      <c r="Q38" s="41">
        <v>441</v>
      </c>
      <c r="R38" s="41">
        <v>1248947</v>
      </c>
      <c r="S38" s="41">
        <v>9052</v>
      </c>
      <c r="T38" s="41">
        <v>7824</v>
      </c>
      <c r="U38" s="41">
        <v>1371</v>
      </c>
      <c r="V38" s="41">
        <v>557947</v>
      </c>
      <c r="W38" s="41">
        <v>3481</v>
      </c>
      <c r="X38" s="41">
        <v>1335</v>
      </c>
      <c r="Y38" s="41">
        <v>204</v>
      </c>
      <c r="Z38" s="41">
        <v>777640</v>
      </c>
      <c r="AA38" s="41">
        <v>16244</v>
      </c>
      <c r="AB38" s="41">
        <v>737530.3</v>
      </c>
      <c r="AC38" s="41">
        <v>3136</v>
      </c>
      <c r="AD38" s="41">
        <v>1790806.87</v>
      </c>
      <c r="AE38" s="41">
        <v>1519.66</v>
      </c>
      <c r="AF38" s="41">
        <v>349600</v>
      </c>
      <c r="AG38" s="41">
        <v>62654</v>
      </c>
      <c r="AH38" s="41">
        <v>444093</v>
      </c>
      <c r="AI38" s="41">
        <v>6882</v>
      </c>
      <c r="AJ38" s="41">
        <v>343402</v>
      </c>
      <c r="AK38" s="41">
        <v>6828.5547326242895</v>
      </c>
      <c r="AL38" s="41">
        <v>279676</v>
      </c>
      <c r="AM38" s="41">
        <v>253</v>
      </c>
      <c r="AN38" s="41">
        <v>399653</v>
      </c>
      <c r="AO38" s="41">
        <v>2884</v>
      </c>
      <c r="AP38" s="41">
        <v>-99885</v>
      </c>
      <c r="AQ38" s="41">
        <v>-8054</v>
      </c>
      <c r="AR38" s="41">
        <v>61361</v>
      </c>
      <c r="AS38" s="41">
        <v>1586</v>
      </c>
      <c r="AT38" s="41">
        <v>-837288</v>
      </c>
      <c r="AU38" s="41">
        <v>-2680</v>
      </c>
      <c r="AV38" s="41">
        <v>-441553</v>
      </c>
      <c r="AW38" s="41">
        <v>-131436</v>
      </c>
      <c r="AX38" s="41">
        <v>-1237217</v>
      </c>
      <c r="AY38" s="41">
        <v>2778</v>
      </c>
      <c r="AZ38" s="41">
        <v>-61042</v>
      </c>
      <c r="BA38" s="41">
        <v>-396</v>
      </c>
      <c r="BB38" s="41">
        <v>830972</v>
      </c>
      <c r="BC38" s="41">
        <v>1709</v>
      </c>
      <c r="BD38" s="41">
        <v>484061</v>
      </c>
      <c r="BE38" s="41">
        <v>75006</v>
      </c>
      <c r="BF38" s="41">
        <v>462389</v>
      </c>
      <c r="BG38" s="41">
        <v>38919</v>
      </c>
      <c r="BH38" s="41">
        <v>-910923</v>
      </c>
      <c r="BI38" s="41">
        <v>-453</v>
      </c>
      <c r="BJ38" s="41">
        <v>100566</v>
      </c>
      <c r="BK38" s="41">
        <v>15494</v>
      </c>
      <c r="BL38" s="41">
        <v>-241043</v>
      </c>
      <c r="BM38" s="41">
        <v>-36730</v>
      </c>
      <c r="BN38" s="41">
        <v>191814</v>
      </c>
      <c r="BO38" s="23"/>
    </row>
    <row r="39" spans="1:67" s="48" customFormat="1" ht="15">
      <c r="A39" s="45" t="s">
        <v>99</v>
      </c>
      <c r="B39" s="46"/>
      <c r="C39" s="47">
        <v>-55</v>
      </c>
      <c r="D39" s="47">
        <v>-27</v>
      </c>
      <c r="E39" s="47">
        <v>-22</v>
      </c>
      <c r="F39" s="47">
        <v>58</v>
      </c>
      <c r="G39" s="47">
        <v>40</v>
      </c>
      <c r="H39" s="47">
        <v>189</v>
      </c>
      <c r="I39" s="47">
        <v>-72</v>
      </c>
      <c r="J39" s="47">
        <v>2313</v>
      </c>
      <c r="K39" s="47">
        <v>292</v>
      </c>
      <c r="L39" s="47">
        <v>0</v>
      </c>
      <c r="M39" s="47">
        <v>0</v>
      </c>
      <c r="N39" s="47">
        <v>0</v>
      </c>
      <c r="O39" s="47">
        <v>0</v>
      </c>
      <c r="P39" s="47">
        <v>0</v>
      </c>
      <c r="Q39" s="47">
        <v>0</v>
      </c>
      <c r="R39" s="47">
        <v>0</v>
      </c>
      <c r="S39" s="47">
        <v>0</v>
      </c>
      <c r="T39" s="47">
        <v>0</v>
      </c>
      <c r="U39" s="47">
        <v>0</v>
      </c>
      <c r="V39" s="47">
        <v>0</v>
      </c>
      <c r="W39" s="47">
        <v>0</v>
      </c>
      <c r="X39" s="47">
        <v>0</v>
      </c>
      <c r="Y39" s="47">
        <v>0</v>
      </c>
      <c r="Z39" s="47"/>
      <c r="AA39" s="47">
        <v>0</v>
      </c>
      <c r="AB39" s="47">
        <v>0</v>
      </c>
      <c r="AC39" s="47">
        <v>0</v>
      </c>
      <c r="AD39" s="47">
        <v>0</v>
      </c>
      <c r="AE39" s="47">
        <v>0</v>
      </c>
      <c r="AF39" s="47" t="s">
        <v>90</v>
      </c>
      <c r="AG39" s="47" t="s">
        <v>90</v>
      </c>
      <c r="AH39" s="47" t="s">
        <v>91</v>
      </c>
      <c r="AI39" s="47" t="s">
        <v>75</v>
      </c>
      <c r="AJ39" s="47" t="s">
        <v>75</v>
      </c>
      <c r="AK39" s="47" t="s">
        <v>75</v>
      </c>
      <c r="AL39" s="47" t="s">
        <v>75</v>
      </c>
      <c r="AM39" s="47" t="s">
        <v>75</v>
      </c>
      <c r="AN39" s="47" t="s">
        <v>75</v>
      </c>
      <c r="AO39" s="47" t="s">
        <v>75</v>
      </c>
      <c r="AP39" s="47" t="s">
        <v>75</v>
      </c>
      <c r="AQ39" s="47" t="s">
        <v>75</v>
      </c>
      <c r="AR39" s="47" t="s">
        <v>75</v>
      </c>
      <c r="AS39" s="47" t="s">
        <v>75</v>
      </c>
      <c r="AT39" s="47" t="s">
        <v>75</v>
      </c>
      <c r="AU39" s="47" t="s">
        <v>75</v>
      </c>
      <c r="AV39" s="47" t="s">
        <v>75</v>
      </c>
      <c r="AW39" s="47" t="s">
        <v>75</v>
      </c>
      <c r="AX39" s="47" t="s">
        <v>75</v>
      </c>
      <c r="AY39" s="47" t="s">
        <v>75</v>
      </c>
      <c r="AZ39" s="47">
        <v>99001</v>
      </c>
      <c r="BA39" s="47">
        <v>158384</v>
      </c>
      <c r="BB39" s="47">
        <v>1023083</v>
      </c>
      <c r="BC39" s="47">
        <v>170229</v>
      </c>
      <c r="BD39" s="47">
        <v>662718</v>
      </c>
      <c r="BE39" s="47">
        <v>276413</v>
      </c>
      <c r="BF39" s="47">
        <v>670342</v>
      </c>
      <c r="BG39" s="47">
        <v>196974</v>
      </c>
      <c r="BH39" s="47">
        <v>-903528</v>
      </c>
      <c r="BI39" s="47">
        <v>38588</v>
      </c>
      <c r="BJ39" s="47">
        <v>183480</v>
      </c>
      <c r="BK39" s="47">
        <v>92358</v>
      </c>
      <c r="BL39" s="47">
        <v>-178496</v>
      </c>
      <c r="BM39" s="47">
        <v>80498</v>
      </c>
      <c r="BN39" s="47">
        <v>299517</v>
      </c>
      <c r="BO39" s="32"/>
    </row>
    <row r="40" spans="1:67" s="48" customFormat="1" ht="19.5" customHeight="1">
      <c r="A40" s="51" t="s">
        <v>100</v>
      </c>
      <c r="B40" s="46"/>
      <c r="C40" s="47">
        <v>10585</v>
      </c>
      <c r="D40" s="47">
        <v>8795</v>
      </c>
      <c r="E40" s="47">
        <v>8037</v>
      </c>
      <c r="F40" s="47">
        <v>16856</v>
      </c>
      <c r="G40" s="47">
        <v>-414</v>
      </c>
      <c r="H40" s="47">
        <v>-14068</v>
      </c>
      <c r="I40" s="47">
        <v>-8974</v>
      </c>
      <c r="J40" s="47">
        <v>-32961</v>
      </c>
      <c r="K40" s="47">
        <v>7356</v>
      </c>
      <c r="L40" s="47">
        <v>-2155</v>
      </c>
      <c r="M40" s="47">
        <v>-20089</v>
      </c>
      <c r="N40" s="47">
        <v>813159</v>
      </c>
      <c r="O40" s="47">
        <v>50361</v>
      </c>
      <c r="P40" s="47">
        <v>89247</v>
      </c>
      <c r="Q40" s="47">
        <v>77881</v>
      </c>
      <c r="R40" s="47">
        <v>1335088</v>
      </c>
      <c r="S40" s="47">
        <v>44439</v>
      </c>
      <c r="T40" s="47">
        <v>86345</v>
      </c>
      <c r="U40" s="47">
        <v>103472</v>
      </c>
      <c r="V40" s="47">
        <v>640047</v>
      </c>
      <c r="W40" s="47">
        <v>59155</v>
      </c>
      <c r="X40" s="47">
        <v>134417</v>
      </c>
      <c r="Y40" s="47">
        <v>54274</v>
      </c>
      <c r="Z40" s="47">
        <v>891833</v>
      </c>
      <c r="AA40" s="47">
        <v>131189</v>
      </c>
      <c r="AB40" s="47">
        <v>803604.83</v>
      </c>
      <c r="AC40" s="47">
        <v>132280</v>
      </c>
      <c r="AD40" s="47">
        <v>1908364.87</v>
      </c>
      <c r="AE40" s="47">
        <v>90614.01</v>
      </c>
      <c r="AF40" s="47">
        <v>428084</v>
      </c>
      <c r="AG40" s="47">
        <v>183768</v>
      </c>
      <c r="AH40" s="47">
        <v>585515</v>
      </c>
      <c r="AI40" s="47">
        <v>131083</v>
      </c>
      <c r="AJ40" s="47">
        <v>509177</v>
      </c>
      <c r="AK40" s="47">
        <v>89100</v>
      </c>
      <c r="AL40" s="47">
        <v>418249</v>
      </c>
      <c r="AM40" s="47">
        <v>-34918</v>
      </c>
      <c r="AN40" s="47">
        <v>547369</v>
      </c>
      <c r="AO40" s="47">
        <v>-138392</v>
      </c>
      <c r="AP40" s="47" t="e">
        <f>#REF!</f>
        <v>#REF!</v>
      </c>
      <c r="AQ40" s="47">
        <v>206521</v>
      </c>
      <c r="AR40" s="47">
        <v>254879</v>
      </c>
      <c r="AS40" s="47">
        <v>111949</v>
      </c>
      <c r="AT40" s="47">
        <v>-668176</v>
      </c>
      <c r="AU40" s="47">
        <v>151729</v>
      </c>
      <c r="AV40" s="47">
        <v>-343411</v>
      </c>
      <c r="AW40" s="47">
        <v>3140</v>
      </c>
      <c r="AX40" s="47">
        <v>-1055821</v>
      </c>
      <c r="AY40" s="47">
        <v>176180</v>
      </c>
      <c r="AZ40" s="47">
        <v>99001</v>
      </c>
      <c r="BA40" s="47">
        <v>158384</v>
      </c>
      <c r="BB40" s="47">
        <v>1023083</v>
      </c>
      <c r="BC40" s="47">
        <v>170229</v>
      </c>
      <c r="BD40" s="47">
        <v>662718</v>
      </c>
      <c r="BE40" s="47">
        <v>276413</v>
      </c>
      <c r="BF40" s="47">
        <v>670342</v>
      </c>
      <c r="BG40" s="47">
        <v>196974</v>
      </c>
      <c r="BH40" s="47">
        <v>-903528</v>
      </c>
      <c r="BI40" s="47">
        <v>38588</v>
      </c>
      <c r="BJ40" s="47">
        <v>183480</v>
      </c>
      <c r="BK40" s="47">
        <v>92358</v>
      </c>
      <c r="BL40" s="47">
        <v>-178496</v>
      </c>
      <c r="BM40" s="47">
        <v>80498</v>
      </c>
      <c r="BN40" s="47">
        <v>299517</v>
      </c>
      <c r="BO40" s="23"/>
    </row>
    <row r="41" spans="1:67" ht="15">
      <c r="A41" s="27" t="s">
        <v>101</v>
      </c>
      <c r="B41" s="49"/>
      <c r="C41" s="43">
        <v>-3230</v>
      </c>
      <c r="D41" s="43">
        <v>-2572</v>
      </c>
      <c r="E41" s="43">
        <v>-6521</v>
      </c>
      <c r="F41" s="43">
        <v>683</v>
      </c>
      <c r="G41" s="43">
        <v>-2856</v>
      </c>
      <c r="H41" s="43">
        <v>-1571</v>
      </c>
      <c r="I41" s="43">
        <v>-3854</v>
      </c>
      <c r="J41" s="43">
        <v>-5601</v>
      </c>
      <c r="K41" s="43">
        <v>-6683</v>
      </c>
      <c r="L41" s="43">
        <v>-5255</v>
      </c>
      <c r="M41" s="43">
        <v>-1555</v>
      </c>
      <c r="N41" s="43">
        <v>-21441</v>
      </c>
      <c r="O41" s="43">
        <v>-3805</v>
      </c>
      <c r="P41" s="43">
        <v>-8435</v>
      </c>
      <c r="Q41" s="43">
        <v>3669</v>
      </c>
      <c r="R41" s="43">
        <v>-4915</v>
      </c>
      <c r="S41" s="43">
        <v>-6007</v>
      </c>
      <c r="T41" s="43">
        <v>-10246</v>
      </c>
      <c r="U41" s="43">
        <v>-9528</v>
      </c>
      <c r="V41" s="43">
        <v>-13732</v>
      </c>
      <c r="W41" s="43">
        <v>-10716</v>
      </c>
      <c r="X41" s="43">
        <v>-16568</v>
      </c>
      <c r="Y41" s="43">
        <v>-18618</v>
      </c>
      <c r="Z41" s="43">
        <v>-29255</v>
      </c>
      <c r="AA41" s="43">
        <v>-27085</v>
      </c>
      <c r="AB41" s="43">
        <v>-24362.14</v>
      </c>
      <c r="AC41" s="43">
        <v>-25275</v>
      </c>
      <c r="AD41" s="43">
        <v>-24222.13</v>
      </c>
      <c r="AE41" s="43">
        <v>-25830.51</v>
      </c>
      <c r="AF41" s="43">
        <v>-26621</v>
      </c>
      <c r="AG41" s="43">
        <v>-24483</v>
      </c>
      <c r="AH41" s="43">
        <v>-29038</v>
      </c>
      <c r="AI41" s="43">
        <v>-74654</v>
      </c>
      <c r="AJ41" s="43">
        <v>-29771</v>
      </c>
      <c r="AK41" s="43">
        <v>-27037.746172721902</v>
      </c>
      <c r="AL41" s="43">
        <v>-16922</v>
      </c>
      <c r="AM41" s="43">
        <v>-29138</v>
      </c>
      <c r="AN41" s="43">
        <v>-25389</v>
      </c>
      <c r="AO41" s="43">
        <v>-35259</v>
      </c>
      <c r="AP41" s="43">
        <v>-41725</v>
      </c>
      <c r="AQ41" s="43">
        <v>-28620</v>
      </c>
      <c r="AR41" s="43">
        <v>-22492</v>
      </c>
      <c r="AS41" s="43">
        <v>-26043</v>
      </c>
      <c r="AT41" s="43">
        <v>-19963</v>
      </c>
      <c r="AU41" s="43">
        <v>-24284</v>
      </c>
      <c r="AV41" s="43">
        <v>-24077</v>
      </c>
      <c r="AW41" s="43">
        <v>-20345</v>
      </c>
      <c r="AX41" s="43">
        <v>-23403</v>
      </c>
      <c r="AY41" s="43">
        <v>-30301</v>
      </c>
      <c r="AZ41" s="43">
        <v>-23895</v>
      </c>
      <c r="BA41" s="43">
        <v>-24734</v>
      </c>
      <c r="BB41" s="43">
        <v>-8397</v>
      </c>
      <c r="BC41" s="43">
        <v>-20247</v>
      </c>
      <c r="BD41" s="43">
        <v>-18176</v>
      </c>
      <c r="BE41" s="43">
        <v>-19637</v>
      </c>
      <c r="BF41" s="43">
        <v>-16883</v>
      </c>
      <c r="BG41" s="43">
        <v>-19425</v>
      </c>
      <c r="BH41" s="43">
        <v>-2496</v>
      </c>
      <c r="BI41" s="43">
        <v>-7440</v>
      </c>
      <c r="BJ41" s="43">
        <v>-15158</v>
      </c>
      <c r="BK41" s="43">
        <v>-15216</v>
      </c>
      <c r="BL41" s="43">
        <v>-10213</v>
      </c>
      <c r="BM41" s="43">
        <v>-17440</v>
      </c>
      <c r="BN41" s="43">
        <v>-20451</v>
      </c>
      <c r="BO41" s="48"/>
    </row>
    <row r="42" spans="1:67" s="35" customFormat="1" ht="15">
      <c r="A42" s="33" t="s">
        <v>102</v>
      </c>
      <c r="B42" s="49"/>
      <c r="C42" s="42">
        <v>0</v>
      </c>
      <c r="D42" s="42">
        <v>0</v>
      </c>
      <c r="E42" s="42">
        <v>0</v>
      </c>
      <c r="F42" s="42">
        <v>0</v>
      </c>
      <c r="G42" s="42">
        <v>0</v>
      </c>
      <c r="H42" s="42">
        <v>0</v>
      </c>
      <c r="I42" s="42">
        <v>0</v>
      </c>
      <c r="J42" s="42">
        <v>0</v>
      </c>
      <c r="K42" s="42">
        <v>0</v>
      </c>
      <c r="L42" s="42">
        <v>0</v>
      </c>
      <c r="M42" s="42">
        <v>0</v>
      </c>
      <c r="N42" s="42">
        <v>-265400</v>
      </c>
      <c r="O42" s="42">
        <v>410</v>
      </c>
      <c r="P42" s="42">
        <v>0</v>
      </c>
      <c r="Q42" s="42">
        <v>0</v>
      </c>
      <c r="R42" s="42">
        <v>-426112</v>
      </c>
      <c r="S42" s="42">
        <v>4987</v>
      </c>
      <c r="T42" s="42">
        <v>0</v>
      </c>
      <c r="U42" s="42">
        <v>0</v>
      </c>
      <c r="V42" s="42">
        <v>-205505</v>
      </c>
      <c r="W42" s="42">
        <v>14450</v>
      </c>
      <c r="X42" s="42">
        <v>1855</v>
      </c>
      <c r="Y42" s="42">
        <v>-19651</v>
      </c>
      <c r="Z42" s="42">
        <v>-271524</v>
      </c>
      <c r="AA42" s="42">
        <v>17845</v>
      </c>
      <c r="AB42" s="42">
        <v>-266867.51</v>
      </c>
      <c r="AC42" s="42">
        <v>5840</v>
      </c>
      <c r="AD42" s="42">
        <v>-705788.22</v>
      </c>
      <c r="AE42" s="42">
        <v>6534.37</v>
      </c>
      <c r="AF42" s="42">
        <v>-193221</v>
      </c>
      <c r="AG42" s="42">
        <v>-55398</v>
      </c>
      <c r="AH42" s="42">
        <v>-184300</v>
      </c>
      <c r="AI42" s="42">
        <v>9802</v>
      </c>
      <c r="AJ42" s="42">
        <v>-144661</v>
      </c>
      <c r="AK42" s="42">
        <v>-55445.598909503802</v>
      </c>
      <c r="AL42" s="42">
        <v>-198287</v>
      </c>
      <c r="AM42" s="42">
        <v>-54966</v>
      </c>
      <c r="AN42" s="42">
        <v>-163870</v>
      </c>
      <c r="AO42" s="42">
        <v>-30745</v>
      </c>
      <c r="AP42" s="42">
        <v>16675</v>
      </c>
      <c r="AQ42" s="42">
        <v>-34322</v>
      </c>
      <c r="AR42" s="42">
        <v>-49116</v>
      </c>
      <c r="AS42" s="42">
        <v>-38131</v>
      </c>
      <c r="AT42" s="42">
        <v>529172</v>
      </c>
      <c r="AU42" s="42">
        <v>-46264</v>
      </c>
      <c r="AV42" s="42">
        <v>116779</v>
      </c>
      <c r="AW42" s="42">
        <v>31188</v>
      </c>
      <c r="AX42" s="42">
        <v>358721</v>
      </c>
      <c r="AY42" s="42">
        <v>-6038</v>
      </c>
      <c r="AZ42" s="42">
        <v>-1013</v>
      </c>
      <c r="BA42" s="42">
        <v>-28080</v>
      </c>
      <c r="BB42" s="42">
        <v>-230485</v>
      </c>
      <c r="BC42" s="42">
        <v>15562</v>
      </c>
      <c r="BD42" s="42">
        <v>-193812</v>
      </c>
      <c r="BE42" s="42">
        <v>14194</v>
      </c>
      <c r="BF42" s="42">
        <v>-157809</v>
      </c>
      <c r="BG42" s="42">
        <v>-48166</v>
      </c>
      <c r="BH42" s="42">
        <v>259023</v>
      </c>
      <c r="BI42" s="42">
        <v>-18541</v>
      </c>
      <c r="BJ42" s="42">
        <v>625</v>
      </c>
      <c r="BK42" s="42">
        <v>-13578</v>
      </c>
      <c r="BL42" s="42">
        <v>60988</v>
      </c>
      <c r="BM42" s="42">
        <v>-4475</v>
      </c>
      <c r="BN42" s="42">
        <v>-62487</v>
      </c>
      <c r="BO42" s="23"/>
    </row>
    <row r="43" spans="1:67" ht="15">
      <c r="A43" s="27" t="s">
        <v>103</v>
      </c>
      <c r="B43" s="49"/>
      <c r="C43" s="43">
        <v>0</v>
      </c>
      <c r="D43" s="43">
        <v>0</v>
      </c>
      <c r="E43" s="43">
        <v>0</v>
      </c>
      <c r="F43" s="43">
        <v>0</v>
      </c>
      <c r="G43" s="43">
        <v>0</v>
      </c>
      <c r="H43" s="43">
        <v>0</v>
      </c>
      <c r="I43" s="43">
        <v>0</v>
      </c>
      <c r="J43" s="43">
        <v>290</v>
      </c>
      <c r="K43" s="43">
        <v>0</v>
      </c>
      <c r="L43" s="43">
        <v>0</v>
      </c>
      <c r="M43" s="43">
        <v>0</v>
      </c>
      <c r="N43" s="43">
        <v>0</v>
      </c>
      <c r="O43" s="43">
        <v>0</v>
      </c>
      <c r="P43" s="43">
        <v>0</v>
      </c>
      <c r="Q43" s="43">
        <v>0</v>
      </c>
      <c r="R43" s="43">
        <v>0</v>
      </c>
      <c r="S43" s="43">
        <v>0</v>
      </c>
      <c r="T43" s="43">
        <v>0</v>
      </c>
      <c r="U43" s="43">
        <v>0</v>
      </c>
      <c r="V43" s="43">
        <v>0</v>
      </c>
      <c r="W43" s="43">
        <v>0</v>
      </c>
      <c r="X43" s="43">
        <v>0</v>
      </c>
      <c r="Y43" s="43">
        <v>0</v>
      </c>
      <c r="Z43" s="43">
        <v>0</v>
      </c>
      <c r="AA43" s="43">
        <v>0</v>
      </c>
      <c r="AB43" s="43"/>
      <c r="AC43" s="43">
        <v>0</v>
      </c>
      <c r="AD43" s="43">
        <v>0</v>
      </c>
      <c r="AE43" s="43">
        <v>0</v>
      </c>
      <c r="AF43" s="43" t="s">
        <v>90</v>
      </c>
      <c r="AG43" s="43" t="s">
        <v>90</v>
      </c>
      <c r="AH43" s="43" t="s">
        <v>91</v>
      </c>
      <c r="AI43" s="43" t="s">
        <v>75</v>
      </c>
      <c r="AJ43" s="43" t="s">
        <v>75</v>
      </c>
      <c r="AK43" s="43" t="s">
        <v>75</v>
      </c>
      <c r="AL43" s="43" t="s">
        <v>75</v>
      </c>
      <c r="AM43" s="43" t="s">
        <v>75</v>
      </c>
      <c r="AN43" s="43" t="s">
        <v>75</v>
      </c>
      <c r="AO43" s="43" t="s">
        <v>75</v>
      </c>
      <c r="AP43" s="43" t="s">
        <v>75</v>
      </c>
      <c r="AQ43" s="43" t="s">
        <v>75</v>
      </c>
      <c r="AR43" s="43" t="s">
        <v>75</v>
      </c>
      <c r="AS43" s="43" t="s">
        <v>75</v>
      </c>
      <c r="AT43" s="43" t="s">
        <v>75</v>
      </c>
      <c r="AU43" s="43" t="s">
        <v>75</v>
      </c>
      <c r="AV43" s="43" t="s">
        <v>75</v>
      </c>
      <c r="AW43" s="43" t="s">
        <v>75</v>
      </c>
      <c r="AX43" s="43" t="s">
        <v>75</v>
      </c>
      <c r="AY43" s="43" t="s">
        <v>75</v>
      </c>
      <c r="AZ43" s="43" t="s">
        <v>75</v>
      </c>
      <c r="BA43" s="43" t="s">
        <v>75</v>
      </c>
      <c r="BB43" s="43" t="s">
        <v>75</v>
      </c>
      <c r="BC43" s="43" t="s">
        <v>75</v>
      </c>
      <c r="BD43" s="43" t="s">
        <v>75</v>
      </c>
      <c r="BE43" s="43" t="s">
        <v>75</v>
      </c>
      <c r="BF43" s="43" t="s">
        <v>75</v>
      </c>
      <c r="BG43" s="43" t="s">
        <v>75</v>
      </c>
      <c r="BH43" s="43" t="s">
        <v>75</v>
      </c>
      <c r="BI43" s="43" t="s">
        <v>75</v>
      </c>
      <c r="BJ43" s="43" t="s">
        <v>75</v>
      </c>
      <c r="BK43" s="43" t="s">
        <v>75</v>
      </c>
      <c r="BL43" s="43" t="s">
        <v>75</v>
      </c>
      <c r="BM43" s="43" t="s">
        <v>75</v>
      </c>
      <c r="BN43" s="43" t="s">
        <v>75</v>
      </c>
    </row>
    <row r="44" spans="1:67" s="35" customFormat="1" ht="15">
      <c r="A44" s="33" t="s">
        <v>175</v>
      </c>
      <c r="B44" s="49"/>
      <c r="C44" s="34">
        <v>-122</v>
      </c>
      <c r="D44" s="34">
        <v>-128</v>
      </c>
      <c r="E44" s="34">
        <v>-130</v>
      </c>
      <c r="F44" s="34">
        <v>-157</v>
      </c>
      <c r="G44" s="34">
        <v>-180</v>
      </c>
      <c r="H44" s="34">
        <v>106</v>
      </c>
      <c r="I44" s="34">
        <v>-333</v>
      </c>
      <c r="J44" s="34">
        <v>57</v>
      </c>
      <c r="K44" s="34">
        <v>-316</v>
      </c>
      <c r="L44" s="34">
        <v>-501</v>
      </c>
      <c r="M44" s="34">
        <v>-950</v>
      </c>
      <c r="N44" s="34">
        <v>-835</v>
      </c>
      <c r="O44" s="34">
        <v>-370</v>
      </c>
      <c r="P44" s="34">
        <v>-771</v>
      </c>
      <c r="Q44" s="34">
        <v>-901</v>
      </c>
      <c r="R44" s="34">
        <v>-1534</v>
      </c>
      <c r="S44" s="34">
        <v>-1367</v>
      </c>
      <c r="T44" s="34">
        <v>-2291</v>
      </c>
      <c r="U44" s="34">
        <v>-3954</v>
      </c>
      <c r="V44" s="34">
        <v>-7703</v>
      </c>
      <c r="W44" s="34">
        <v>-5665</v>
      </c>
      <c r="X44" s="34">
        <v>-4311</v>
      </c>
      <c r="Y44" s="34">
        <v>-6677</v>
      </c>
      <c r="Z44" s="34">
        <v>-15044</v>
      </c>
      <c r="AA44" s="34">
        <v>-8429</v>
      </c>
      <c r="AB44" s="34">
        <v>-50654.879999999997</v>
      </c>
      <c r="AC44" s="34">
        <v>-12143</v>
      </c>
      <c r="AD44" s="34">
        <v>-112200</v>
      </c>
      <c r="AE44" s="34">
        <v>-11932.7</v>
      </c>
      <c r="AF44" s="34">
        <v>-23597</v>
      </c>
      <c r="AG44" s="34">
        <v>-13051</v>
      </c>
      <c r="AH44" s="34">
        <v>-27091.755336751401</v>
      </c>
      <c r="AI44" s="34">
        <v>-12570</v>
      </c>
      <c r="AJ44" s="34">
        <v>-36006</v>
      </c>
      <c r="AK44" s="34">
        <v>-14675.252137830201</v>
      </c>
      <c r="AL44" s="34">
        <v>-47012</v>
      </c>
      <c r="AM44" s="34">
        <v>-13684</v>
      </c>
      <c r="AN44" s="34">
        <v>-27833</v>
      </c>
      <c r="AO44" s="34">
        <v>-15035</v>
      </c>
      <c r="AP44" s="34">
        <v>-5010</v>
      </c>
      <c r="AQ44" s="34">
        <v>-12879</v>
      </c>
      <c r="AR44" s="34">
        <v>-30557</v>
      </c>
      <c r="AS44" s="34">
        <v>-12243</v>
      </c>
      <c r="AT44" s="34">
        <v>11273</v>
      </c>
      <c r="AU44" s="34">
        <v>-9614</v>
      </c>
      <c r="AV44" s="34">
        <v>33553</v>
      </c>
      <c r="AW44" s="34">
        <v>-12205</v>
      </c>
      <c r="AX44" s="34">
        <v>68034</v>
      </c>
      <c r="AY44" s="34">
        <v>-13310</v>
      </c>
      <c r="AZ44" s="34">
        <v>-6504</v>
      </c>
      <c r="BA44" s="34">
        <v>-13337</v>
      </c>
      <c r="BB44" s="34">
        <v>-56467</v>
      </c>
      <c r="BC44" s="34">
        <v>-10591</v>
      </c>
      <c r="BD44" s="34">
        <v>-25378</v>
      </c>
      <c r="BE44" s="34">
        <v>-12508</v>
      </c>
      <c r="BF44" s="34">
        <v>-88012</v>
      </c>
      <c r="BG44" s="34">
        <v>-10841</v>
      </c>
      <c r="BH44" s="34">
        <v>27307</v>
      </c>
      <c r="BI44" s="34">
        <v>-4797</v>
      </c>
      <c r="BJ44" s="34">
        <v>30516</v>
      </c>
      <c r="BK44" s="34">
        <v>-7026</v>
      </c>
      <c r="BL44" s="34">
        <v>14724</v>
      </c>
      <c r="BM44" s="34">
        <v>-1434</v>
      </c>
      <c r="BN44" s="34">
        <v>-30303</v>
      </c>
      <c r="BO44" s="23"/>
    </row>
    <row r="45" spans="1:67" ht="15">
      <c r="A45" s="52" t="s">
        <v>104</v>
      </c>
      <c r="B45" s="49"/>
      <c r="C45" s="53">
        <v>7234</v>
      </c>
      <c r="D45" s="53">
        <v>6095</v>
      </c>
      <c r="E45" s="53">
        <v>1386</v>
      </c>
      <c r="F45" s="53">
        <v>17382</v>
      </c>
      <c r="G45" s="53">
        <v>-3449</v>
      </c>
      <c r="H45" s="53">
        <v>-15534</v>
      </c>
      <c r="I45" s="53">
        <v>-13161</v>
      </c>
      <c r="J45" s="53">
        <v>-38216</v>
      </c>
      <c r="K45" s="53">
        <v>357</v>
      </c>
      <c r="L45" s="53">
        <v>-7911</v>
      </c>
      <c r="M45" s="53">
        <v>-22594</v>
      </c>
      <c r="N45" s="53">
        <v>525483</v>
      </c>
      <c r="O45" s="53">
        <v>46596</v>
      </c>
      <c r="P45" s="53">
        <v>80041</v>
      </c>
      <c r="Q45" s="53">
        <v>80649</v>
      </c>
      <c r="R45" s="53">
        <v>902527</v>
      </c>
      <c r="S45" s="53">
        <v>42052</v>
      </c>
      <c r="T45" s="53">
        <v>73808</v>
      </c>
      <c r="U45" s="53">
        <v>89990</v>
      </c>
      <c r="V45" s="53">
        <v>289008</v>
      </c>
      <c r="W45" s="53">
        <v>57224</v>
      </c>
      <c r="X45" s="53">
        <v>115394</v>
      </c>
      <c r="Y45" s="53">
        <v>9328</v>
      </c>
      <c r="Z45" s="53">
        <v>288968</v>
      </c>
      <c r="AA45" s="53">
        <v>113521</v>
      </c>
      <c r="AB45" s="53">
        <v>461720.3</v>
      </c>
      <c r="AC45" s="53">
        <v>100702</v>
      </c>
      <c r="AD45" s="53">
        <v>1066154.46</v>
      </c>
      <c r="AE45" s="53">
        <v>59385.17</v>
      </c>
      <c r="AF45" s="53">
        <v>184645</v>
      </c>
      <c r="AG45" s="53">
        <v>90836</v>
      </c>
      <c r="AH45" s="53">
        <v>345085</v>
      </c>
      <c r="AI45" s="53">
        <v>53751</v>
      </c>
      <c r="AJ45" s="53">
        <v>298739</v>
      </c>
      <c r="AK45" s="53">
        <v>-8059</v>
      </c>
      <c r="AL45" s="53">
        <v>156028</v>
      </c>
      <c r="AM45" s="53">
        <v>-132706</v>
      </c>
      <c r="AN45" s="53">
        <v>330277</v>
      </c>
      <c r="AO45" s="53">
        <v>-219431</v>
      </c>
      <c r="AP45" s="53">
        <v>40561</v>
      </c>
      <c r="AQ45" s="53">
        <v>130700</v>
      </c>
      <c r="AR45" s="53">
        <v>152714</v>
      </c>
      <c r="AS45" s="53">
        <v>35532</v>
      </c>
      <c r="AT45" s="53">
        <v>-147695</v>
      </c>
      <c r="AU45" s="53">
        <v>71567</v>
      </c>
      <c r="AV45" s="53">
        <v>-217156</v>
      </c>
      <c r="AW45" s="53">
        <v>1778</v>
      </c>
      <c r="AX45" s="53">
        <v>-652469</v>
      </c>
      <c r="AY45" s="53">
        <v>126531</v>
      </c>
      <c r="AZ45" s="53">
        <v>67589</v>
      </c>
      <c r="BA45" s="53">
        <v>92233</v>
      </c>
      <c r="BB45" s="53">
        <v>727734</v>
      </c>
      <c r="BC45" s="53">
        <v>154953</v>
      </c>
      <c r="BD45" s="53">
        <v>425352</v>
      </c>
      <c r="BE45" s="53">
        <v>258462</v>
      </c>
      <c r="BF45" s="53">
        <v>407638</v>
      </c>
      <c r="BG45" s="53">
        <v>118542</v>
      </c>
      <c r="BH45" s="53">
        <v>-619694</v>
      </c>
      <c r="BI45" s="53">
        <v>7810</v>
      </c>
      <c r="BJ45" s="53">
        <v>199463</v>
      </c>
      <c r="BK45" s="53">
        <v>56538</v>
      </c>
      <c r="BL45" s="53">
        <v>-112997</v>
      </c>
      <c r="BM45" s="53">
        <v>57149</v>
      </c>
      <c r="BN45" s="53">
        <v>186276</v>
      </c>
      <c r="BO45" s="35"/>
    </row>
    <row r="46" spans="1:67">
      <c r="A46" s="54"/>
      <c r="B46" s="55"/>
      <c r="C46" s="165"/>
      <c r="D46" s="165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</row>
    <row r="47" spans="1:67">
      <c r="A47" s="17" t="s">
        <v>71</v>
      </c>
      <c r="M47" s="23"/>
      <c r="AB47" s="58"/>
      <c r="AE47" s="59"/>
      <c r="AH47" s="54"/>
      <c r="AI47" s="56"/>
      <c r="AQ47" s="23"/>
      <c r="AR47" s="23"/>
      <c r="AS47" s="23"/>
    </row>
    <row r="48" spans="1:67">
      <c r="A48" s="17" t="s">
        <v>72</v>
      </c>
      <c r="M48" s="23"/>
      <c r="AB48" s="58"/>
      <c r="AE48" s="59"/>
      <c r="AH48" s="54"/>
      <c r="AI48" s="56"/>
    </row>
    <row r="50" spans="27:33" ht="15">
      <c r="AA50" s="23"/>
      <c r="AB50" s="60"/>
      <c r="AC50" s="60"/>
      <c r="AD50" s="60"/>
      <c r="AE50" s="61"/>
      <c r="AF50" s="61"/>
      <c r="AG50" s="61"/>
    </row>
    <row r="51" spans="27:33" ht="15">
      <c r="AA51" s="23"/>
      <c r="AB51" s="60"/>
      <c r="AC51" s="60"/>
      <c r="AD51" s="60"/>
      <c r="AE51" s="61"/>
      <c r="AF51" s="61"/>
      <c r="AG51" s="61"/>
    </row>
    <row r="52" spans="27:33" ht="15">
      <c r="AA52" s="23"/>
      <c r="AB52" s="60"/>
      <c r="AC52" s="60"/>
      <c r="AD52" s="60"/>
      <c r="AE52" s="61"/>
      <c r="AF52" s="61"/>
      <c r="AG52" s="61"/>
    </row>
    <row r="53" spans="27:33" ht="15">
      <c r="AA53" s="23"/>
      <c r="AB53" s="60"/>
      <c r="AC53" s="60"/>
      <c r="AD53" s="60"/>
      <c r="AE53" s="61"/>
      <c r="AF53" s="61"/>
      <c r="AG53" s="61"/>
    </row>
    <row r="54" spans="27:33" ht="15">
      <c r="AA54" s="23"/>
      <c r="AB54" s="60"/>
      <c r="AC54" s="60"/>
      <c r="AD54" s="60"/>
      <c r="AE54" s="61"/>
      <c r="AF54" s="61"/>
      <c r="AG54" s="61"/>
    </row>
    <row r="55" spans="27:33" ht="15">
      <c r="AA55" s="23"/>
      <c r="AB55" s="60"/>
      <c r="AC55" s="60"/>
      <c r="AD55" s="60"/>
      <c r="AE55" s="61"/>
      <c r="AF55" s="61"/>
      <c r="AG55" s="61"/>
    </row>
    <row r="56" spans="27:33" ht="15">
      <c r="AA56" s="23"/>
      <c r="AB56" s="60"/>
      <c r="AC56" s="60"/>
      <c r="AD56" s="60"/>
      <c r="AE56" s="61"/>
      <c r="AF56" s="61"/>
      <c r="AG56" s="61"/>
    </row>
  </sheetData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E306"/>
  <sheetViews>
    <sheetView showGridLines="0" zoomScale="90" zoomScaleNormal="90" workbookViewId="0">
      <pane xSplit="1" ySplit="6" topLeftCell="AY88" activePane="bottomRight" state="frozen"/>
      <selection pane="topRight" activeCell="B1" sqref="B1"/>
      <selection pane="bottomLeft" activeCell="A7" sqref="A7"/>
      <selection pane="bottomRight" activeCell="BE104" sqref="BE104"/>
    </sheetView>
  </sheetViews>
  <sheetFormatPr defaultRowHeight="15"/>
  <cols>
    <col min="1" max="1" width="92" style="1" customWidth="1"/>
    <col min="2" max="2" width="14" style="8" customWidth="1"/>
    <col min="3" max="3" width="18.140625" style="1" customWidth="1"/>
    <col min="4" max="5" width="12.85546875" style="1" customWidth="1"/>
    <col min="6" max="6" width="12.85546875" style="8" customWidth="1"/>
    <col min="7" max="9" width="12.85546875" style="1" customWidth="1"/>
    <col min="10" max="10" width="12.85546875" style="8" customWidth="1"/>
    <col min="11" max="11" width="16.7109375" style="1" customWidth="1"/>
    <col min="12" max="12" width="12.85546875" style="1" customWidth="1"/>
    <col min="13" max="13" width="16.7109375" style="1" customWidth="1"/>
    <col min="14" max="14" width="13.140625" style="8" customWidth="1"/>
    <col min="15" max="17" width="13.5703125" style="1" customWidth="1"/>
    <col min="18" max="18" width="13.5703125" style="8" customWidth="1"/>
    <col min="19" max="20" width="13.5703125" style="1" customWidth="1"/>
    <col min="21" max="21" width="13.140625" style="1" customWidth="1"/>
    <col min="22" max="22" width="13.5703125" style="8" customWidth="1"/>
    <col min="23" max="25" width="13.5703125" style="1" customWidth="1"/>
    <col min="26" max="26" width="13.5703125" style="8" customWidth="1"/>
    <col min="27" max="27" width="13.5703125" style="1" customWidth="1"/>
    <col min="28" max="28" width="13.5703125" style="2" customWidth="1"/>
    <col min="29" max="31" width="14" style="1" customWidth="1"/>
    <col min="32" max="32" width="13.140625" style="1" customWidth="1"/>
    <col min="33" max="34" width="13.5703125" style="1" customWidth="1"/>
    <col min="35" max="36" width="14" style="1" customWidth="1"/>
    <col min="37" max="39" width="14" customWidth="1"/>
    <col min="40" max="41" width="16.7109375" customWidth="1"/>
    <col min="42" max="51" width="13.28515625" customWidth="1"/>
    <col min="52" max="57" width="11" customWidth="1"/>
    <col min="58" max="58" width="10" bestFit="1" customWidth="1"/>
  </cols>
  <sheetData>
    <row r="1" spans="1:57">
      <c r="B1" s="2"/>
      <c r="F1" s="2"/>
      <c r="J1" s="2"/>
      <c r="N1" s="2"/>
      <c r="R1" s="2"/>
      <c r="V1" s="2"/>
      <c r="Z1" s="2"/>
    </row>
    <row r="2" spans="1:57">
      <c r="B2" s="2"/>
      <c r="F2" s="2"/>
      <c r="J2" s="2"/>
      <c r="N2" s="2"/>
      <c r="R2" s="2"/>
      <c r="V2" s="2"/>
      <c r="Z2" s="2"/>
    </row>
    <row r="3" spans="1:57"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  <c r="AK3" s="132"/>
      <c r="AL3" s="132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2"/>
      <c r="AX3" s="132"/>
      <c r="AY3" s="132"/>
    </row>
    <row r="4" spans="1:57">
      <c r="A4" s="3" t="s">
        <v>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</row>
    <row r="5" spans="1:57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135"/>
      <c r="AC5" s="4"/>
      <c r="AD5" s="4"/>
      <c r="AE5" s="4"/>
      <c r="AF5" s="4"/>
      <c r="AG5" s="4"/>
      <c r="AH5" s="4"/>
      <c r="AI5" s="4"/>
      <c r="AJ5" s="4"/>
    </row>
    <row r="6" spans="1:57">
      <c r="A6" s="188" t="s">
        <v>1</v>
      </c>
      <c r="B6" s="189" t="s">
        <v>54</v>
      </c>
      <c r="C6" s="189" t="s">
        <v>55</v>
      </c>
      <c r="D6" s="189" t="s">
        <v>56</v>
      </c>
      <c r="E6" s="189" t="s">
        <v>105</v>
      </c>
      <c r="F6" s="189" t="s">
        <v>106</v>
      </c>
      <c r="G6" s="189" t="s">
        <v>107</v>
      </c>
      <c r="H6" s="189" t="s">
        <v>158</v>
      </c>
      <c r="I6" s="189" t="s">
        <v>108</v>
      </c>
      <c r="J6" s="189" t="s">
        <v>164</v>
      </c>
      <c r="K6" s="189" t="s">
        <v>165</v>
      </c>
      <c r="L6" s="189" t="s">
        <v>122</v>
      </c>
      <c r="M6" s="189" t="s">
        <v>123</v>
      </c>
      <c r="N6" s="189" t="s">
        <v>82</v>
      </c>
      <c r="O6" s="189" t="s">
        <v>83</v>
      </c>
      <c r="P6" s="189" t="s">
        <v>84</v>
      </c>
      <c r="Q6" s="189" t="s">
        <v>85</v>
      </c>
      <c r="R6" s="189" t="s">
        <v>86</v>
      </c>
      <c r="S6" s="189" t="s">
        <v>87</v>
      </c>
      <c r="T6" s="189" t="s">
        <v>124</v>
      </c>
      <c r="U6" s="189" t="s">
        <v>125</v>
      </c>
      <c r="V6" s="189" t="s">
        <v>126</v>
      </c>
      <c r="W6" s="189" t="s">
        <v>127</v>
      </c>
      <c r="X6" s="189" t="s">
        <v>128</v>
      </c>
      <c r="Y6" s="189" t="s">
        <v>129</v>
      </c>
      <c r="Z6" s="189" t="s">
        <v>130</v>
      </c>
      <c r="AA6" s="189" t="s">
        <v>131</v>
      </c>
      <c r="AB6" s="189" t="s">
        <v>57</v>
      </c>
      <c r="AC6" s="189" t="s">
        <v>58</v>
      </c>
      <c r="AD6" s="189" t="s">
        <v>59</v>
      </c>
      <c r="AE6" s="189" t="s">
        <v>172</v>
      </c>
      <c r="AF6" s="189" t="s">
        <v>174</v>
      </c>
      <c r="AG6" s="189" t="s">
        <v>176</v>
      </c>
      <c r="AH6" s="189" t="s">
        <v>178</v>
      </c>
      <c r="AI6" s="189" t="s">
        <v>179</v>
      </c>
      <c r="AJ6" s="189" t="s">
        <v>181</v>
      </c>
      <c r="AK6" s="189" t="s">
        <v>182</v>
      </c>
      <c r="AL6" s="189" t="s">
        <v>211</v>
      </c>
      <c r="AM6" s="189" t="s">
        <v>212</v>
      </c>
      <c r="AN6" s="189" t="s">
        <v>225</v>
      </c>
      <c r="AO6" s="189" t="s">
        <v>228</v>
      </c>
      <c r="AP6" s="189" t="s">
        <v>229</v>
      </c>
      <c r="AQ6" s="189" t="s">
        <v>268</v>
      </c>
      <c r="AR6" s="189" t="s">
        <v>304</v>
      </c>
      <c r="AS6" s="190" t="s">
        <v>307</v>
      </c>
      <c r="AT6" s="190" t="s">
        <v>309</v>
      </c>
      <c r="AU6" s="190" t="s">
        <v>314</v>
      </c>
      <c r="AV6" s="190" t="s">
        <v>323</v>
      </c>
      <c r="AW6" s="190" t="s">
        <v>325</v>
      </c>
      <c r="AX6" s="190" t="s">
        <v>338</v>
      </c>
      <c r="AY6" s="190" t="s">
        <v>341</v>
      </c>
      <c r="AZ6" s="190" t="s">
        <v>343</v>
      </c>
      <c r="BA6" s="190" t="s">
        <v>344</v>
      </c>
      <c r="BB6" s="190" t="s">
        <v>345</v>
      </c>
      <c r="BC6" s="190" t="s">
        <v>346</v>
      </c>
      <c r="BD6" s="190" t="s">
        <v>347</v>
      </c>
      <c r="BE6" s="190" t="s">
        <v>348</v>
      </c>
    </row>
    <row r="7" spans="1:57">
      <c r="A7" s="104" t="s">
        <v>2</v>
      </c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5"/>
      <c r="AW7" s="105"/>
      <c r="AX7" s="105"/>
      <c r="AY7" s="105"/>
      <c r="AZ7" s="105"/>
      <c r="BA7" s="105"/>
      <c r="BB7" s="105"/>
      <c r="BC7" s="105"/>
      <c r="BD7" s="105"/>
      <c r="BE7" s="105"/>
    </row>
    <row r="8" spans="1:57">
      <c r="A8" s="106" t="s">
        <v>3</v>
      </c>
      <c r="B8" s="107"/>
      <c r="C8" s="107"/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</row>
    <row r="9" spans="1:57">
      <c r="A9" s="108" t="s">
        <v>4</v>
      </c>
      <c r="B9" s="116">
        <v>18763</v>
      </c>
      <c r="C9" s="116">
        <v>20057</v>
      </c>
      <c r="D9" s="116">
        <v>16203</v>
      </c>
      <c r="E9" s="116">
        <v>3388</v>
      </c>
      <c r="F9" s="116">
        <v>4562</v>
      </c>
      <c r="G9" s="116">
        <v>5392</v>
      </c>
      <c r="H9" s="116">
        <v>5498</v>
      </c>
      <c r="I9" s="116">
        <v>13526</v>
      </c>
      <c r="J9" s="116">
        <v>13575</v>
      </c>
      <c r="K9" s="116">
        <v>9656</v>
      </c>
      <c r="L9" s="116">
        <v>12419</v>
      </c>
      <c r="M9" s="116">
        <v>19843</v>
      </c>
      <c r="N9" s="116">
        <v>9328</v>
      </c>
      <c r="O9" s="116">
        <v>15483</v>
      </c>
      <c r="P9" s="116">
        <v>8404</v>
      </c>
      <c r="Q9" s="116">
        <v>37063</v>
      </c>
      <c r="R9" s="116">
        <v>43017</v>
      </c>
      <c r="S9" s="116">
        <v>25425</v>
      </c>
      <c r="T9" s="116">
        <v>13119</v>
      </c>
      <c r="U9" s="116">
        <v>350404</v>
      </c>
      <c r="V9" s="116">
        <v>25426.06</v>
      </c>
      <c r="W9" s="116">
        <v>31122</v>
      </c>
      <c r="X9" s="116">
        <v>43837</v>
      </c>
      <c r="Y9" s="116">
        <v>76821</v>
      </c>
      <c r="Z9" s="116">
        <v>54526</v>
      </c>
      <c r="AA9" s="116">
        <v>64512</v>
      </c>
      <c r="AB9" s="116">
        <v>61617</v>
      </c>
      <c r="AC9" s="116">
        <v>80541</v>
      </c>
      <c r="AD9" s="116">
        <v>35216.760764598701</v>
      </c>
      <c r="AE9" s="116">
        <v>42792</v>
      </c>
      <c r="AF9" s="116">
        <v>31021</v>
      </c>
      <c r="AG9" s="116">
        <v>26362</v>
      </c>
      <c r="AH9" s="116">
        <v>30191</v>
      </c>
      <c r="AI9" s="116">
        <v>23052</v>
      </c>
      <c r="AJ9" s="116">
        <v>24229</v>
      </c>
      <c r="AK9" s="116">
        <v>23214</v>
      </c>
      <c r="AL9" s="116">
        <v>37606</v>
      </c>
      <c r="AM9" s="116">
        <v>43359</v>
      </c>
      <c r="AN9" s="116">
        <v>23473</v>
      </c>
      <c r="AO9" s="116">
        <v>30272</v>
      </c>
      <c r="AP9" s="116">
        <v>24346</v>
      </c>
      <c r="AQ9" s="116">
        <v>21170</v>
      </c>
      <c r="AR9" s="116">
        <v>19091</v>
      </c>
      <c r="AS9" s="116">
        <v>25585</v>
      </c>
      <c r="AT9" s="116">
        <v>19266</v>
      </c>
      <c r="AU9" s="116">
        <v>18887</v>
      </c>
      <c r="AV9" s="116">
        <v>13273</v>
      </c>
      <c r="AW9" s="116">
        <v>31111</v>
      </c>
      <c r="AX9" s="116">
        <v>21019</v>
      </c>
      <c r="AY9" s="116">
        <v>13178</v>
      </c>
      <c r="AZ9" s="116">
        <v>13392</v>
      </c>
      <c r="BA9" s="116">
        <v>28657</v>
      </c>
      <c r="BB9" s="116">
        <v>27908</v>
      </c>
      <c r="BC9" s="116">
        <v>17838</v>
      </c>
      <c r="BD9" s="116">
        <v>14825</v>
      </c>
      <c r="BE9" s="116">
        <v>28851</v>
      </c>
    </row>
    <row r="10" spans="1:57">
      <c r="A10" s="109" t="s">
        <v>5</v>
      </c>
      <c r="B10" s="117">
        <v>47936</v>
      </c>
      <c r="C10" s="117">
        <v>53635</v>
      </c>
      <c r="D10" s="117">
        <v>40402</v>
      </c>
      <c r="E10" s="117">
        <v>63883</v>
      </c>
      <c r="F10" s="117">
        <v>53178</v>
      </c>
      <c r="G10" s="117">
        <v>52548</v>
      </c>
      <c r="H10" s="117">
        <v>59743</v>
      </c>
      <c r="I10" s="117">
        <v>96408</v>
      </c>
      <c r="J10" s="117">
        <v>64222</v>
      </c>
      <c r="K10" s="117">
        <v>76727</v>
      </c>
      <c r="L10" s="117">
        <v>101648</v>
      </c>
      <c r="M10" s="117">
        <v>154933</v>
      </c>
      <c r="N10" s="117">
        <v>150524</v>
      </c>
      <c r="O10" s="117">
        <v>164885</v>
      </c>
      <c r="P10" s="117">
        <v>185868</v>
      </c>
      <c r="Q10" s="117">
        <v>242317</v>
      </c>
      <c r="R10" s="117">
        <v>215642</v>
      </c>
      <c r="S10" s="117">
        <v>211134</v>
      </c>
      <c r="T10" s="117">
        <v>222542</v>
      </c>
      <c r="U10" s="117">
        <v>310504</v>
      </c>
      <c r="V10" s="117">
        <v>275604.28999999998</v>
      </c>
      <c r="W10" s="117">
        <v>281137</v>
      </c>
      <c r="X10" s="117">
        <v>245233</v>
      </c>
      <c r="Y10" s="117">
        <v>329219</v>
      </c>
      <c r="Z10" s="117">
        <v>230206</v>
      </c>
      <c r="AA10" s="117">
        <v>248303</v>
      </c>
      <c r="AB10" s="117">
        <v>281417</v>
      </c>
      <c r="AC10" s="117">
        <v>355822</v>
      </c>
      <c r="AD10" s="117">
        <v>302478.890683248</v>
      </c>
      <c r="AE10" s="117">
        <v>332659</v>
      </c>
      <c r="AF10" s="117">
        <v>342272</v>
      </c>
      <c r="AG10" s="117">
        <v>429587</v>
      </c>
      <c r="AH10" s="117">
        <v>364744</v>
      </c>
      <c r="AI10" s="117">
        <v>368549</v>
      </c>
      <c r="AJ10" s="117">
        <v>363013</v>
      </c>
      <c r="AK10" s="117">
        <v>444611</v>
      </c>
      <c r="AL10" s="117">
        <v>380823</v>
      </c>
      <c r="AM10" s="117">
        <v>370261</v>
      </c>
      <c r="AN10" s="117">
        <v>307857</v>
      </c>
      <c r="AO10" s="117">
        <v>320792</v>
      </c>
      <c r="AP10" s="117">
        <v>216121</v>
      </c>
      <c r="AQ10" s="117">
        <v>209243</v>
      </c>
      <c r="AR10" s="117">
        <v>212043</v>
      </c>
      <c r="AS10" s="117">
        <v>261398</v>
      </c>
      <c r="AT10" s="117">
        <v>223216</v>
      </c>
      <c r="AU10" s="117">
        <v>212138</v>
      </c>
      <c r="AV10" s="117">
        <v>191106</v>
      </c>
      <c r="AW10" s="117">
        <v>255767</v>
      </c>
      <c r="AX10" s="117">
        <v>207359</v>
      </c>
      <c r="AY10" s="117">
        <v>235467</v>
      </c>
      <c r="AZ10" s="117">
        <v>283943</v>
      </c>
      <c r="BA10" s="117">
        <v>337715</v>
      </c>
      <c r="BB10" s="117">
        <v>288937</v>
      </c>
      <c r="BC10" s="117">
        <v>304797</v>
      </c>
      <c r="BD10" s="117">
        <v>316921</v>
      </c>
      <c r="BE10" s="117">
        <v>366901</v>
      </c>
    </row>
    <row r="11" spans="1:57">
      <c r="A11" s="108" t="s">
        <v>6</v>
      </c>
      <c r="B11" s="116">
        <v>974838</v>
      </c>
      <c r="C11" s="116">
        <v>891403</v>
      </c>
      <c r="D11" s="116">
        <v>740434</v>
      </c>
      <c r="E11" s="116">
        <v>755094</v>
      </c>
      <c r="F11" s="116">
        <v>673869</v>
      </c>
      <c r="G11" s="116">
        <v>691566</v>
      </c>
      <c r="H11" s="116">
        <v>1145331</v>
      </c>
      <c r="I11" s="116">
        <v>1053254</v>
      </c>
      <c r="J11" s="116">
        <v>922698</v>
      </c>
      <c r="K11" s="116">
        <v>836300</v>
      </c>
      <c r="L11" s="116">
        <v>679917</v>
      </c>
      <c r="M11" s="116">
        <v>231961</v>
      </c>
      <c r="N11" s="116">
        <v>715665</v>
      </c>
      <c r="O11" s="116">
        <v>1240258</v>
      </c>
      <c r="P11" s="116">
        <v>757521</v>
      </c>
      <c r="Q11" s="116">
        <v>414962</v>
      </c>
      <c r="R11" s="116">
        <v>576118</v>
      </c>
      <c r="S11" s="116">
        <v>410966</v>
      </c>
      <c r="T11" s="116">
        <v>869033</v>
      </c>
      <c r="U11" s="116">
        <v>440857</v>
      </c>
      <c r="V11" s="116">
        <v>477969.13</v>
      </c>
      <c r="W11" s="116">
        <v>567079</v>
      </c>
      <c r="X11" s="116">
        <v>329222</v>
      </c>
      <c r="Y11" s="116">
        <v>331805</v>
      </c>
      <c r="Z11" s="116">
        <v>849980</v>
      </c>
      <c r="AA11" s="116">
        <v>637730</v>
      </c>
      <c r="AB11" s="116">
        <v>389270</v>
      </c>
      <c r="AC11" s="116">
        <v>593800</v>
      </c>
      <c r="AD11" s="116">
        <v>686564.42981816991</v>
      </c>
      <c r="AE11" s="116">
        <v>484063</v>
      </c>
      <c r="AF11" s="116">
        <v>643070</v>
      </c>
      <c r="AG11" s="116">
        <v>589872</v>
      </c>
      <c r="AH11" s="116">
        <v>702556</v>
      </c>
      <c r="AI11" s="116">
        <v>488349</v>
      </c>
      <c r="AJ11" s="116">
        <v>381394</v>
      </c>
      <c r="AK11" s="116">
        <v>359963</v>
      </c>
      <c r="AL11" s="116">
        <v>400469</v>
      </c>
      <c r="AM11" s="116">
        <v>2167955</v>
      </c>
      <c r="AN11" s="116">
        <v>1009626</v>
      </c>
      <c r="AO11" s="116">
        <v>1670542</v>
      </c>
      <c r="AP11" s="116">
        <v>1537192</v>
      </c>
      <c r="AQ11" s="116">
        <v>1318284</v>
      </c>
      <c r="AR11" s="116">
        <v>983252</v>
      </c>
      <c r="AS11" s="116">
        <v>909734</v>
      </c>
      <c r="AT11" s="116">
        <v>1397492</v>
      </c>
      <c r="AU11" s="116">
        <v>928076</v>
      </c>
      <c r="AV11" s="116">
        <v>726800</v>
      </c>
      <c r="AW11" s="116">
        <v>755568</v>
      </c>
      <c r="AX11" s="116">
        <v>865734</v>
      </c>
      <c r="AY11" s="116">
        <v>1192653</v>
      </c>
      <c r="AZ11" s="116">
        <v>916823</v>
      </c>
      <c r="BA11" s="116">
        <v>1421334</v>
      </c>
      <c r="BB11" s="116">
        <v>1857252</v>
      </c>
      <c r="BC11" s="116">
        <v>1790139</v>
      </c>
      <c r="BD11" s="116">
        <v>1608131</v>
      </c>
      <c r="BE11" s="116">
        <v>1376772</v>
      </c>
    </row>
    <row r="12" spans="1:57">
      <c r="A12" s="109" t="s">
        <v>210</v>
      </c>
      <c r="B12" s="117">
        <v>0</v>
      </c>
      <c r="C12" s="117">
        <v>0</v>
      </c>
      <c r="D12" s="117">
        <v>0</v>
      </c>
      <c r="E12" s="117">
        <v>0</v>
      </c>
      <c r="F12" s="117">
        <v>0</v>
      </c>
      <c r="G12" s="117">
        <v>689</v>
      </c>
      <c r="H12" s="117">
        <v>405</v>
      </c>
      <c r="I12" s="117">
        <v>2291</v>
      </c>
      <c r="J12" s="117">
        <v>1765</v>
      </c>
      <c r="K12" s="117">
        <v>8061</v>
      </c>
      <c r="L12" s="117">
        <v>19898</v>
      </c>
      <c r="M12" s="117">
        <v>618</v>
      </c>
      <c r="N12" s="117">
        <v>1745</v>
      </c>
      <c r="O12" s="117">
        <v>2219</v>
      </c>
      <c r="P12" s="117">
        <v>53443</v>
      </c>
      <c r="Q12" s="117">
        <v>79008</v>
      </c>
      <c r="R12" s="117">
        <v>63238</v>
      </c>
      <c r="S12" s="117">
        <v>125016</v>
      </c>
      <c r="T12" s="117">
        <v>135114</v>
      </c>
      <c r="U12" s="117">
        <v>4930</v>
      </c>
      <c r="V12" s="117">
        <v>20643.64</v>
      </c>
      <c r="W12" s="117">
        <v>8099</v>
      </c>
      <c r="X12" s="117">
        <v>16311</v>
      </c>
      <c r="Y12" s="117">
        <v>54674</v>
      </c>
      <c r="Z12" s="117">
        <v>35178</v>
      </c>
      <c r="AA12" s="117">
        <v>39232</v>
      </c>
      <c r="AB12" s="117">
        <v>39721</v>
      </c>
      <c r="AC12" s="117">
        <v>9284</v>
      </c>
      <c r="AD12" s="117">
        <v>4807.9998500000102</v>
      </c>
      <c r="AE12" s="117">
        <v>232539</v>
      </c>
      <c r="AF12" s="117">
        <v>296467</v>
      </c>
      <c r="AG12" s="117">
        <v>293570</v>
      </c>
      <c r="AH12" s="117">
        <v>4760</v>
      </c>
      <c r="AI12" s="117">
        <v>1103</v>
      </c>
      <c r="AJ12" s="117">
        <v>429</v>
      </c>
      <c r="AK12" s="117">
        <v>37462</v>
      </c>
      <c r="AL12" s="117">
        <v>259862</v>
      </c>
      <c r="AM12" s="117">
        <v>349459</v>
      </c>
      <c r="AN12" s="117">
        <v>32471</v>
      </c>
      <c r="AO12" s="117">
        <v>71.5894699999522</v>
      </c>
      <c r="AP12" s="117">
        <v>0</v>
      </c>
      <c r="AQ12" s="117">
        <v>0</v>
      </c>
      <c r="AR12" s="117">
        <v>0</v>
      </c>
      <c r="AS12" s="117">
        <v>0</v>
      </c>
      <c r="AT12" s="117">
        <v>0</v>
      </c>
      <c r="AU12" s="117">
        <v>0</v>
      </c>
      <c r="AV12" s="117" t="s">
        <v>75</v>
      </c>
      <c r="AW12" s="117">
        <v>0</v>
      </c>
      <c r="AX12" s="117">
        <v>0</v>
      </c>
      <c r="AY12" s="117">
        <v>0</v>
      </c>
      <c r="AZ12" s="117">
        <v>0</v>
      </c>
      <c r="BA12" s="117"/>
      <c r="BB12" s="117"/>
      <c r="BC12" s="117"/>
      <c r="BD12" s="117"/>
      <c r="BE12" s="117"/>
    </row>
    <row r="13" spans="1:57">
      <c r="A13" s="108" t="s">
        <v>340</v>
      </c>
      <c r="B13" s="116">
        <v>11536</v>
      </c>
      <c r="C13" s="116">
        <v>16450</v>
      </c>
      <c r="D13" s="116">
        <v>20187</v>
      </c>
      <c r="E13" s="116">
        <v>30598</v>
      </c>
      <c r="F13" s="116">
        <v>31869</v>
      </c>
      <c r="G13" s="116">
        <v>38501</v>
      </c>
      <c r="H13" s="116">
        <v>37161</v>
      </c>
      <c r="I13" s="116">
        <v>50480</v>
      </c>
      <c r="J13" s="116">
        <v>43093</v>
      </c>
      <c r="K13" s="116">
        <v>50867</v>
      </c>
      <c r="L13" s="116">
        <v>51022</v>
      </c>
      <c r="M13" s="116">
        <v>59922</v>
      </c>
      <c r="N13" s="116">
        <v>50774</v>
      </c>
      <c r="O13" s="116">
        <v>55540</v>
      </c>
      <c r="P13" s="116">
        <v>62338</v>
      </c>
      <c r="Q13" s="116">
        <v>78198</v>
      </c>
      <c r="R13" s="116">
        <v>66387</v>
      </c>
      <c r="S13" s="116">
        <v>13233</v>
      </c>
      <c r="T13" s="116">
        <v>56507</v>
      </c>
      <c r="U13" s="116">
        <v>71534</v>
      </c>
      <c r="V13" s="116">
        <v>76700.81</v>
      </c>
      <c r="W13" s="116">
        <v>98910</v>
      </c>
      <c r="X13" s="116">
        <v>95916</v>
      </c>
      <c r="Y13" s="116">
        <v>101239</v>
      </c>
      <c r="Z13" s="116">
        <v>57046</v>
      </c>
      <c r="AA13" s="116">
        <v>105671</v>
      </c>
      <c r="AB13" s="116">
        <v>93622</v>
      </c>
      <c r="AC13" s="116">
        <v>107916</v>
      </c>
      <c r="AD13" s="116">
        <v>122657.155258639</v>
      </c>
      <c r="AE13" s="116">
        <v>117147</v>
      </c>
      <c r="AF13" s="116">
        <v>111906</v>
      </c>
      <c r="AG13" s="116">
        <v>82863</v>
      </c>
      <c r="AH13" s="116">
        <v>77029</v>
      </c>
      <c r="AI13" s="116">
        <v>74920</v>
      </c>
      <c r="AJ13" s="116">
        <v>74307</v>
      </c>
      <c r="AK13" s="116">
        <v>127769</v>
      </c>
      <c r="AL13" s="116">
        <v>95359</v>
      </c>
      <c r="AM13" s="116">
        <v>79190</v>
      </c>
      <c r="AN13" s="116">
        <v>88406</v>
      </c>
      <c r="AO13" s="116">
        <v>59237</v>
      </c>
      <c r="AP13" s="116">
        <v>77766</v>
      </c>
      <c r="AQ13" s="116">
        <v>95955</v>
      </c>
      <c r="AR13" s="116">
        <v>71287</v>
      </c>
      <c r="AS13" s="116">
        <v>66127</v>
      </c>
      <c r="AT13" s="116">
        <v>47922</v>
      </c>
      <c r="AU13" s="116">
        <v>51871</v>
      </c>
      <c r="AV13" s="116">
        <v>49473</v>
      </c>
      <c r="AW13" s="116">
        <v>51331</v>
      </c>
      <c r="AX13" s="116">
        <v>44168</v>
      </c>
      <c r="AY13" s="116">
        <v>33471</v>
      </c>
      <c r="AZ13" s="116">
        <v>30056</v>
      </c>
      <c r="BA13" s="116">
        <v>28567</v>
      </c>
      <c r="BB13" s="116">
        <v>21898</v>
      </c>
      <c r="BC13" s="116">
        <v>25410</v>
      </c>
      <c r="BD13" s="116">
        <v>24668</v>
      </c>
      <c r="BE13" s="116">
        <v>45567</v>
      </c>
    </row>
    <row r="14" spans="1:57">
      <c r="A14" s="109" t="s">
        <v>9</v>
      </c>
      <c r="B14" s="117">
        <v>12887</v>
      </c>
      <c r="C14" s="117">
        <v>6469</v>
      </c>
      <c r="D14" s="117">
        <v>6048</v>
      </c>
      <c r="E14" s="117">
        <v>5773</v>
      </c>
      <c r="F14" s="117">
        <v>6076</v>
      </c>
      <c r="G14" s="117">
        <v>6965</v>
      </c>
      <c r="H14" s="117">
        <v>7758</v>
      </c>
      <c r="I14" s="117">
        <v>7955</v>
      </c>
      <c r="J14" s="117">
        <v>8003</v>
      </c>
      <c r="K14" s="117">
        <v>7785</v>
      </c>
      <c r="L14" s="117">
        <v>8540</v>
      </c>
      <c r="M14" s="117">
        <v>10033</v>
      </c>
      <c r="N14" s="117">
        <v>11371</v>
      </c>
      <c r="O14" s="117">
        <v>35445</v>
      </c>
      <c r="P14" s="117">
        <v>15472</v>
      </c>
      <c r="Q14" s="117">
        <v>25930</v>
      </c>
      <c r="R14" s="117">
        <v>23533</v>
      </c>
      <c r="S14" s="117">
        <v>21783</v>
      </c>
      <c r="T14" s="117">
        <v>26993</v>
      </c>
      <c r="U14" s="117">
        <v>30648</v>
      </c>
      <c r="V14" s="117">
        <v>31922.62</v>
      </c>
      <c r="W14" s="117">
        <v>31745</v>
      </c>
      <c r="X14" s="117">
        <v>30639</v>
      </c>
      <c r="Y14" s="117">
        <v>33931</v>
      </c>
      <c r="Z14" s="117">
        <v>35902</v>
      </c>
      <c r="AA14" s="117">
        <v>36215</v>
      </c>
      <c r="AB14" s="117">
        <v>22090</v>
      </c>
      <c r="AC14" s="117">
        <v>18806</v>
      </c>
      <c r="AD14" s="117">
        <v>19927.235151040302</v>
      </c>
      <c r="AE14" s="117">
        <v>20333</v>
      </c>
      <c r="AF14" s="117">
        <v>20182</v>
      </c>
      <c r="AG14" s="117">
        <v>20665</v>
      </c>
      <c r="AH14" s="117">
        <v>21754</v>
      </c>
      <c r="AI14" s="117">
        <v>20037</v>
      </c>
      <c r="AJ14" s="117">
        <v>18801</v>
      </c>
      <c r="AK14" s="117">
        <v>18834</v>
      </c>
      <c r="AL14" s="117">
        <v>18408</v>
      </c>
      <c r="AM14" s="117">
        <v>18675</v>
      </c>
      <c r="AN14" s="117">
        <v>18917</v>
      </c>
      <c r="AO14" s="117">
        <v>18406</v>
      </c>
      <c r="AP14" s="117">
        <v>19599</v>
      </c>
      <c r="AQ14" s="117">
        <v>19545</v>
      </c>
      <c r="AR14" s="117">
        <v>20666</v>
      </c>
      <c r="AS14" s="117">
        <v>24132</v>
      </c>
      <c r="AT14" s="117">
        <v>21929</v>
      </c>
      <c r="AU14" s="117">
        <v>20839</v>
      </c>
      <c r="AV14" s="117">
        <v>21432</v>
      </c>
      <c r="AW14" s="117">
        <v>24278</v>
      </c>
      <c r="AX14" s="117">
        <v>23779</v>
      </c>
      <c r="AY14" s="117">
        <v>25176</v>
      </c>
      <c r="AZ14" s="117">
        <v>24523</v>
      </c>
      <c r="BA14" s="117">
        <v>25206</v>
      </c>
      <c r="BB14" s="117">
        <v>24494</v>
      </c>
      <c r="BC14" s="117">
        <v>27460</v>
      </c>
      <c r="BD14" s="117">
        <v>30259</v>
      </c>
      <c r="BE14" s="117">
        <v>35758</v>
      </c>
    </row>
    <row r="15" spans="1:57">
      <c r="A15" s="108" t="s">
        <v>11</v>
      </c>
      <c r="B15" s="116">
        <v>0</v>
      </c>
      <c r="C15" s="116">
        <v>8366</v>
      </c>
      <c r="D15" s="116">
        <v>8085</v>
      </c>
      <c r="E15" s="116">
        <v>7946</v>
      </c>
      <c r="F15" s="116">
        <v>8227</v>
      </c>
      <c r="G15" s="116">
        <v>7973</v>
      </c>
      <c r="H15" s="116">
        <v>7395</v>
      </c>
      <c r="I15" s="116">
        <v>6926</v>
      </c>
      <c r="J15" s="116">
        <v>6742</v>
      </c>
      <c r="K15" s="116">
        <v>6258</v>
      </c>
      <c r="L15" s="116">
        <v>8049</v>
      </c>
      <c r="M15" s="116">
        <v>7683</v>
      </c>
      <c r="N15" s="116">
        <v>17742</v>
      </c>
      <c r="O15" s="116">
        <v>17658</v>
      </c>
      <c r="P15" s="116">
        <v>17074</v>
      </c>
      <c r="Q15" s="116">
        <v>16886</v>
      </c>
      <c r="R15" s="116">
        <v>21504</v>
      </c>
      <c r="S15" s="116">
        <v>24604</v>
      </c>
      <c r="T15" s="116">
        <v>3020</v>
      </c>
      <c r="U15" s="116">
        <v>2343</v>
      </c>
      <c r="V15" s="116">
        <v>5003.3100000000004</v>
      </c>
      <c r="W15" s="116">
        <v>2570</v>
      </c>
      <c r="X15" s="116">
        <v>4940</v>
      </c>
      <c r="Y15" s="116">
        <v>2324</v>
      </c>
      <c r="Z15" s="116">
        <v>3398</v>
      </c>
      <c r="AA15" s="116">
        <v>4326</v>
      </c>
      <c r="AB15" s="116">
        <v>3683</v>
      </c>
      <c r="AC15" s="116">
        <v>3668</v>
      </c>
      <c r="AD15" s="116">
        <v>5626.2608819739207</v>
      </c>
      <c r="AE15" s="116">
        <v>6351</v>
      </c>
      <c r="AF15" s="116">
        <v>6836</v>
      </c>
      <c r="AG15" s="116">
        <v>4645</v>
      </c>
      <c r="AH15" s="116">
        <v>4905</v>
      </c>
      <c r="AI15" s="116">
        <v>8118</v>
      </c>
      <c r="AJ15" s="116">
        <v>5979</v>
      </c>
      <c r="AK15" s="116">
        <v>5249</v>
      </c>
      <c r="AL15" s="116">
        <v>5147</v>
      </c>
      <c r="AM15" s="116">
        <v>8309</v>
      </c>
      <c r="AN15" s="116">
        <v>7150</v>
      </c>
      <c r="AO15" s="116">
        <v>6265.0897310816199</v>
      </c>
      <c r="AP15" s="116">
        <v>7904</v>
      </c>
      <c r="AQ15" s="116">
        <v>9761</v>
      </c>
      <c r="AR15" s="116">
        <v>11803</v>
      </c>
      <c r="AS15" s="116">
        <v>7084</v>
      </c>
      <c r="AT15" s="116">
        <v>10382</v>
      </c>
      <c r="AU15" s="116">
        <v>12545</v>
      </c>
      <c r="AV15" s="116">
        <v>11301</v>
      </c>
      <c r="AW15" s="116">
        <v>10599</v>
      </c>
      <c r="AX15" s="116">
        <v>10337</v>
      </c>
      <c r="AY15" s="116">
        <v>10486</v>
      </c>
      <c r="AZ15" s="116">
        <v>10117</v>
      </c>
      <c r="BA15" s="116">
        <v>9743</v>
      </c>
      <c r="BB15" s="116">
        <v>9227</v>
      </c>
      <c r="BC15" s="116">
        <v>11532</v>
      </c>
      <c r="BD15" s="116">
        <v>10596</v>
      </c>
      <c r="BE15" s="116">
        <v>9381</v>
      </c>
    </row>
    <row r="16" spans="1:57">
      <c r="A16" s="109" t="s">
        <v>10</v>
      </c>
      <c r="B16" s="117">
        <v>15465</v>
      </c>
      <c r="C16" s="117">
        <v>12711</v>
      </c>
      <c r="D16" s="117">
        <v>9201</v>
      </c>
      <c r="E16" s="117">
        <v>20629</v>
      </c>
      <c r="F16" s="117">
        <v>23905</v>
      </c>
      <c r="G16" s="117">
        <v>24508</v>
      </c>
      <c r="H16" s="117">
        <v>18956</v>
      </c>
      <c r="I16" s="117">
        <v>19070</v>
      </c>
      <c r="J16" s="117">
        <v>26970</v>
      </c>
      <c r="K16" s="117">
        <v>33727</v>
      </c>
      <c r="L16" s="117">
        <v>235289</v>
      </c>
      <c r="M16" s="117">
        <v>30001</v>
      </c>
      <c r="N16" s="117">
        <v>39279</v>
      </c>
      <c r="O16" s="117">
        <v>15049</v>
      </c>
      <c r="P16" s="117">
        <v>0</v>
      </c>
      <c r="Q16" s="117">
        <v>20898</v>
      </c>
      <c r="R16" s="117">
        <v>27950</v>
      </c>
      <c r="S16" s="117">
        <v>31817</v>
      </c>
      <c r="T16" s="117">
        <v>33823</v>
      </c>
      <c r="U16" s="117">
        <v>56680</v>
      </c>
      <c r="V16" s="117">
        <v>60126.14</v>
      </c>
      <c r="W16" s="117">
        <v>59191</v>
      </c>
      <c r="X16" s="117">
        <v>59295</v>
      </c>
      <c r="Y16" s="117">
        <v>42770</v>
      </c>
      <c r="Z16" s="117">
        <v>55425</v>
      </c>
      <c r="AA16" s="117">
        <v>55855</v>
      </c>
      <c r="AB16" s="117">
        <v>41479</v>
      </c>
      <c r="AC16" s="117">
        <v>38055</v>
      </c>
      <c r="AD16" s="117">
        <v>46012.569883206706</v>
      </c>
      <c r="AE16" s="117">
        <v>44991</v>
      </c>
      <c r="AF16" s="117">
        <v>36833</v>
      </c>
      <c r="AG16" s="117">
        <v>33357</v>
      </c>
      <c r="AH16" s="117">
        <v>37058</v>
      </c>
      <c r="AI16" s="117">
        <v>23568</v>
      </c>
      <c r="AJ16" s="117">
        <v>12067</v>
      </c>
      <c r="AK16" s="117">
        <v>15980</v>
      </c>
      <c r="AL16" s="117">
        <v>19426</v>
      </c>
      <c r="AM16" s="117">
        <v>14529</v>
      </c>
      <c r="AN16" s="117">
        <v>22286</v>
      </c>
      <c r="AO16" s="117">
        <v>190126.91243045501</v>
      </c>
      <c r="AP16" s="117">
        <v>37090</v>
      </c>
      <c r="AQ16" s="117">
        <v>31193</v>
      </c>
      <c r="AR16" s="117">
        <v>35019</v>
      </c>
      <c r="AS16" s="117">
        <v>31418</v>
      </c>
      <c r="AT16" s="117">
        <v>25906</v>
      </c>
      <c r="AU16" s="117">
        <v>24482</v>
      </c>
      <c r="AV16" s="117">
        <v>25947</v>
      </c>
      <c r="AW16" s="117">
        <v>15127</v>
      </c>
      <c r="AX16" s="117">
        <v>23823</v>
      </c>
      <c r="AY16" s="117">
        <v>30359</v>
      </c>
      <c r="AZ16" s="117">
        <v>21136</v>
      </c>
      <c r="BA16" s="117">
        <v>17464</v>
      </c>
      <c r="BB16" s="117">
        <v>39764</v>
      </c>
      <c r="BC16" s="117">
        <v>48932</v>
      </c>
      <c r="BD16" s="117">
        <v>42377</v>
      </c>
      <c r="BE16" s="117">
        <v>50493</v>
      </c>
    </row>
    <row r="17" spans="1:57">
      <c r="A17" s="108" t="s">
        <v>7</v>
      </c>
      <c r="B17" s="116">
        <v>0</v>
      </c>
      <c r="C17" s="116">
        <v>0</v>
      </c>
      <c r="D17" s="116">
        <v>0</v>
      </c>
      <c r="E17" s="116">
        <v>2241</v>
      </c>
      <c r="F17" s="116">
        <v>10357</v>
      </c>
      <c r="G17" s="116">
        <v>10274</v>
      </c>
      <c r="H17" s="116">
        <v>1339</v>
      </c>
      <c r="I17" s="116">
        <v>0</v>
      </c>
      <c r="J17" s="116">
        <v>0</v>
      </c>
      <c r="K17" s="116">
        <v>0</v>
      </c>
      <c r="L17" s="116">
        <v>0</v>
      </c>
      <c r="M17" s="116">
        <v>0</v>
      </c>
      <c r="N17" s="116">
        <v>0</v>
      </c>
      <c r="O17" s="116">
        <v>0</v>
      </c>
      <c r="P17" s="116">
        <v>0</v>
      </c>
      <c r="Q17" s="116">
        <v>0</v>
      </c>
      <c r="R17" s="116">
        <v>0</v>
      </c>
      <c r="S17" s="116">
        <v>0</v>
      </c>
      <c r="T17" s="116">
        <v>0</v>
      </c>
      <c r="U17" s="116">
        <v>0</v>
      </c>
      <c r="V17" s="116">
        <v>0</v>
      </c>
      <c r="W17" s="116">
        <v>0</v>
      </c>
      <c r="X17" s="116">
        <v>0</v>
      </c>
      <c r="Y17" s="116">
        <v>0</v>
      </c>
      <c r="Z17" s="116">
        <v>0</v>
      </c>
      <c r="AA17" s="116">
        <v>0</v>
      </c>
      <c r="AB17" s="116">
        <v>0</v>
      </c>
      <c r="AC17" s="116">
        <v>0</v>
      </c>
      <c r="AD17" s="116" t="s">
        <v>75</v>
      </c>
      <c r="AE17" s="116"/>
      <c r="AF17" s="116"/>
      <c r="AG17" s="116">
        <v>0</v>
      </c>
      <c r="AH17" s="116">
        <v>0</v>
      </c>
      <c r="AI17" s="116">
        <v>0</v>
      </c>
      <c r="AJ17" s="116" t="s">
        <v>75</v>
      </c>
      <c r="AK17" s="116" t="s">
        <v>75</v>
      </c>
      <c r="AL17" s="116" t="s">
        <v>75</v>
      </c>
      <c r="AM17" s="116" t="s">
        <v>75</v>
      </c>
      <c r="AN17" s="116" t="s">
        <v>75</v>
      </c>
      <c r="AO17" s="116" t="s">
        <v>75</v>
      </c>
      <c r="AP17" s="116" t="s">
        <v>75</v>
      </c>
      <c r="AQ17" s="116" t="s">
        <v>75</v>
      </c>
      <c r="AR17" s="116" t="s">
        <v>75</v>
      </c>
      <c r="AS17" s="116" t="s">
        <v>75</v>
      </c>
      <c r="AT17" s="116" t="s">
        <v>75</v>
      </c>
      <c r="AU17" s="116" t="s">
        <v>75</v>
      </c>
      <c r="AV17" s="116" t="s">
        <v>75</v>
      </c>
      <c r="AW17" s="116">
        <v>0</v>
      </c>
      <c r="AX17" s="116" t="s">
        <v>75</v>
      </c>
      <c r="AY17" s="116" t="s">
        <v>75</v>
      </c>
      <c r="AZ17" s="116" t="s">
        <v>75</v>
      </c>
      <c r="BA17" s="116"/>
      <c r="BB17" s="116"/>
      <c r="BC17" s="116"/>
      <c r="BD17" s="116"/>
      <c r="BE17" s="116"/>
    </row>
    <row r="18" spans="1:57">
      <c r="A18" s="109" t="s">
        <v>8</v>
      </c>
      <c r="B18" s="117">
        <v>6818</v>
      </c>
      <c r="C18" s="117">
        <v>526</v>
      </c>
      <c r="D18" s="117">
        <v>1910</v>
      </c>
      <c r="E18" s="117">
        <v>3630</v>
      </c>
      <c r="F18" s="117">
        <v>3753</v>
      </c>
      <c r="G18" s="117">
        <v>3692</v>
      </c>
      <c r="H18" s="117">
        <v>2742</v>
      </c>
      <c r="I18" s="117">
        <v>0</v>
      </c>
      <c r="J18" s="117">
        <v>0</v>
      </c>
      <c r="K18" s="117">
        <v>0</v>
      </c>
      <c r="L18" s="117">
        <v>0</v>
      </c>
      <c r="M18" s="117">
        <v>0</v>
      </c>
      <c r="N18" s="117">
        <v>0</v>
      </c>
      <c r="O18" s="117">
        <v>0</v>
      </c>
      <c r="P18" s="117">
        <v>0</v>
      </c>
      <c r="Q18" s="117">
        <v>0</v>
      </c>
      <c r="R18" s="117">
        <v>0</v>
      </c>
      <c r="S18" s="117">
        <v>61889</v>
      </c>
      <c r="T18" s="117">
        <v>0</v>
      </c>
      <c r="U18" s="117">
        <v>0</v>
      </c>
      <c r="V18" s="117">
        <v>0</v>
      </c>
      <c r="W18" s="117">
        <v>0</v>
      </c>
      <c r="X18" s="117">
        <v>0</v>
      </c>
      <c r="Y18" s="117">
        <v>0</v>
      </c>
      <c r="Z18" s="117">
        <v>0</v>
      </c>
      <c r="AA18" s="117">
        <v>0</v>
      </c>
      <c r="AB18" s="117">
        <v>0</v>
      </c>
      <c r="AC18" s="117">
        <v>0</v>
      </c>
      <c r="AD18" s="117" t="s">
        <v>75</v>
      </c>
      <c r="AE18" s="117"/>
      <c r="AF18" s="117"/>
      <c r="AG18" s="117">
        <v>0</v>
      </c>
      <c r="AH18" s="117">
        <v>0</v>
      </c>
      <c r="AI18" s="117">
        <v>0</v>
      </c>
      <c r="AJ18" s="117" t="s">
        <v>75</v>
      </c>
      <c r="AK18" s="117" t="s">
        <v>75</v>
      </c>
      <c r="AL18" s="117" t="s">
        <v>75</v>
      </c>
      <c r="AM18" s="117" t="s">
        <v>75</v>
      </c>
      <c r="AN18" s="117" t="s">
        <v>75</v>
      </c>
      <c r="AO18" s="117" t="s">
        <v>75</v>
      </c>
      <c r="AP18" s="117" t="s">
        <v>75</v>
      </c>
      <c r="AQ18" s="117" t="s">
        <v>75</v>
      </c>
      <c r="AR18" s="117" t="s">
        <v>75</v>
      </c>
      <c r="AS18" s="117" t="s">
        <v>75</v>
      </c>
      <c r="AT18" s="117" t="s">
        <v>75</v>
      </c>
      <c r="AU18" s="117" t="s">
        <v>75</v>
      </c>
      <c r="AV18" s="117" t="s">
        <v>75</v>
      </c>
      <c r="AW18" s="117">
        <v>0</v>
      </c>
      <c r="AX18" s="117" t="s">
        <v>75</v>
      </c>
      <c r="AY18" s="117" t="s">
        <v>75</v>
      </c>
      <c r="AZ18" s="117" t="s">
        <v>75</v>
      </c>
      <c r="BA18" s="117"/>
      <c r="BB18" s="117"/>
      <c r="BC18" s="117"/>
      <c r="BD18" s="117"/>
      <c r="BE18" s="117"/>
    </row>
    <row r="19" spans="1:57">
      <c r="A19" s="110" t="s">
        <v>12</v>
      </c>
      <c r="B19" s="118">
        <f t="shared" ref="B19:I19" si="0">SUM(B9:B18)</f>
        <v>1088243</v>
      </c>
      <c r="C19" s="118">
        <f t="shared" si="0"/>
        <v>1009617</v>
      </c>
      <c r="D19" s="118">
        <f t="shared" si="0"/>
        <v>842470</v>
      </c>
      <c r="E19" s="118">
        <f t="shared" si="0"/>
        <v>893182</v>
      </c>
      <c r="F19" s="118">
        <f t="shared" si="0"/>
        <v>815796</v>
      </c>
      <c r="G19" s="118">
        <f t="shared" si="0"/>
        <v>842108</v>
      </c>
      <c r="H19" s="118">
        <f t="shared" si="0"/>
        <v>1286328</v>
      </c>
      <c r="I19" s="118">
        <f t="shared" si="0"/>
        <v>1249910</v>
      </c>
      <c r="J19" s="118">
        <f>SUM(J9:J16)</f>
        <v>1087068</v>
      </c>
      <c r="K19" s="118">
        <f t="shared" ref="K19:Z19" si="1">SUM(K9:K16)</f>
        <v>1029381</v>
      </c>
      <c r="L19" s="118">
        <f t="shared" si="1"/>
        <v>1116782</v>
      </c>
      <c r="M19" s="118">
        <f t="shared" si="1"/>
        <v>514994</v>
      </c>
      <c r="N19" s="118">
        <f t="shared" si="1"/>
        <v>996428</v>
      </c>
      <c r="O19" s="118">
        <f t="shared" si="1"/>
        <v>1546537</v>
      </c>
      <c r="P19" s="118">
        <f t="shared" si="1"/>
        <v>1100120</v>
      </c>
      <c r="Q19" s="118">
        <f t="shared" si="1"/>
        <v>915262</v>
      </c>
      <c r="R19" s="118">
        <f t="shared" si="1"/>
        <v>1037389</v>
      </c>
      <c r="S19" s="118">
        <f>SUM(S9:S18)</f>
        <v>925867</v>
      </c>
      <c r="T19" s="118">
        <f t="shared" si="1"/>
        <v>1360151</v>
      </c>
      <c r="U19" s="118">
        <f t="shared" si="1"/>
        <v>1267900</v>
      </c>
      <c r="V19" s="118">
        <f t="shared" si="1"/>
        <v>973396</v>
      </c>
      <c r="W19" s="118">
        <f t="shared" si="1"/>
        <v>1079853</v>
      </c>
      <c r="X19" s="118">
        <f t="shared" si="1"/>
        <v>825393</v>
      </c>
      <c r="Y19" s="118">
        <f t="shared" si="1"/>
        <v>972783</v>
      </c>
      <c r="Z19" s="118">
        <f t="shared" si="1"/>
        <v>1321661</v>
      </c>
      <c r="AA19" s="118">
        <f>SUM(AA9:AA16)-1</f>
        <v>1191843</v>
      </c>
      <c r="AB19" s="118">
        <f>SUM(AB9:AB16)</f>
        <v>932899</v>
      </c>
      <c r="AC19" s="118">
        <f t="shared" ref="AC19:AM19" si="2">SUM(AC9:AC16)</f>
        <v>1207892</v>
      </c>
      <c r="AD19" s="118">
        <f t="shared" si="2"/>
        <v>1223291.3022908764</v>
      </c>
      <c r="AE19" s="118">
        <f t="shared" si="2"/>
        <v>1280875</v>
      </c>
      <c r="AF19" s="118">
        <f t="shared" si="2"/>
        <v>1488587</v>
      </c>
      <c r="AG19" s="118">
        <f t="shared" si="2"/>
        <v>1480921</v>
      </c>
      <c r="AH19" s="118">
        <f t="shared" si="2"/>
        <v>1242997</v>
      </c>
      <c r="AI19" s="118">
        <f t="shared" si="2"/>
        <v>1007696</v>
      </c>
      <c r="AJ19" s="118">
        <f t="shared" si="2"/>
        <v>880219</v>
      </c>
      <c r="AK19" s="118">
        <f t="shared" si="2"/>
        <v>1033082</v>
      </c>
      <c r="AL19" s="118">
        <f t="shared" si="2"/>
        <v>1217100</v>
      </c>
      <c r="AM19" s="118">
        <f t="shared" si="2"/>
        <v>3051737</v>
      </c>
      <c r="AN19" s="118">
        <v>1510186</v>
      </c>
      <c r="AO19" s="118">
        <v>2295713</v>
      </c>
      <c r="AP19" s="118">
        <v>1920018</v>
      </c>
      <c r="AQ19" s="118">
        <v>1705151</v>
      </c>
      <c r="AR19" s="118">
        <v>1353161</v>
      </c>
      <c r="AS19" s="118">
        <v>1325478</v>
      </c>
      <c r="AT19" s="118">
        <v>1746113</v>
      </c>
      <c r="AU19" s="118">
        <v>1268838</v>
      </c>
      <c r="AV19" s="118">
        <v>1039332</v>
      </c>
      <c r="AW19" s="118">
        <v>1143781</v>
      </c>
      <c r="AX19" s="118">
        <v>1196219</v>
      </c>
      <c r="AY19" s="118">
        <v>1540790</v>
      </c>
      <c r="AZ19" s="118">
        <v>1299990</v>
      </c>
      <c r="BA19" s="118">
        <v>1868686</v>
      </c>
      <c r="BB19" s="118">
        <v>2269480</v>
      </c>
      <c r="BC19" s="118">
        <v>2226108</v>
      </c>
      <c r="BD19" s="118">
        <v>2047777</v>
      </c>
      <c r="BE19" s="118">
        <v>1913723</v>
      </c>
    </row>
    <row r="20" spans="1:57">
      <c r="A20" s="111"/>
      <c r="B20" s="119"/>
      <c r="C20" s="119"/>
      <c r="D20" s="119"/>
      <c r="E20" s="119"/>
      <c r="F20" s="119"/>
      <c r="G20" s="119"/>
      <c r="H20" s="119"/>
      <c r="I20" s="119"/>
      <c r="J20" s="119"/>
      <c r="K20" s="119"/>
      <c r="L20" s="119"/>
      <c r="M20" s="119"/>
      <c r="N20" s="119"/>
      <c r="O20" s="119"/>
      <c r="P20" s="119"/>
      <c r="Q20" s="119"/>
      <c r="R20" s="119"/>
      <c r="S20" s="119"/>
      <c r="T20" s="119"/>
      <c r="U20" s="119"/>
      <c r="V20" s="119"/>
      <c r="W20" s="119"/>
      <c r="X20" s="119"/>
      <c r="Y20" s="119"/>
      <c r="Z20" s="119"/>
      <c r="AA20" s="119"/>
      <c r="AB20" s="119"/>
      <c r="AC20" s="119"/>
      <c r="AD20" s="119"/>
      <c r="AE20" s="119"/>
      <c r="AF20" s="119"/>
      <c r="AG20" s="119"/>
      <c r="AH20" s="119"/>
      <c r="AI20" s="119"/>
      <c r="AJ20" s="119"/>
      <c r="AK20" s="119"/>
      <c r="AL20" s="119"/>
      <c r="AM20" s="119"/>
      <c r="AN20" s="119"/>
      <c r="AO20" s="119"/>
      <c r="AP20" s="119"/>
      <c r="AQ20" s="119"/>
      <c r="AR20" s="119"/>
      <c r="AS20" s="119"/>
      <c r="AT20" s="119"/>
      <c r="AU20" s="119"/>
      <c r="AV20" s="119"/>
      <c r="AW20" s="119"/>
      <c r="AX20" s="119"/>
      <c r="AY20" s="119"/>
      <c r="AZ20" s="119"/>
      <c r="BA20" s="119"/>
      <c r="BB20" s="119"/>
      <c r="BC20" s="119"/>
      <c r="BD20" s="119"/>
      <c r="BE20" s="119"/>
    </row>
    <row r="21" spans="1:57">
      <c r="A21" s="106" t="s">
        <v>13</v>
      </c>
      <c r="B21" s="120"/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120"/>
      <c r="AH21" s="120"/>
      <c r="AI21" s="120"/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120"/>
      <c r="AU21" s="120"/>
      <c r="AV21" s="120"/>
      <c r="AW21" s="120"/>
      <c r="AX21" s="120"/>
      <c r="AY21" s="120"/>
      <c r="AZ21" s="120"/>
      <c r="BA21" s="120"/>
      <c r="BB21" s="120"/>
      <c r="BC21" s="120"/>
      <c r="BD21" s="120"/>
      <c r="BE21" s="120"/>
    </row>
    <row r="22" spans="1:57">
      <c r="A22" s="108" t="s">
        <v>14</v>
      </c>
      <c r="B22" s="116">
        <v>1694</v>
      </c>
      <c r="C22" s="116">
        <v>1702</v>
      </c>
      <c r="D22" s="116">
        <v>1747</v>
      </c>
      <c r="E22" s="116">
        <v>16546</v>
      </c>
      <c r="F22" s="116">
        <v>20129</v>
      </c>
      <c r="G22" s="116">
        <v>27892</v>
      </c>
      <c r="H22" s="116">
        <v>31209</v>
      </c>
      <c r="I22" s="116">
        <v>33481</v>
      </c>
      <c r="J22" s="116">
        <v>46369</v>
      </c>
      <c r="K22" s="116">
        <v>52964</v>
      </c>
      <c r="L22" s="116">
        <v>61018</v>
      </c>
      <c r="M22" s="116">
        <v>80935</v>
      </c>
      <c r="N22" s="116">
        <v>86229</v>
      </c>
      <c r="O22" s="116">
        <v>122172</v>
      </c>
      <c r="P22" s="116">
        <v>145343</v>
      </c>
      <c r="Q22" s="116">
        <v>143220</v>
      </c>
      <c r="R22" s="116">
        <v>151756</v>
      </c>
      <c r="S22" s="116">
        <v>172842</v>
      </c>
      <c r="T22" s="116">
        <v>191684</v>
      </c>
      <c r="U22" s="116">
        <v>169653</v>
      </c>
      <c r="V22" s="116">
        <v>167545.57</v>
      </c>
      <c r="W22" s="116">
        <v>176577</v>
      </c>
      <c r="X22" s="116">
        <v>181716</v>
      </c>
      <c r="Y22" s="116">
        <v>184474</v>
      </c>
      <c r="Z22" s="116">
        <v>180396</v>
      </c>
      <c r="AA22" s="116">
        <v>186269</v>
      </c>
      <c r="AB22" s="116">
        <v>183871</v>
      </c>
      <c r="AC22" s="116">
        <v>146555</v>
      </c>
      <c r="AD22" s="116">
        <v>152926.89485041602</v>
      </c>
      <c r="AE22" s="116">
        <v>156450</v>
      </c>
      <c r="AF22" s="116">
        <v>155871</v>
      </c>
      <c r="AG22" s="116">
        <v>110716</v>
      </c>
      <c r="AH22" s="116">
        <v>115663</v>
      </c>
      <c r="AI22" s="116">
        <v>116616</v>
      </c>
      <c r="AJ22" s="116">
        <v>123800</v>
      </c>
      <c r="AK22" s="116">
        <v>96179</v>
      </c>
      <c r="AL22" s="116">
        <v>98767</v>
      </c>
      <c r="AM22" s="116">
        <v>98457</v>
      </c>
      <c r="AN22" s="116">
        <v>109029</v>
      </c>
      <c r="AO22" s="116">
        <v>61030</v>
      </c>
      <c r="AP22" s="116">
        <v>59856</v>
      </c>
      <c r="AQ22" s="116">
        <v>66251</v>
      </c>
      <c r="AR22" s="116">
        <v>71075</v>
      </c>
      <c r="AS22" s="116">
        <v>36519</v>
      </c>
      <c r="AT22" s="116">
        <v>39039</v>
      </c>
      <c r="AU22" s="116">
        <v>42931</v>
      </c>
      <c r="AV22" s="116">
        <v>50795</v>
      </c>
      <c r="AW22" s="116">
        <v>47448</v>
      </c>
      <c r="AX22" s="116">
        <v>57134</v>
      </c>
      <c r="AY22" s="116">
        <v>112294</v>
      </c>
      <c r="AZ22" s="116">
        <v>138916</v>
      </c>
      <c r="BA22" s="116">
        <v>106775</v>
      </c>
      <c r="BB22" s="116">
        <v>107354</v>
      </c>
      <c r="BC22" s="116">
        <v>128450</v>
      </c>
      <c r="BD22" s="116">
        <v>147577</v>
      </c>
      <c r="BE22" s="116">
        <v>110004</v>
      </c>
    </row>
    <row r="23" spans="1:57">
      <c r="A23" s="109" t="s">
        <v>287</v>
      </c>
      <c r="B23" s="117">
        <v>7932</v>
      </c>
      <c r="C23" s="117">
        <v>9512</v>
      </c>
      <c r="D23" s="117">
        <v>10146</v>
      </c>
      <c r="E23" s="117">
        <v>10843</v>
      </c>
      <c r="F23" s="117">
        <v>10887</v>
      </c>
      <c r="G23" s="117">
        <v>11366</v>
      </c>
      <c r="H23" s="117">
        <v>11482</v>
      </c>
      <c r="I23" s="117">
        <v>11455</v>
      </c>
      <c r="J23" s="117">
        <v>12910</v>
      </c>
      <c r="K23" s="117">
        <v>13690</v>
      </c>
      <c r="L23" s="117">
        <v>14006</v>
      </c>
      <c r="M23" s="117">
        <v>21867</v>
      </c>
      <c r="N23" s="117">
        <v>22707</v>
      </c>
      <c r="O23" s="117">
        <v>23531</v>
      </c>
      <c r="P23" s="117">
        <v>25213</v>
      </c>
      <c r="Q23" s="117">
        <v>29170</v>
      </c>
      <c r="R23" s="117">
        <v>32828</v>
      </c>
      <c r="S23" s="117">
        <v>37220</v>
      </c>
      <c r="T23" s="117">
        <v>38821</v>
      </c>
      <c r="U23" s="117">
        <v>40283</v>
      </c>
      <c r="V23" s="117">
        <v>42224.06</v>
      </c>
      <c r="W23" s="117">
        <v>43580</v>
      </c>
      <c r="X23" s="117">
        <v>45121</v>
      </c>
      <c r="Y23" s="117">
        <v>46214</v>
      </c>
      <c r="Z23" s="117">
        <v>46662</v>
      </c>
      <c r="AA23" s="117">
        <v>47306</v>
      </c>
      <c r="AB23" s="117">
        <v>47798</v>
      </c>
      <c r="AC23" s="117">
        <v>48269</v>
      </c>
      <c r="AD23" s="117">
        <v>47916</v>
      </c>
      <c r="AE23" s="117">
        <v>52449</v>
      </c>
      <c r="AF23" s="117">
        <v>52602</v>
      </c>
      <c r="AG23" s="117">
        <v>54785</v>
      </c>
      <c r="AH23" s="117">
        <v>55048</v>
      </c>
      <c r="AI23" s="117">
        <v>55146</v>
      </c>
      <c r="AJ23" s="117">
        <v>56344</v>
      </c>
      <c r="AK23" s="117">
        <v>56572</v>
      </c>
      <c r="AL23" s="117">
        <v>56697</v>
      </c>
      <c r="AM23" s="117">
        <v>52257</v>
      </c>
      <c r="AN23" s="117">
        <v>53591</v>
      </c>
      <c r="AO23" s="117">
        <v>54292</v>
      </c>
      <c r="AP23" s="117">
        <v>54572</v>
      </c>
      <c r="AQ23" s="117">
        <v>60356</v>
      </c>
      <c r="AR23" s="117">
        <v>63122</v>
      </c>
      <c r="AS23" s="117">
        <v>60914</v>
      </c>
      <c r="AT23" s="117">
        <v>62614</v>
      </c>
      <c r="AU23" s="117">
        <v>61082</v>
      </c>
      <c r="AV23" s="117">
        <v>61713</v>
      </c>
      <c r="AW23" s="117">
        <v>67528</v>
      </c>
      <c r="AX23" s="117">
        <v>68228</v>
      </c>
      <c r="AY23" s="117">
        <v>68849</v>
      </c>
      <c r="AZ23" s="117">
        <v>69464</v>
      </c>
      <c r="BA23" s="117">
        <v>70655</v>
      </c>
      <c r="BB23" s="117">
        <v>71380</v>
      </c>
      <c r="BC23" s="117">
        <v>71773</v>
      </c>
      <c r="BD23" s="117">
        <v>67493</v>
      </c>
      <c r="BE23" s="117">
        <v>69622</v>
      </c>
    </row>
    <row r="24" spans="1:57">
      <c r="A24" s="108" t="s">
        <v>340</v>
      </c>
      <c r="B24" s="116">
        <v>0</v>
      </c>
      <c r="C24" s="116">
        <v>0</v>
      </c>
      <c r="D24" s="116">
        <v>0</v>
      </c>
      <c r="E24" s="116">
        <v>0</v>
      </c>
      <c r="F24" s="116">
        <v>0</v>
      </c>
      <c r="G24" s="116">
        <v>0</v>
      </c>
      <c r="H24" s="116">
        <v>0</v>
      </c>
      <c r="I24" s="116">
        <v>0</v>
      </c>
      <c r="J24" s="116">
        <v>0</v>
      </c>
      <c r="K24" s="116">
        <v>0</v>
      </c>
      <c r="L24" s="116">
        <v>0</v>
      </c>
      <c r="M24" s="116">
        <v>0</v>
      </c>
      <c r="N24" s="116">
        <v>0</v>
      </c>
      <c r="O24" s="116">
        <v>0</v>
      </c>
      <c r="P24" s="116">
        <v>0</v>
      </c>
      <c r="Q24" s="116">
        <v>0</v>
      </c>
      <c r="R24" s="116">
        <v>0</v>
      </c>
      <c r="S24" s="116">
        <v>0</v>
      </c>
      <c r="T24" s="116">
        <v>0</v>
      </c>
      <c r="U24" s="116">
        <v>0</v>
      </c>
      <c r="V24" s="116">
        <v>0</v>
      </c>
      <c r="W24" s="116">
        <v>0</v>
      </c>
      <c r="X24" s="116">
        <v>0</v>
      </c>
      <c r="Y24" s="116">
        <v>0</v>
      </c>
      <c r="Z24" s="116">
        <v>0</v>
      </c>
      <c r="AA24" s="116">
        <v>0</v>
      </c>
      <c r="AB24" s="116">
        <v>0</v>
      </c>
      <c r="AC24" s="116">
        <v>0</v>
      </c>
      <c r="AD24" s="116">
        <v>0</v>
      </c>
      <c r="AE24" s="116">
        <v>0</v>
      </c>
      <c r="AF24" s="116">
        <v>0</v>
      </c>
      <c r="AG24" s="116">
        <v>35207.805</v>
      </c>
      <c r="AH24" s="116">
        <v>48331.43</v>
      </c>
      <c r="AI24" s="116">
        <v>47405.24</v>
      </c>
      <c r="AJ24" s="116">
        <v>36353</v>
      </c>
      <c r="AK24" s="116">
        <v>0</v>
      </c>
      <c r="AL24" s="116">
        <v>21615</v>
      </c>
      <c r="AM24" s="116">
        <v>18053.900000000001</v>
      </c>
      <c r="AN24" s="116">
        <v>25242.333999999999</v>
      </c>
      <c r="AO24" s="116">
        <v>58563</v>
      </c>
      <c r="AP24" s="116">
        <v>42384</v>
      </c>
      <c r="AQ24" s="116">
        <v>24854</v>
      </c>
      <c r="AR24" s="116">
        <v>39300</v>
      </c>
      <c r="AS24" s="116">
        <v>56005</v>
      </c>
      <c r="AT24" s="116">
        <v>64501</v>
      </c>
      <c r="AU24" s="116">
        <v>65432</v>
      </c>
      <c r="AV24" s="116">
        <v>51361</v>
      </c>
      <c r="AW24" s="116">
        <v>32814</v>
      </c>
      <c r="AX24" s="116">
        <v>33210</v>
      </c>
      <c r="AY24" s="116">
        <v>38452</v>
      </c>
      <c r="AZ24" s="116">
        <v>41211</v>
      </c>
      <c r="BA24" s="116">
        <v>38815</v>
      </c>
      <c r="BB24" s="116">
        <v>38177</v>
      </c>
      <c r="BC24" s="116">
        <v>39806</v>
      </c>
      <c r="BD24" s="116">
        <v>36940</v>
      </c>
      <c r="BE24" s="116">
        <v>26054</v>
      </c>
    </row>
    <row r="25" spans="1:57">
      <c r="A25" s="109" t="s">
        <v>17</v>
      </c>
      <c r="B25" s="117">
        <v>0</v>
      </c>
      <c r="C25" s="117">
        <v>0</v>
      </c>
      <c r="D25" s="117">
        <v>0</v>
      </c>
      <c r="E25" s="117">
        <v>0</v>
      </c>
      <c r="F25" s="117">
        <v>0</v>
      </c>
      <c r="G25" s="117">
        <v>0</v>
      </c>
      <c r="H25" s="117">
        <v>0</v>
      </c>
      <c r="I25" s="117">
        <v>0</v>
      </c>
      <c r="J25" s="117">
        <v>0</v>
      </c>
      <c r="K25" s="117">
        <v>0</v>
      </c>
      <c r="L25" s="117">
        <v>0</v>
      </c>
      <c r="M25" s="117">
        <v>0</v>
      </c>
      <c r="N25" s="117">
        <v>0</v>
      </c>
      <c r="O25" s="117">
        <v>0</v>
      </c>
      <c r="P25" s="117">
        <v>0</v>
      </c>
      <c r="Q25" s="117">
        <v>0</v>
      </c>
      <c r="R25" s="117">
        <v>0</v>
      </c>
      <c r="S25" s="117">
        <v>0</v>
      </c>
      <c r="T25" s="117">
        <v>0</v>
      </c>
      <c r="U25" s="117">
        <v>0</v>
      </c>
      <c r="V25" s="117">
        <v>6603</v>
      </c>
      <c r="W25" s="117">
        <v>0</v>
      </c>
      <c r="X25" s="117">
        <v>0</v>
      </c>
      <c r="Y25" s="117">
        <v>0</v>
      </c>
      <c r="Z25" s="117">
        <v>0</v>
      </c>
      <c r="AA25" s="117">
        <v>0</v>
      </c>
      <c r="AB25" s="117">
        <v>0</v>
      </c>
      <c r="AC25" s="117">
        <v>0</v>
      </c>
      <c r="AD25" s="117">
        <v>0</v>
      </c>
      <c r="AE25" s="117">
        <v>0</v>
      </c>
      <c r="AF25" s="117">
        <v>0</v>
      </c>
      <c r="AG25" s="117">
        <v>0</v>
      </c>
      <c r="AH25" s="117">
        <v>0</v>
      </c>
      <c r="AI25" s="117">
        <v>0</v>
      </c>
      <c r="AJ25" s="117">
        <v>0</v>
      </c>
      <c r="AK25" s="117">
        <v>0</v>
      </c>
      <c r="AL25" s="117">
        <v>0</v>
      </c>
      <c r="AM25" s="117">
        <v>0</v>
      </c>
      <c r="AN25" s="117">
        <v>0</v>
      </c>
      <c r="AO25" s="117">
        <v>0</v>
      </c>
      <c r="AP25" s="117" t="s">
        <v>75</v>
      </c>
      <c r="AQ25" s="117" t="s">
        <v>75</v>
      </c>
      <c r="AR25" s="117">
        <v>3000</v>
      </c>
      <c r="AS25" s="117">
        <v>10000</v>
      </c>
      <c r="AT25" s="117">
        <v>0</v>
      </c>
      <c r="AU25" s="117">
        <v>4243</v>
      </c>
      <c r="AV25" s="117">
        <v>0</v>
      </c>
      <c r="AW25" s="117">
        <v>0</v>
      </c>
      <c r="AX25" s="117">
        <v>0</v>
      </c>
      <c r="AY25" s="117">
        <v>3667</v>
      </c>
      <c r="AZ25" s="117">
        <v>3667</v>
      </c>
      <c r="BA25" s="117">
        <v>3667</v>
      </c>
      <c r="BB25" s="117">
        <v>3000</v>
      </c>
      <c r="BC25" s="117">
        <v>300</v>
      </c>
      <c r="BD25" s="117">
        <v>300</v>
      </c>
      <c r="BE25" s="117">
        <v>0</v>
      </c>
    </row>
    <row r="26" spans="1:57">
      <c r="A26" s="108" t="s">
        <v>10</v>
      </c>
      <c r="B26" s="116">
        <v>5414</v>
      </c>
      <c r="C26" s="116">
        <v>40</v>
      </c>
      <c r="D26" s="116">
        <v>40</v>
      </c>
      <c r="E26" s="116">
        <v>4361</v>
      </c>
      <c r="F26" s="116">
        <v>2661</v>
      </c>
      <c r="G26" s="116">
        <v>1148</v>
      </c>
      <c r="H26" s="116">
        <v>1555</v>
      </c>
      <c r="I26" s="116">
        <v>766</v>
      </c>
      <c r="J26" s="116">
        <v>102</v>
      </c>
      <c r="K26" s="116">
        <v>720</v>
      </c>
      <c r="L26" s="116">
        <v>100</v>
      </c>
      <c r="M26" s="116">
        <v>7914</v>
      </c>
      <c r="N26" s="116">
        <v>8615</v>
      </c>
      <c r="O26" s="116">
        <v>15782</v>
      </c>
      <c r="P26" s="116">
        <v>15782</v>
      </c>
      <c r="Q26" s="116">
        <v>7346</v>
      </c>
      <c r="R26" s="116">
        <v>7446</v>
      </c>
      <c r="S26" s="116">
        <v>7446</v>
      </c>
      <c r="T26" s="116">
        <v>7431</v>
      </c>
      <c r="U26" s="116">
        <v>63</v>
      </c>
      <c r="V26" s="116">
        <v>62.42</v>
      </c>
      <c r="W26" s="116">
        <v>62</v>
      </c>
      <c r="X26" s="116">
        <v>62</v>
      </c>
      <c r="Y26" s="116">
        <v>22778</v>
      </c>
      <c r="Z26" s="116">
        <v>22864</v>
      </c>
      <c r="AA26" s="116">
        <v>23466</v>
      </c>
      <c r="AB26" s="116">
        <v>25091</v>
      </c>
      <c r="AC26" s="116">
        <v>19904</v>
      </c>
      <c r="AD26" s="116">
        <v>19449</v>
      </c>
      <c r="AE26" s="116">
        <v>25296</v>
      </c>
      <c r="AF26" s="116">
        <v>23697</v>
      </c>
      <c r="AG26" s="116">
        <v>29396</v>
      </c>
      <c r="AH26" s="116">
        <v>27162</v>
      </c>
      <c r="AI26" s="116">
        <v>25143</v>
      </c>
      <c r="AJ26" s="116">
        <v>25146</v>
      </c>
      <c r="AK26" s="116">
        <v>24057</v>
      </c>
      <c r="AL26" s="116">
        <v>27539</v>
      </c>
      <c r="AM26" s="116">
        <v>22685</v>
      </c>
      <c r="AN26" s="116">
        <v>22878</v>
      </c>
      <c r="AO26" s="116">
        <v>34341</v>
      </c>
      <c r="AP26" s="116">
        <v>33884</v>
      </c>
      <c r="AQ26" s="116">
        <v>37361</v>
      </c>
      <c r="AR26" s="116">
        <v>32392</v>
      </c>
      <c r="AS26" s="116">
        <v>32293</v>
      </c>
      <c r="AT26" s="116">
        <v>26927</v>
      </c>
      <c r="AU26" s="116">
        <v>26657</v>
      </c>
      <c r="AV26" s="116">
        <v>26266</v>
      </c>
      <c r="AW26" s="116">
        <v>17146</v>
      </c>
      <c r="AX26" s="116">
        <v>45408</v>
      </c>
      <c r="AY26" s="116">
        <v>47741</v>
      </c>
      <c r="AZ26" s="116">
        <v>47181</v>
      </c>
      <c r="BA26" s="116">
        <v>49332</v>
      </c>
      <c r="BB26" s="116">
        <v>54845</v>
      </c>
      <c r="BC26" s="116">
        <v>59741</v>
      </c>
      <c r="BD26" s="116">
        <v>56979</v>
      </c>
      <c r="BE26" s="116">
        <v>57586</v>
      </c>
    </row>
    <row r="27" spans="1:57">
      <c r="A27" s="109" t="s">
        <v>102</v>
      </c>
      <c r="B27" s="117">
        <v>0</v>
      </c>
      <c r="C27" s="117">
        <v>8445</v>
      </c>
      <c r="D27" s="117">
        <v>8600</v>
      </c>
      <c r="E27" s="117">
        <v>9949</v>
      </c>
      <c r="F27" s="117">
        <v>11964</v>
      </c>
      <c r="G27" s="117">
        <v>12540</v>
      </c>
      <c r="H27" s="117">
        <v>13012</v>
      </c>
      <c r="I27" s="117">
        <v>39755</v>
      </c>
      <c r="J27" s="117">
        <v>50549</v>
      </c>
      <c r="K27" s="117">
        <v>49101</v>
      </c>
      <c r="L27" s="117">
        <v>48895</v>
      </c>
      <c r="M27" s="117">
        <v>54756</v>
      </c>
      <c r="N27" s="117">
        <v>62207</v>
      </c>
      <c r="O27" s="117">
        <v>72118</v>
      </c>
      <c r="P27" s="117">
        <v>80390</v>
      </c>
      <c r="Q27" s="117">
        <v>268766</v>
      </c>
      <c r="R27" s="117">
        <v>289348</v>
      </c>
      <c r="S27" s="117">
        <v>264938</v>
      </c>
      <c r="T27" s="117">
        <v>79437</v>
      </c>
      <c r="U27" s="117">
        <v>105524</v>
      </c>
      <c r="V27" s="117">
        <v>87565</v>
      </c>
      <c r="W27" s="117">
        <v>92260</v>
      </c>
      <c r="X27" s="117">
        <v>88207</v>
      </c>
      <c r="Y27" s="117">
        <v>95007</v>
      </c>
      <c r="Z27" s="117">
        <v>92702</v>
      </c>
      <c r="AA27" s="117">
        <v>88662</v>
      </c>
      <c r="AB27" s="117">
        <v>96893</v>
      </c>
      <c r="AC27" s="117">
        <v>109548</v>
      </c>
      <c r="AD27" s="117">
        <v>41863</v>
      </c>
      <c r="AE27" s="117">
        <v>55414</v>
      </c>
      <c r="AF27" s="117">
        <v>37763</v>
      </c>
      <c r="AG27" s="117">
        <v>47602</v>
      </c>
      <c r="AH27" s="117">
        <v>39265</v>
      </c>
      <c r="AI27" s="117">
        <v>108001</v>
      </c>
      <c r="AJ27" s="117">
        <v>106012</v>
      </c>
      <c r="AK27" s="117">
        <v>76366</v>
      </c>
      <c r="AL27" s="117">
        <v>26175</v>
      </c>
      <c r="AM27" s="117" t="s">
        <v>91</v>
      </c>
      <c r="AN27" s="117">
        <v>0</v>
      </c>
      <c r="AO27" s="117">
        <v>0</v>
      </c>
      <c r="AP27" s="117">
        <v>26132</v>
      </c>
      <c r="AQ27" s="117">
        <v>26096</v>
      </c>
      <c r="AR27" s="117" t="s">
        <v>75</v>
      </c>
      <c r="AS27" s="117" t="s">
        <v>75</v>
      </c>
      <c r="AT27" s="117" t="s">
        <v>75</v>
      </c>
      <c r="AU27" s="117" t="s">
        <v>75</v>
      </c>
      <c r="AV27" s="117" t="s">
        <v>75</v>
      </c>
      <c r="AW27" s="117" t="s">
        <v>75</v>
      </c>
      <c r="AX27" s="117" t="s">
        <v>75</v>
      </c>
      <c r="AY27" s="117" t="s">
        <v>75</v>
      </c>
      <c r="AZ27" s="117" t="s">
        <v>75</v>
      </c>
      <c r="BA27" s="117"/>
      <c r="BB27" s="117"/>
      <c r="BC27" s="117"/>
      <c r="BD27" s="117"/>
      <c r="BE27" s="117"/>
    </row>
    <row r="28" spans="1:57">
      <c r="A28" s="108" t="s">
        <v>326</v>
      </c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16"/>
      <c r="W28" s="116"/>
      <c r="X28" s="116"/>
      <c r="Y28" s="116"/>
      <c r="Z28" s="116"/>
      <c r="AA28" s="116"/>
      <c r="AB28" s="116"/>
      <c r="AC28" s="116"/>
      <c r="AD28" s="116"/>
      <c r="AE28" s="116"/>
      <c r="AF28" s="116"/>
      <c r="AG28" s="116"/>
      <c r="AH28" s="116"/>
      <c r="AI28" s="116"/>
      <c r="AJ28" s="116"/>
      <c r="AK28" s="116"/>
      <c r="AL28" s="116"/>
      <c r="AM28" s="116"/>
      <c r="AN28" s="116"/>
      <c r="AO28" s="116"/>
      <c r="AP28" s="116"/>
      <c r="AQ28" s="116"/>
      <c r="AR28" s="116"/>
      <c r="AS28" s="116" t="s">
        <v>75</v>
      </c>
      <c r="AT28" s="116"/>
      <c r="AU28" s="116"/>
      <c r="AV28" s="116"/>
      <c r="AW28" s="116">
        <v>5402</v>
      </c>
      <c r="AX28" s="116" t="s">
        <v>75</v>
      </c>
      <c r="AY28" s="116" t="s">
        <v>75</v>
      </c>
      <c r="AZ28" s="116" t="s">
        <v>75</v>
      </c>
      <c r="BA28" s="116">
        <v>810</v>
      </c>
      <c r="BB28" s="116">
        <v>0</v>
      </c>
      <c r="BC28" s="116">
        <v>44247</v>
      </c>
      <c r="BD28" s="116">
        <v>45248</v>
      </c>
      <c r="BE28" s="116">
        <v>0</v>
      </c>
    </row>
    <row r="29" spans="1:57">
      <c r="A29" s="109" t="s">
        <v>15</v>
      </c>
      <c r="B29" s="117">
        <v>0</v>
      </c>
      <c r="C29" s="117">
        <v>0</v>
      </c>
      <c r="D29" s="117">
        <v>0</v>
      </c>
      <c r="E29" s="117">
        <v>-1160</v>
      </c>
      <c r="F29" s="117">
        <v>-1160</v>
      </c>
      <c r="G29" s="117">
        <v>-1160</v>
      </c>
      <c r="H29" s="117">
        <v>-65</v>
      </c>
      <c r="I29" s="117">
        <v>0</v>
      </c>
      <c r="J29" s="117">
        <v>0</v>
      </c>
      <c r="K29" s="117">
        <v>0</v>
      </c>
      <c r="L29" s="117">
        <v>0</v>
      </c>
      <c r="M29" s="117">
        <v>0</v>
      </c>
      <c r="N29" s="117">
        <v>0</v>
      </c>
      <c r="O29" s="117">
        <v>0</v>
      </c>
      <c r="P29" s="117">
        <v>0</v>
      </c>
      <c r="Q29" s="117">
        <v>0</v>
      </c>
      <c r="R29" s="117">
        <v>0</v>
      </c>
      <c r="S29" s="117">
        <v>0</v>
      </c>
      <c r="T29" s="117">
        <v>0</v>
      </c>
      <c r="U29" s="117">
        <v>0</v>
      </c>
      <c r="V29" s="117">
        <v>0</v>
      </c>
      <c r="W29" s="117">
        <v>0</v>
      </c>
      <c r="X29" s="117">
        <v>0</v>
      </c>
      <c r="Y29" s="117">
        <v>0</v>
      </c>
      <c r="Z29" s="117">
        <v>0</v>
      </c>
      <c r="AA29" s="117">
        <v>0</v>
      </c>
      <c r="AB29" s="117">
        <v>0</v>
      </c>
      <c r="AC29" s="117">
        <v>0</v>
      </c>
      <c r="AD29" s="117" t="s">
        <v>75</v>
      </c>
      <c r="AE29" s="117"/>
      <c r="AF29" s="117"/>
      <c r="AG29" s="117">
        <v>0</v>
      </c>
      <c r="AH29" s="117">
        <v>0</v>
      </c>
      <c r="AI29" s="117">
        <v>0</v>
      </c>
      <c r="AJ29" s="117">
        <v>0</v>
      </c>
      <c r="AK29" s="117">
        <v>0</v>
      </c>
      <c r="AL29" s="117">
        <v>0</v>
      </c>
      <c r="AM29" s="117" t="s">
        <v>75</v>
      </c>
      <c r="AN29" s="117" t="s">
        <v>75</v>
      </c>
      <c r="AO29" s="117" t="s">
        <v>75</v>
      </c>
      <c r="AP29" s="117" t="s">
        <v>75</v>
      </c>
      <c r="AQ29" s="117" t="s">
        <v>75</v>
      </c>
      <c r="AR29" s="117" t="s">
        <v>75</v>
      </c>
      <c r="AS29" s="117" t="s">
        <v>75</v>
      </c>
      <c r="AT29" s="117" t="s">
        <v>75</v>
      </c>
      <c r="AU29" s="117" t="s">
        <v>75</v>
      </c>
      <c r="AV29" s="117" t="s">
        <v>75</v>
      </c>
      <c r="AW29" s="117" t="s">
        <v>75</v>
      </c>
      <c r="AX29" s="117" t="s">
        <v>75</v>
      </c>
      <c r="AY29" s="117" t="s">
        <v>75</v>
      </c>
      <c r="AZ29" s="117" t="s">
        <v>75</v>
      </c>
      <c r="BA29" s="117"/>
      <c r="BB29" s="117"/>
      <c r="BC29" s="117"/>
      <c r="BD29" s="117"/>
      <c r="BE29" s="117"/>
    </row>
    <row r="30" spans="1:57">
      <c r="A30" s="108" t="s">
        <v>6</v>
      </c>
      <c r="B30" s="116">
        <v>14696</v>
      </c>
      <c r="C30" s="116">
        <v>14696</v>
      </c>
      <c r="D30" s="116">
        <v>14696</v>
      </c>
      <c r="E30" s="116">
        <v>14696</v>
      </c>
      <c r="F30" s="116">
        <v>66489</v>
      </c>
      <c r="G30" s="116">
        <v>67529</v>
      </c>
      <c r="H30" s="116">
        <v>68765</v>
      </c>
      <c r="I30" s="116">
        <v>74594</v>
      </c>
      <c r="J30" s="116">
        <v>131374</v>
      </c>
      <c r="K30" s="116">
        <v>77292</v>
      </c>
      <c r="L30" s="116">
        <v>78978</v>
      </c>
      <c r="M30" s="116">
        <v>65912</v>
      </c>
      <c r="N30" s="116"/>
      <c r="O30" s="116"/>
      <c r="P30" s="116"/>
      <c r="Q30" s="116"/>
      <c r="R30" s="116"/>
      <c r="S30" s="116"/>
      <c r="T30" s="116"/>
      <c r="U30" s="116"/>
      <c r="V30" s="116"/>
      <c r="W30" s="116"/>
      <c r="X30" s="116"/>
      <c r="Y30" s="116"/>
      <c r="Z30" s="116"/>
      <c r="AA30" s="116"/>
      <c r="AB30" s="116">
        <v>0</v>
      </c>
      <c r="AC30" s="116">
        <v>0</v>
      </c>
      <c r="AD30" s="116">
        <v>0</v>
      </c>
      <c r="AE30" s="116">
        <v>0</v>
      </c>
      <c r="AF30" s="116">
        <v>0</v>
      </c>
      <c r="AG30" s="116">
        <v>0</v>
      </c>
      <c r="AH30" s="116">
        <v>0</v>
      </c>
      <c r="AI30" s="116">
        <v>0</v>
      </c>
      <c r="AJ30" s="116">
        <v>0</v>
      </c>
      <c r="AK30" s="116">
        <v>0</v>
      </c>
      <c r="AL30" s="116">
        <v>0</v>
      </c>
      <c r="AM30" s="116" t="s">
        <v>75</v>
      </c>
      <c r="AN30" s="116" t="s">
        <v>75</v>
      </c>
      <c r="AO30" s="116" t="s">
        <v>75</v>
      </c>
      <c r="AP30" s="116" t="s">
        <v>75</v>
      </c>
      <c r="AQ30" s="116" t="s">
        <v>75</v>
      </c>
      <c r="AR30" s="116" t="s">
        <v>75</v>
      </c>
      <c r="AS30" s="116" t="s">
        <v>75</v>
      </c>
      <c r="AT30" s="116" t="s">
        <v>75</v>
      </c>
      <c r="AU30" s="116" t="s">
        <v>75</v>
      </c>
      <c r="AV30" s="116" t="s">
        <v>75</v>
      </c>
      <c r="AW30" s="116" t="s">
        <v>75</v>
      </c>
      <c r="AX30" s="116" t="s">
        <v>75</v>
      </c>
      <c r="AY30" s="116" t="s">
        <v>75</v>
      </c>
      <c r="AZ30" s="116" t="s">
        <v>75</v>
      </c>
      <c r="BA30" s="116"/>
      <c r="BB30" s="116"/>
      <c r="BC30" s="116"/>
      <c r="BD30" s="116"/>
      <c r="BE30" s="116"/>
    </row>
    <row r="31" spans="1:57">
      <c r="A31" s="109" t="s">
        <v>16</v>
      </c>
      <c r="B31" s="117">
        <v>71827</v>
      </c>
      <c r="C31" s="117">
        <v>69696</v>
      </c>
      <c r="D31" s="117">
        <v>67565</v>
      </c>
      <c r="E31" s="117">
        <v>65434</v>
      </c>
      <c r="F31" s="117">
        <v>63303</v>
      </c>
      <c r="G31" s="117">
        <v>61172</v>
      </c>
      <c r="H31" s="117">
        <v>59041</v>
      </c>
      <c r="I31" s="117">
        <v>56910</v>
      </c>
      <c r="J31" s="117">
        <v>54779</v>
      </c>
      <c r="K31" s="117">
        <v>52648</v>
      </c>
      <c r="L31" s="117">
        <v>50517</v>
      </c>
      <c r="M31" s="117">
        <v>48386</v>
      </c>
      <c r="N31" s="117">
        <v>46255</v>
      </c>
      <c r="O31" s="117">
        <v>44124</v>
      </c>
      <c r="P31" s="117">
        <v>41993</v>
      </c>
      <c r="Q31" s="117">
        <v>39862</v>
      </c>
      <c r="R31" s="117">
        <v>0</v>
      </c>
      <c r="S31" s="117">
        <v>0</v>
      </c>
      <c r="T31" s="117">
        <v>0</v>
      </c>
      <c r="U31" s="117">
        <v>0</v>
      </c>
      <c r="V31" s="117">
        <v>0</v>
      </c>
      <c r="W31" s="117">
        <v>0</v>
      </c>
      <c r="X31" s="117">
        <v>0</v>
      </c>
      <c r="Y31" s="117">
        <v>0</v>
      </c>
      <c r="Z31" s="117">
        <v>0</v>
      </c>
      <c r="AA31" s="117">
        <v>0</v>
      </c>
      <c r="AB31" s="117">
        <v>0</v>
      </c>
      <c r="AC31" s="117">
        <v>0</v>
      </c>
      <c r="AD31" s="117" t="s">
        <v>75</v>
      </c>
      <c r="AE31" s="117"/>
      <c r="AF31" s="117"/>
      <c r="AG31" s="117">
        <v>0</v>
      </c>
      <c r="AH31" s="117">
        <v>0</v>
      </c>
      <c r="AI31" s="117">
        <v>0</v>
      </c>
      <c r="AJ31" s="117">
        <v>0</v>
      </c>
      <c r="AK31" s="117">
        <v>0</v>
      </c>
      <c r="AL31" s="117">
        <v>0</v>
      </c>
      <c r="AM31" s="117" t="s">
        <v>75</v>
      </c>
      <c r="AN31" s="117" t="s">
        <v>75</v>
      </c>
      <c r="AO31" s="117" t="s">
        <v>75</v>
      </c>
      <c r="AP31" s="117" t="s">
        <v>75</v>
      </c>
      <c r="AQ31" s="117" t="s">
        <v>75</v>
      </c>
      <c r="AR31" s="117" t="s">
        <v>75</v>
      </c>
      <c r="AS31" s="117" t="s">
        <v>75</v>
      </c>
      <c r="AT31" s="117" t="s">
        <v>75</v>
      </c>
      <c r="AU31" s="117" t="s">
        <v>75</v>
      </c>
      <c r="AV31" s="117" t="s">
        <v>75</v>
      </c>
      <c r="AW31" s="117" t="s">
        <v>75</v>
      </c>
      <c r="AX31" s="117" t="s">
        <v>75</v>
      </c>
      <c r="AY31" s="117" t="s">
        <v>75</v>
      </c>
      <c r="AZ31" s="117" t="s">
        <v>75</v>
      </c>
      <c r="BA31" s="117"/>
      <c r="BB31" s="117"/>
      <c r="BC31" s="117"/>
      <c r="BD31" s="117"/>
      <c r="BE31" s="117"/>
    </row>
    <row r="32" spans="1:57">
      <c r="A32" s="108" t="s">
        <v>167</v>
      </c>
      <c r="B32" s="116">
        <v>0</v>
      </c>
      <c r="C32" s="116">
        <v>0</v>
      </c>
      <c r="D32" s="116">
        <v>0</v>
      </c>
      <c r="E32" s="116">
        <v>354</v>
      </c>
      <c r="F32" s="116">
        <v>354</v>
      </c>
      <c r="G32" s="116">
        <v>354</v>
      </c>
      <c r="H32" s="116">
        <v>3207</v>
      </c>
      <c r="I32" s="116">
        <v>0</v>
      </c>
      <c r="J32" s="116">
        <v>0</v>
      </c>
      <c r="K32" s="116">
        <v>0</v>
      </c>
      <c r="L32" s="116">
        <v>0</v>
      </c>
      <c r="M32" s="116">
        <v>0</v>
      </c>
      <c r="N32" s="116">
        <v>0</v>
      </c>
      <c r="O32" s="116">
        <v>0</v>
      </c>
      <c r="P32" s="116">
        <v>0</v>
      </c>
      <c r="Q32" s="116">
        <v>0</v>
      </c>
      <c r="R32" s="116">
        <v>0</v>
      </c>
      <c r="S32" s="116">
        <v>0</v>
      </c>
      <c r="T32" s="116">
        <v>0</v>
      </c>
      <c r="U32" s="116">
        <v>0</v>
      </c>
      <c r="V32" s="116">
        <v>0</v>
      </c>
      <c r="W32" s="116">
        <v>0</v>
      </c>
      <c r="X32" s="116">
        <v>0</v>
      </c>
      <c r="Y32" s="116">
        <v>0</v>
      </c>
      <c r="Z32" s="116">
        <v>0</v>
      </c>
      <c r="AA32" s="116">
        <v>0</v>
      </c>
      <c r="AB32" s="116">
        <v>0</v>
      </c>
      <c r="AC32" s="116">
        <v>0</v>
      </c>
      <c r="AD32" s="116" t="s">
        <v>75</v>
      </c>
      <c r="AE32" s="116"/>
      <c r="AF32" s="116"/>
      <c r="AG32" s="116">
        <v>0</v>
      </c>
      <c r="AH32" s="116">
        <v>0</v>
      </c>
      <c r="AI32" s="116">
        <v>0</v>
      </c>
      <c r="AJ32" s="116" t="s">
        <v>75</v>
      </c>
      <c r="AK32" s="116" t="s">
        <v>75</v>
      </c>
      <c r="AL32" s="116" t="s">
        <v>75</v>
      </c>
      <c r="AM32" s="116" t="s">
        <v>75</v>
      </c>
      <c r="AN32" s="116" t="s">
        <v>75</v>
      </c>
      <c r="AO32" s="116" t="s">
        <v>75</v>
      </c>
      <c r="AP32" s="116" t="s">
        <v>75</v>
      </c>
      <c r="AQ32" s="116" t="s">
        <v>75</v>
      </c>
      <c r="AR32" s="116" t="s">
        <v>75</v>
      </c>
      <c r="AS32" s="116" t="s">
        <v>75</v>
      </c>
      <c r="AT32" s="116" t="s">
        <v>75</v>
      </c>
      <c r="AU32" s="116" t="s">
        <v>75</v>
      </c>
      <c r="AV32" s="116" t="s">
        <v>75</v>
      </c>
      <c r="AW32" s="116" t="s">
        <v>75</v>
      </c>
      <c r="AX32" s="116" t="s">
        <v>75</v>
      </c>
      <c r="AY32" s="116" t="s">
        <v>75</v>
      </c>
      <c r="AZ32" s="116" t="s">
        <v>75</v>
      </c>
      <c r="BA32" s="116"/>
      <c r="BB32" s="116"/>
      <c r="BC32" s="116"/>
      <c r="BD32" s="116"/>
      <c r="BE32" s="116"/>
    </row>
    <row r="33" spans="1:57">
      <c r="A33" s="109" t="s">
        <v>210</v>
      </c>
      <c r="B33" s="117">
        <v>0</v>
      </c>
      <c r="C33" s="117">
        <v>0</v>
      </c>
      <c r="D33" s="117">
        <v>0</v>
      </c>
      <c r="E33" s="117">
        <v>42469</v>
      </c>
      <c r="F33" s="117">
        <v>43056</v>
      </c>
      <c r="G33" s="117">
        <v>605</v>
      </c>
      <c r="H33" s="117">
        <v>1249</v>
      </c>
      <c r="I33" s="117">
        <v>19527</v>
      </c>
      <c r="J33" s="117">
        <v>8209</v>
      </c>
      <c r="K33" s="117">
        <v>17664</v>
      </c>
      <c r="L33" s="117">
        <v>18926</v>
      </c>
      <c r="M33" s="117">
        <v>64469</v>
      </c>
      <c r="N33" s="117">
        <v>18160</v>
      </c>
      <c r="O33" s="117">
        <v>38823</v>
      </c>
      <c r="P33" s="117">
        <v>89278</v>
      </c>
      <c r="Q33" s="117">
        <v>71276</v>
      </c>
      <c r="R33" s="117">
        <v>53899</v>
      </c>
      <c r="S33" s="117">
        <v>60722</v>
      </c>
      <c r="T33" s="117">
        <v>79632</v>
      </c>
      <c r="U33" s="117">
        <v>198757</v>
      </c>
      <c r="V33" s="117">
        <v>150721</v>
      </c>
      <c r="W33" s="117">
        <v>211833</v>
      </c>
      <c r="X33" s="117">
        <v>223829</v>
      </c>
      <c r="Y33" s="117">
        <v>245048</v>
      </c>
      <c r="Z33" s="117">
        <v>229524</v>
      </c>
      <c r="AA33" s="117">
        <v>176157</v>
      </c>
      <c r="AB33" s="117">
        <v>300768</v>
      </c>
      <c r="AC33" s="117">
        <v>387101</v>
      </c>
      <c r="AD33" s="117">
        <v>633340</v>
      </c>
      <c r="AE33" s="117">
        <v>353345</v>
      </c>
      <c r="AF33" s="117">
        <v>569240</v>
      </c>
      <c r="AG33" s="117">
        <v>527825</v>
      </c>
      <c r="AH33" s="117">
        <v>458854</v>
      </c>
      <c r="AI33" s="117">
        <v>388191</v>
      </c>
      <c r="AJ33" s="117">
        <v>432343</v>
      </c>
      <c r="AK33" s="117">
        <v>271691</v>
      </c>
      <c r="AL33" s="117">
        <v>64192</v>
      </c>
      <c r="AM33" s="117">
        <v>683</v>
      </c>
      <c r="AN33" s="117" t="s">
        <v>75</v>
      </c>
      <c r="AO33" s="117" t="s">
        <v>75</v>
      </c>
      <c r="AP33" s="117" t="s">
        <v>75</v>
      </c>
      <c r="AQ33" s="117" t="s">
        <v>75</v>
      </c>
      <c r="AR33" s="117" t="s">
        <v>75</v>
      </c>
      <c r="AS33" s="117" t="s">
        <v>75</v>
      </c>
      <c r="AT33" s="117">
        <v>-423</v>
      </c>
      <c r="AU33" s="117" t="s">
        <v>75</v>
      </c>
      <c r="AV33" s="117" t="s">
        <v>75</v>
      </c>
      <c r="AW33" s="117" t="s">
        <v>75</v>
      </c>
      <c r="AX33" s="117" t="s">
        <v>75</v>
      </c>
      <c r="AY33" s="117" t="s">
        <v>75</v>
      </c>
      <c r="AZ33" s="117" t="s">
        <v>75</v>
      </c>
      <c r="BA33" s="117"/>
      <c r="BB33" s="117"/>
      <c r="BC33" s="117"/>
      <c r="BD33" s="117"/>
      <c r="BE33" s="117"/>
    </row>
    <row r="34" spans="1:57">
      <c r="A34" s="108" t="s">
        <v>7</v>
      </c>
      <c r="B34" s="116">
        <v>0</v>
      </c>
      <c r="C34" s="116">
        <v>0</v>
      </c>
      <c r="D34" s="116">
        <v>0</v>
      </c>
      <c r="E34" s="116" t="s">
        <v>75</v>
      </c>
      <c r="F34" s="116" t="s">
        <v>75</v>
      </c>
      <c r="G34" s="116">
        <v>11874</v>
      </c>
      <c r="H34" s="116">
        <v>4139</v>
      </c>
      <c r="I34" s="116">
        <v>0</v>
      </c>
      <c r="J34" s="116">
        <v>0</v>
      </c>
      <c r="K34" s="116">
        <v>0</v>
      </c>
      <c r="L34" s="116">
        <v>0</v>
      </c>
      <c r="M34" s="116">
        <v>0</v>
      </c>
      <c r="N34" s="116">
        <v>0</v>
      </c>
      <c r="O34" s="116">
        <v>0</v>
      </c>
      <c r="P34" s="116">
        <v>0</v>
      </c>
      <c r="Q34" s="116">
        <v>0</v>
      </c>
      <c r="R34" s="116">
        <v>0</v>
      </c>
      <c r="S34" s="116">
        <v>0</v>
      </c>
      <c r="T34" s="116">
        <v>0</v>
      </c>
      <c r="U34" s="116">
        <v>0</v>
      </c>
      <c r="V34" s="116">
        <v>0</v>
      </c>
      <c r="W34" s="116">
        <v>0</v>
      </c>
      <c r="X34" s="116">
        <v>0</v>
      </c>
      <c r="Y34" s="116">
        <v>0</v>
      </c>
      <c r="Z34" s="116">
        <v>0</v>
      </c>
      <c r="AA34" s="116">
        <v>0</v>
      </c>
      <c r="AB34" s="116">
        <v>0</v>
      </c>
      <c r="AC34" s="116">
        <v>0</v>
      </c>
      <c r="AD34" s="116" t="s">
        <v>75</v>
      </c>
      <c r="AE34" s="116"/>
      <c r="AF34" s="116"/>
      <c r="AG34" s="116">
        <v>0</v>
      </c>
      <c r="AH34" s="116">
        <v>0</v>
      </c>
      <c r="AI34" s="116">
        <v>0</v>
      </c>
      <c r="AJ34" s="116" t="s">
        <v>75</v>
      </c>
      <c r="AK34" s="116" t="s">
        <v>75</v>
      </c>
      <c r="AL34" s="116" t="s">
        <v>75</v>
      </c>
      <c r="AM34" s="116" t="s">
        <v>75</v>
      </c>
      <c r="AN34" s="116" t="s">
        <v>75</v>
      </c>
      <c r="AO34" s="116" t="s">
        <v>75</v>
      </c>
      <c r="AP34" s="116" t="s">
        <v>75</v>
      </c>
      <c r="AQ34" s="116" t="s">
        <v>75</v>
      </c>
      <c r="AR34" s="116" t="s">
        <v>75</v>
      </c>
      <c r="AS34" s="116" t="s">
        <v>75</v>
      </c>
      <c r="AT34" s="116" t="s">
        <v>75</v>
      </c>
      <c r="AU34" s="116" t="s">
        <v>75</v>
      </c>
      <c r="AV34" s="116" t="s">
        <v>75</v>
      </c>
      <c r="AW34" s="116" t="s">
        <v>75</v>
      </c>
      <c r="AX34" s="116" t="s">
        <v>75</v>
      </c>
      <c r="AY34" s="116" t="s">
        <v>75</v>
      </c>
      <c r="AZ34" s="116" t="s">
        <v>75</v>
      </c>
      <c r="BA34" s="116"/>
      <c r="BB34" s="116"/>
      <c r="BC34" s="116"/>
      <c r="BD34" s="116"/>
      <c r="BE34" s="116"/>
    </row>
    <row r="35" spans="1:57">
      <c r="A35" s="109" t="s">
        <v>18</v>
      </c>
      <c r="B35" s="117">
        <v>0</v>
      </c>
      <c r="C35" s="117">
        <v>0</v>
      </c>
      <c r="D35" s="117" t="s">
        <v>75</v>
      </c>
      <c r="E35" s="117" t="s">
        <v>75</v>
      </c>
      <c r="F35" s="117" t="s">
        <v>75</v>
      </c>
      <c r="G35" s="117" t="s">
        <v>75</v>
      </c>
      <c r="H35" s="117">
        <v>0</v>
      </c>
      <c r="I35" s="117">
        <v>2826</v>
      </c>
      <c r="J35" s="117">
        <v>2830</v>
      </c>
      <c r="K35" s="117">
        <v>28</v>
      </c>
      <c r="L35" s="117">
        <v>9628</v>
      </c>
      <c r="M35" s="117">
        <v>11673</v>
      </c>
      <c r="N35" s="117">
        <v>467</v>
      </c>
      <c r="O35" s="117">
        <v>467</v>
      </c>
      <c r="P35" s="117">
        <v>467</v>
      </c>
      <c r="Q35" s="117">
        <v>467</v>
      </c>
      <c r="R35" s="117">
        <v>467</v>
      </c>
      <c r="S35" s="117">
        <v>467</v>
      </c>
      <c r="T35" s="117">
        <v>467</v>
      </c>
      <c r="U35" s="117">
        <v>467</v>
      </c>
      <c r="V35" s="117">
        <v>466.52</v>
      </c>
      <c r="W35" s="117">
        <v>467</v>
      </c>
      <c r="X35" s="117">
        <v>467</v>
      </c>
      <c r="Y35" s="117">
        <v>467</v>
      </c>
      <c r="Z35" s="117">
        <v>467</v>
      </c>
      <c r="AA35" s="117">
        <v>467</v>
      </c>
      <c r="AB35" s="117">
        <v>467</v>
      </c>
      <c r="AC35" s="117">
        <v>465</v>
      </c>
      <c r="AD35" s="117">
        <v>465.47276008600005</v>
      </c>
      <c r="AE35" s="117">
        <v>465</v>
      </c>
      <c r="AF35" s="117">
        <v>465</v>
      </c>
      <c r="AG35" s="117">
        <v>0</v>
      </c>
      <c r="AH35" s="117">
        <v>0</v>
      </c>
      <c r="AI35" s="117">
        <v>0</v>
      </c>
      <c r="AJ35" s="117" t="s">
        <v>75</v>
      </c>
      <c r="AK35" s="117" t="s">
        <v>75</v>
      </c>
      <c r="AL35" s="117" t="s">
        <v>75</v>
      </c>
      <c r="AM35" s="117" t="s">
        <v>75</v>
      </c>
      <c r="AN35" s="117" t="s">
        <v>75</v>
      </c>
      <c r="AO35" s="117" t="s">
        <v>75</v>
      </c>
      <c r="AP35" s="117" t="s">
        <v>75</v>
      </c>
      <c r="AQ35" s="117" t="s">
        <v>75</v>
      </c>
      <c r="AR35" s="117" t="s">
        <v>75</v>
      </c>
      <c r="AS35" s="117" t="s">
        <v>75</v>
      </c>
      <c r="AT35" s="117" t="s">
        <v>75</v>
      </c>
      <c r="AU35" s="117" t="s">
        <v>75</v>
      </c>
      <c r="AV35" s="117" t="s">
        <v>75</v>
      </c>
      <c r="AW35" s="117" t="s">
        <v>75</v>
      </c>
      <c r="AX35" s="117" t="s">
        <v>75</v>
      </c>
      <c r="AY35" s="117" t="s">
        <v>75</v>
      </c>
      <c r="AZ35" s="117" t="s">
        <v>75</v>
      </c>
      <c r="BA35" s="117"/>
      <c r="BB35" s="117"/>
      <c r="BC35" s="117"/>
      <c r="BD35" s="117"/>
      <c r="BE35" s="117"/>
    </row>
    <row r="36" spans="1:57">
      <c r="A36" s="112" t="s">
        <v>12</v>
      </c>
      <c r="B36" s="121">
        <f t="shared" ref="B36:J36" si="3">SUM(B22:B35)</f>
        <v>101563</v>
      </c>
      <c r="C36" s="121">
        <f t="shared" si="3"/>
        <v>104091</v>
      </c>
      <c r="D36" s="121">
        <f t="shared" si="3"/>
        <v>102794</v>
      </c>
      <c r="E36" s="121">
        <f t="shared" si="3"/>
        <v>163492</v>
      </c>
      <c r="F36" s="121">
        <f t="shared" si="3"/>
        <v>217683</v>
      </c>
      <c r="G36" s="121">
        <f t="shared" si="3"/>
        <v>193320</v>
      </c>
      <c r="H36" s="121">
        <f t="shared" si="3"/>
        <v>193594</v>
      </c>
      <c r="I36" s="121">
        <f t="shared" si="3"/>
        <v>239314</v>
      </c>
      <c r="J36" s="121">
        <f t="shared" si="3"/>
        <v>307122</v>
      </c>
      <c r="K36" s="121">
        <f>SUM(K22:K35)+1</f>
        <v>264108</v>
      </c>
      <c r="L36" s="121">
        <f>SUM(L22:L35)+1</f>
        <v>282069</v>
      </c>
      <c r="M36" s="121">
        <f t="shared" ref="M36:Y36" si="4">SUM(M22:M35)</f>
        <v>355912</v>
      </c>
      <c r="N36" s="121">
        <f t="shared" si="4"/>
        <v>244640</v>
      </c>
      <c r="O36" s="121">
        <f t="shared" si="4"/>
        <v>317017</v>
      </c>
      <c r="P36" s="121">
        <f t="shared" si="4"/>
        <v>398466</v>
      </c>
      <c r="Q36" s="121">
        <f t="shared" si="4"/>
        <v>560107</v>
      </c>
      <c r="R36" s="121">
        <f t="shared" si="4"/>
        <v>535744</v>
      </c>
      <c r="S36" s="121">
        <f t="shared" si="4"/>
        <v>543635</v>
      </c>
      <c r="T36" s="121">
        <f t="shared" si="4"/>
        <v>397472</v>
      </c>
      <c r="U36" s="121">
        <f t="shared" si="4"/>
        <v>514747</v>
      </c>
      <c r="V36" s="121">
        <f t="shared" si="4"/>
        <v>455187.57000000007</v>
      </c>
      <c r="W36" s="121">
        <f t="shared" si="4"/>
        <v>524779</v>
      </c>
      <c r="X36" s="121">
        <f t="shared" si="4"/>
        <v>539402</v>
      </c>
      <c r="Y36" s="121">
        <f t="shared" si="4"/>
        <v>593988</v>
      </c>
      <c r="Z36" s="121">
        <f>SUM(Z22:Z35)-1</f>
        <v>572614</v>
      </c>
      <c r="AA36" s="121">
        <f t="shared" ref="AA36:AM36" si="5">SUM(AA22:AA35)</f>
        <v>522327</v>
      </c>
      <c r="AB36" s="121">
        <f>SUM(AB22:AB35)</f>
        <v>654888</v>
      </c>
      <c r="AC36" s="121">
        <f t="shared" si="5"/>
        <v>711842</v>
      </c>
      <c r="AD36" s="121">
        <f t="shared" si="5"/>
        <v>895960.36761050194</v>
      </c>
      <c r="AE36" s="121">
        <f t="shared" si="5"/>
        <v>643419</v>
      </c>
      <c r="AF36" s="121">
        <f t="shared" si="5"/>
        <v>839638</v>
      </c>
      <c r="AG36" s="121">
        <f t="shared" si="5"/>
        <v>805531.80499999993</v>
      </c>
      <c r="AH36" s="121">
        <f t="shared" si="5"/>
        <v>744323.42999999993</v>
      </c>
      <c r="AI36" s="121">
        <f t="shared" si="5"/>
        <v>740502.24</v>
      </c>
      <c r="AJ36" s="121">
        <f t="shared" si="5"/>
        <v>779998</v>
      </c>
      <c r="AK36" s="121">
        <f t="shared" si="5"/>
        <v>524865</v>
      </c>
      <c r="AL36" s="121">
        <f t="shared" si="5"/>
        <v>294985</v>
      </c>
      <c r="AM36" s="121">
        <f t="shared" si="5"/>
        <v>192135.9</v>
      </c>
      <c r="AN36" s="121">
        <v>210740.334</v>
      </c>
      <c r="AO36" s="121">
        <v>208226</v>
      </c>
      <c r="AP36" s="121">
        <v>216828</v>
      </c>
      <c r="AQ36" s="121">
        <v>214918</v>
      </c>
      <c r="AR36" s="121">
        <v>208889</v>
      </c>
      <c r="AS36" s="121">
        <v>195731</v>
      </c>
      <c r="AT36" s="121">
        <v>192658</v>
      </c>
      <c r="AU36" s="121">
        <v>200345</v>
      </c>
      <c r="AV36" s="121">
        <v>190135</v>
      </c>
      <c r="AW36" s="121">
        <v>170338</v>
      </c>
      <c r="AX36" s="121">
        <v>203980</v>
      </c>
      <c r="AY36" s="121">
        <v>271003</v>
      </c>
      <c r="AZ36" s="121">
        <v>300439</v>
      </c>
      <c r="BA36" s="121">
        <v>270054</v>
      </c>
      <c r="BB36" s="121">
        <v>274756</v>
      </c>
      <c r="BC36" s="121">
        <v>344317</v>
      </c>
      <c r="BD36" s="121">
        <v>354537</v>
      </c>
      <c r="BE36" s="121">
        <v>263266</v>
      </c>
    </row>
    <row r="37" spans="1:57">
      <c r="A37" s="109"/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  <c r="AK37" s="122"/>
      <c r="AL37" s="122"/>
      <c r="AM37" s="122"/>
      <c r="AN37" s="122"/>
      <c r="AO37" s="122"/>
      <c r="AP37" s="122"/>
      <c r="AQ37" s="122"/>
      <c r="AR37" s="122"/>
      <c r="AS37" s="122"/>
      <c r="AT37" s="122"/>
      <c r="AU37" s="122"/>
      <c r="AV37" s="122"/>
      <c r="AW37" s="122"/>
      <c r="AX37" s="122"/>
      <c r="AY37" s="122"/>
      <c r="AZ37" s="122"/>
      <c r="BA37" s="122"/>
      <c r="BB37" s="122"/>
      <c r="BC37" s="122"/>
      <c r="BD37" s="122"/>
      <c r="BE37" s="122"/>
    </row>
    <row r="38" spans="1:57">
      <c r="A38" s="104" t="s">
        <v>20</v>
      </c>
      <c r="B38" s="119"/>
      <c r="C38" s="119"/>
      <c r="D38" s="119"/>
      <c r="E38" s="119"/>
      <c r="F38" s="119"/>
      <c r="G38" s="119"/>
      <c r="H38" s="119"/>
      <c r="I38" s="119"/>
      <c r="J38" s="119">
        <f>'Indicadores Financeiros'!S26</f>
        <v>0</v>
      </c>
      <c r="K38" s="119"/>
      <c r="L38" s="119"/>
      <c r="M38" s="119"/>
      <c r="N38" s="119"/>
      <c r="O38" s="119"/>
      <c r="P38" s="119"/>
      <c r="Q38" s="119"/>
      <c r="R38" s="119"/>
      <c r="S38" s="119"/>
      <c r="T38" s="119"/>
      <c r="U38" s="119"/>
      <c r="V38" s="119"/>
      <c r="W38" s="119"/>
      <c r="X38" s="119"/>
      <c r="Y38" s="119"/>
      <c r="Z38" s="119"/>
      <c r="AA38" s="119"/>
      <c r="AB38" s="119"/>
      <c r="AC38" s="119"/>
      <c r="AD38" s="119"/>
      <c r="AE38" s="119"/>
      <c r="AF38" s="119"/>
      <c r="AG38" s="119"/>
      <c r="AH38" s="119"/>
      <c r="AI38" s="119"/>
      <c r="AJ38" s="119"/>
      <c r="AK38" s="119"/>
      <c r="AL38" s="119"/>
      <c r="AM38" s="119"/>
      <c r="AN38" s="119"/>
      <c r="AO38" s="119"/>
      <c r="AP38" s="119"/>
      <c r="AQ38" s="119"/>
      <c r="AR38" s="119"/>
      <c r="AS38" s="119"/>
      <c r="AT38" s="119"/>
      <c r="AU38" s="119"/>
      <c r="AV38" s="119"/>
      <c r="AW38" s="119"/>
      <c r="AX38" s="119"/>
      <c r="AY38" s="119"/>
      <c r="AZ38" s="119"/>
      <c r="BA38" s="119"/>
      <c r="BB38" s="119"/>
      <c r="BC38" s="119"/>
      <c r="BD38" s="119"/>
      <c r="BE38" s="119"/>
    </row>
    <row r="39" spans="1:57">
      <c r="A39" s="109" t="s">
        <v>288</v>
      </c>
      <c r="B39" s="123"/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123"/>
      <c r="O39" s="123"/>
      <c r="P39" s="123"/>
      <c r="Q39" s="123"/>
      <c r="R39" s="123"/>
      <c r="S39" s="123"/>
      <c r="T39" s="123"/>
      <c r="U39" s="123"/>
      <c r="V39" s="123"/>
      <c r="W39" s="123"/>
      <c r="X39" s="123"/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>
        <v>2361</v>
      </c>
      <c r="AR39" s="123">
        <v>2049</v>
      </c>
      <c r="AS39" s="123">
        <v>1642</v>
      </c>
      <c r="AT39" s="123">
        <v>6852</v>
      </c>
      <c r="AU39" s="123">
        <v>7484</v>
      </c>
      <c r="AV39" s="123">
        <v>11034</v>
      </c>
      <c r="AW39" s="123">
        <v>22347</v>
      </c>
      <c r="AX39" s="123">
        <v>8850</v>
      </c>
      <c r="AY39" s="123">
        <v>14702</v>
      </c>
      <c r="AZ39" s="123">
        <v>16799</v>
      </c>
      <c r="BA39" s="123">
        <v>9629</v>
      </c>
      <c r="BB39" s="123">
        <v>10736</v>
      </c>
      <c r="BC39" s="123">
        <v>347796</v>
      </c>
      <c r="BD39" s="123">
        <v>347211</v>
      </c>
      <c r="BE39" s="123"/>
    </row>
    <row r="40" spans="1:57">
      <c r="A40" s="108" t="s">
        <v>21</v>
      </c>
      <c r="B40" s="116">
        <v>0</v>
      </c>
      <c r="C40" s="116">
        <v>0</v>
      </c>
      <c r="D40" s="116">
        <v>0</v>
      </c>
      <c r="E40" s="116">
        <v>0</v>
      </c>
      <c r="F40" s="116">
        <v>0</v>
      </c>
      <c r="G40" s="116">
        <v>0</v>
      </c>
      <c r="H40" s="116">
        <v>0</v>
      </c>
      <c r="I40" s="116">
        <v>6945992</v>
      </c>
      <c r="J40" s="116">
        <v>7027722</v>
      </c>
      <c r="K40" s="116">
        <v>7365179</v>
      </c>
      <c r="L40" s="116">
        <v>7519280</v>
      </c>
      <c r="M40" s="116">
        <v>9676115</v>
      </c>
      <c r="N40" s="116">
        <v>9823450</v>
      </c>
      <c r="O40" s="116">
        <v>10152467</v>
      </c>
      <c r="P40" s="116">
        <v>11072695</v>
      </c>
      <c r="Q40" s="116">
        <v>12582924</v>
      </c>
      <c r="R40" s="116">
        <v>12456634</v>
      </c>
      <c r="S40" s="116">
        <v>13672416</v>
      </c>
      <c r="T40" s="116">
        <v>13651712</v>
      </c>
      <c r="U40" s="116">
        <v>16100665</v>
      </c>
      <c r="V40" s="116">
        <v>16187581</v>
      </c>
      <c r="W40" s="116">
        <v>16744878</v>
      </c>
      <c r="X40" s="116">
        <v>16972420</v>
      </c>
      <c r="Y40" s="116">
        <v>17530042</v>
      </c>
      <c r="Z40" s="116">
        <v>17407030</v>
      </c>
      <c r="AA40" s="116">
        <v>17854511</v>
      </c>
      <c r="AB40" s="116">
        <v>18034344</v>
      </c>
      <c r="AC40" s="116">
        <v>18262982</v>
      </c>
      <c r="AD40" s="116">
        <v>18292150.559730098</v>
      </c>
      <c r="AE40" s="116">
        <v>18856864</v>
      </c>
      <c r="AF40" s="116">
        <v>18656584</v>
      </c>
      <c r="AG40" s="116">
        <v>18610757</v>
      </c>
      <c r="AH40" s="116">
        <v>18666803</v>
      </c>
      <c r="AI40" s="116">
        <v>18786198</v>
      </c>
      <c r="AJ40" s="116">
        <v>18838592</v>
      </c>
      <c r="AK40" s="116">
        <v>18052611</v>
      </c>
      <c r="AL40" s="116">
        <v>17992531</v>
      </c>
      <c r="AM40" s="116">
        <v>17606880</v>
      </c>
      <c r="AN40" s="116">
        <v>17513986</v>
      </c>
      <c r="AO40" s="116">
        <v>15575216.1863572</v>
      </c>
      <c r="AP40" s="116">
        <v>15625663</v>
      </c>
      <c r="AQ40" s="116">
        <v>15662582</v>
      </c>
      <c r="AR40" s="116">
        <v>15746664</v>
      </c>
      <c r="AS40" s="116">
        <v>16674039</v>
      </c>
      <c r="AT40" s="116">
        <v>16656618</v>
      </c>
      <c r="AU40" s="116">
        <v>17273228</v>
      </c>
      <c r="AV40" s="116">
        <v>16765465</v>
      </c>
      <c r="AW40" s="116">
        <v>17338725</v>
      </c>
      <c r="AX40" s="116">
        <v>17662891</v>
      </c>
      <c r="AY40" s="116">
        <v>16782667</v>
      </c>
      <c r="AZ40" s="116">
        <v>16804696</v>
      </c>
      <c r="BA40" s="116">
        <v>16934794</v>
      </c>
      <c r="BB40" s="116">
        <v>16956443</v>
      </c>
      <c r="BC40" s="116">
        <v>16262125</v>
      </c>
      <c r="BD40" s="116">
        <v>16277645</v>
      </c>
      <c r="BE40" s="116">
        <v>17052563</v>
      </c>
    </row>
    <row r="41" spans="1:57">
      <c r="A41" s="109" t="s">
        <v>22</v>
      </c>
      <c r="B41" s="123">
        <v>1495206</v>
      </c>
      <c r="C41" s="123">
        <v>1602558</v>
      </c>
      <c r="D41" s="123">
        <v>1769920</v>
      </c>
      <c r="E41" s="123">
        <v>1817006</v>
      </c>
      <c r="F41" s="123">
        <v>1858810</v>
      </c>
      <c r="G41" s="123">
        <v>1869762</v>
      </c>
      <c r="H41" s="123">
        <v>1883186</v>
      </c>
      <c r="I41" s="123">
        <v>12143</v>
      </c>
      <c r="J41" s="123">
        <v>12021</v>
      </c>
      <c r="K41" s="123">
        <v>11899</v>
      </c>
      <c r="L41" s="123">
        <v>11777</v>
      </c>
      <c r="M41" s="123">
        <v>11574</v>
      </c>
      <c r="N41" s="123">
        <v>11432</v>
      </c>
      <c r="O41" s="123">
        <v>11290</v>
      </c>
      <c r="P41" s="123">
        <v>11148</v>
      </c>
      <c r="Q41" s="123">
        <v>11166</v>
      </c>
      <c r="R41" s="123">
        <v>11043</v>
      </c>
      <c r="S41" s="123">
        <v>10918</v>
      </c>
      <c r="T41" s="123">
        <v>10798</v>
      </c>
      <c r="U41" s="123">
        <v>10680</v>
      </c>
      <c r="V41" s="123">
        <v>10564</v>
      </c>
      <c r="W41" s="123">
        <v>10435</v>
      </c>
      <c r="X41" s="123">
        <v>10313</v>
      </c>
      <c r="Y41" s="123">
        <v>10191</v>
      </c>
      <c r="Z41" s="123">
        <v>10076</v>
      </c>
      <c r="AA41" s="123">
        <v>9987</v>
      </c>
      <c r="AB41" s="123">
        <v>9824</v>
      </c>
      <c r="AC41" s="123">
        <v>10787</v>
      </c>
      <c r="AD41" s="123">
        <v>10987.578950004001</v>
      </c>
      <c r="AE41" s="123">
        <v>11486</v>
      </c>
      <c r="AF41" s="123">
        <v>11343</v>
      </c>
      <c r="AG41" s="123">
        <v>11213</v>
      </c>
      <c r="AH41" s="123">
        <v>11144</v>
      </c>
      <c r="AI41" s="123">
        <v>11000</v>
      </c>
      <c r="AJ41" s="123">
        <v>10870</v>
      </c>
      <c r="AK41" s="123">
        <v>10703</v>
      </c>
      <c r="AL41" s="123">
        <v>10609</v>
      </c>
      <c r="AM41" s="123">
        <v>10604</v>
      </c>
      <c r="AN41" s="123">
        <v>10729</v>
      </c>
      <c r="AO41" s="123">
        <v>11656.2332999957</v>
      </c>
      <c r="AP41" s="123">
        <v>12639</v>
      </c>
      <c r="AQ41" s="123">
        <v>13581</v>
      </c>
      <c r="AR41" s="123">
        <v>14098</v>
      </c>
      <c r="AS41" s="123">
        <v>14438</v>
      </c>
      <c r="AT41" s="123">
        <v>13800</v>
      </c>
      <c r="AU41" s="123">
        <v>14272</v>
      </c>
      <c r="AV41" s="123">
        <v>15698</v>
      </c>
      <c r="AW41" s="123">
        <v>16714</v>
      </c>
      <c r="AX41" s="123">
        <v>19495</v>
      </c>
      <c r="AY41" s="123">
        <v>20093</v>
      </c>
      <c r="AZ41" s="123">
        <v>20756</v>
      </c>
      <c r="BA41" s="123">
        <v>25888</v>
      </c>
      <c r="BB41" s="123">
        <v>27124</v>
      </c>
      <c r="BC41" s="123">
        <v>27970</v>
      </c>
      <c r="BD41" s="123">
        <v>38599</v>
      </c>
      <c r="BE41" s="123">
        <v>42678</v>
      </c>
    </row>
    <row r="42" spans="1:57">
      <c r="A42" s="108" t="s">
        <v>25</v>
      </c>
      <c r="B42" s="116">
        <v>559333</v>
      </c>
      <c r="C42" s="116">
        <v>551145</v>
      </c>
      <c r="D42" s="116">
        <v>535674</v>
      </c>
      <c r="E42" s="116">
        <v>528671</v>
      </c>
      <c r="F42" s="116">
        <v>632452</v>
      </c>
      <c r="G42" s="116">
        <v>613855</v>
      </c>
      <c r="H42" s="116">
        <v>595360</v>
      </c>
      <c r="I42" s="116">
        <v>8726</v>
      </c>
      <c r="J42" s="116">
        <v>9073</v>
      </c>
      <c r="K42" s="116">
        <v>10210</v>
      </c>
      <c r="L42" s="116">
        <v>10273</v>
      </c>
      <c r="M42" s="116">
        <v>11172</v>
      </c>
      <c r="N42" s="116">
        <v>11377</v>
      </c>
      <c r="O42" s="116">
        <v>12039</v>
      </c>
      <c r="P42" s="116">
        <v>11805</v>
      </c>
      <c r="Q42" s="116">
        <v>12258</v>
      </c>
      <c r="R42" s="116">
        <v>9800</v>
      </c>
      <c r="S42" s="116">
        <v>9900</v>
      </c>
      <c r="T42" s="116">
        <v>11472</v>
      </c>
      <c r="U42" s="116">
        <v>10899</v>
      </c>
      <c r="V42" s="116">
        <v>10777</v>
      </c>
      <c r="W42" s="116">
        <v>10247</v>
      </c>
      <c r="X42" s="116">
        <v>9869</v>
      </c>
      <c r="Y42" s="116">
        <v>16374</v>
      </c>
      <c r="Z42" s="116">
        <v>16150</v>
      </c>
      <c r="AA42" s="116">
        <v>23555</v>
      </c>
      <c r="AB42" s="116">
        <v>31844</v>
      </c>
      <c r="AC42" s="116">
        <v>35344</v>
      </c>
      <c r="AD42" s="116">
        <v>42132.293268271795</v>
      </c>
      <c r="AE42" s="116">
        <v>49791</v>
      </c>
      <c r="AF42" s="116">
        <v>51099</v>
      </c>
      <c r="AG42" s="116">
        <v>61608</v>
      </c>
      <c r="AH42" s="116">
        <v>62843</v>
      </c>
      <c r="AI42" s="116">
        <v>63326</v>
      </c>
      <c r="AJ42" s="116">
        <v>56241</v>
      </c>
      <c r="AK42" s="116">
        <v>67282</v>
      </c>
      <c r="AL42" s="116">
        <v>67015</v>
      </c>
      <c r="AM42" s="116">
        <v>66791</v>
      </c>
      <c r="AN42" s="116">
        <v>71940</v>
      </c>
      <c r="AO42" s="116">
        <v>74462.270851766196</v>
      </c>
      <c r="AP42" s="116">
        <v>73767</v>
      </c>
      <c r="AQ42" s="116">
        <v>73629</v>
      </c>
      <c r="AR42" s="116">
        <v>79067</v>
      </c>
      <c r="AS42" s="116">
        <v>79782</v>
      </c>
      <c r="AT42" s="116">
        <v>85902</v>
      </c>
      <c r="AU42" s="116">
        <v>101701</v>
      </c>
      <c r="AV42" s="116">
        <v>112166</v>
      </c>
      <c r="AW42" s="116">
        <v>127296</v>
      </c>
      <c r="AX42" s="116">
        <v>139351</v>
      </c>
      <c r="AY42" s="116">
        <v>149549</v>
      </c>
      <c r="AZ42" s="116">
        <v>154632</v>
      </c>
      <c r="BA42" s="116">
        <v>177077</v>
      </c>
      <c r="BB42" s="116">
        <v>198895</v>
      </c>
      <c r="BC42" s="116">
        <v>207876</v>
      </c>
      <c r="BD42" s="116">
        <v>343178</v>
      </c>
      <c r="BE42" s="116">
        <v>384543</v>
      </c>
    </row>
    <row r="43" spans="1:57">
      <c r="A43" s="109" t="s">
        <v>23</v>
      </c>
      <c r="B43" s="123">
        <v>0</v>
      </c>
      <c r="C43" s="123">
        <v>0</v>
      </c>
      <c r="D43" s="123">
        <v>0</v>
      </c>
      <c r="E43" s="123">
        <v>0</v>
      </c>
      <c r="F43" s="123">
        <v>0</v>
      </c>
      <c r="G43" s="123">
        <v>4361</v>
      </c>
      <c r="H43" s="123">
        <v>4285</v>
      </c>
      <c r="I43" s="123">
        <v>0</v>
      </c>
      <c r="J43" s="123">
        <v>0</v>
      </c>
      <c r="K43" s="123">
        <v>0</v>
      </c>
      <c r="L43" s="123">
        <v>0</v>
      </c>
      <c r="M43" s="123">
        <v>0</v>
      </c>
      <c r="N43" s="123">
        <v>0</v>
      </c>
      <c r="O43" s="123">
        <v>0</v>
      </c>
      <c r="P43" s="123">
        <v>0</v>
      </c>
      <c r="Q43" s="123">
        <v>0</v>
      </c>
      <c r="R43" s="123">
        <v>0</v>
      </c>
      <c r="S43" s="123">
        <v>0</v>
      </c>
      <c r="T43" s="123">
        <v>0</v>
      </c>
      <c r="U43" s="123">
        <v>0</v>
      </c>
      <c r="V43" s="123">
        <v>0</v>
      </c>
      <c r="W43" s="123">
        <v>0</v>
      </c>
      <c r="X43" s="123">
        <v>0</v>
      </c>
      <c r="Y43" s="123">
        <v>0</v>
      </c>
      <c r="Z43" s="123">
        <v>0</v>
      </c>
      <c r="AA43" s="123">
        <v>0</v>
      </c>
      <c r="AB43" s="123">
        <v>0</v>
      </c>
      <c r="AC43" s="123">
        <v>0</v>
      </c>
      <c r="AD43" s="123" t="s">
        <v>75</v>
      </c>
      <c r="AE43" s="123" t="s">
        <v>75</v>
      </c>
      <c r="AF43" s="123" t="s">
        <v>75</v>
      </c>
      <c r="AG43" s="123" t="s">
        <v>75</v>
      </c>
      <c r="AH43" s="123">
        <v>0</v>
      </c>
      <c r="AI43" s="123">
        <v>0</v>
      </c>
      <c r="AJ43" s="123" t="s">
        <v>75</v>
      </c>
      <c r="AK43" s="123" t="s">
        <v>75</v>
      </c>
      <c r="AL43" s="123" t="s">
        <v>75</v>
      </c>
      <c r="AM43" s="123"/>
      <c r="AN43" s="123" t="s">
        <v>75</v>
      </c>
      <c r="AO43" s="123" t="s">
        <v>75</v>
      </c>
      <c r="AP43" s="123" t="s">
        <v>75</v>
      </c>
      <c r="AQ43" s="117" t="s">
        <v>75</v>
      </c>
      <c r="AR43" s="117" t="s">
        <v>75</v>
      </c>
      <c r="AS43" s="117" t="s">
        <v>75</v>
      </c>
      <c r="AT43" s="117" t="s">
        <v>75</v>
      </c>
      <c r="AU43" s="117" t="s">
        <v>75</v>
      </c>
      <c r="AV43" s="117" t="s">
        <v>75</v>
      </c>
      <c r="AW43" s="117" t="s">
        <v>75</v>
      </c>
      <c r="AX43" s="117" t="s">
        <v>75</v>
      </c>
      <c r="AY43" s="117" t="s">
        <v>75</v>
      </c>
      <c r="AZ43" s="117" t="s">
        <v>75</v>
      </c>
      <c r="BA43" s="117"/>
      <c r="BB43" s="117"/>
      <c r="BC43" s="117"/>
      <c r="BD43" s="117"/>
      <c r="BE43" s="117"/>
    </row>
    <row r="44" spans="1:57">
      <c r="A44" s="108" t="s">
        <v>24</v>
      </c>
      <c r="B44" s="116">
        <v>12527</v>
      </c>
      <c r="C44" s="116">
        <v>16629</v>
      </c>
      <c r="D44" s="116">
        <v>18862</v>
      </c>
      <c r="E44" s="116">
        <v>8173</v>
      </c>
      <c r="F44" s="116">
        <v>7523</v>
      </c>
      <c r="G44" s="116">
        <v>6865</v>
      </c>
      <c r="H44" s="116">
        <v>6595</v>
      </c>
      <c r="I44" s="116">
        <v>7236</v>
      </c>
      <c r="J44" s="116">
        <v>6965</v>
      </c>
      <c r="K44" s="116">
        <v>9917</v>
      </c>
      <c r="L44" s="116">
        <v>9496</v>
      </c>
      <c r="M44" s="116">
        <v>0</v>
      </c>
      <c r="N44" s="116">
        <v>0</v>
      </c>
      <c r="O44" s="116">
        <v>0</v>
      </c>
      <c r="P44" s="116">
        <v>0</v>
      </c>
      <c r="Q44" s="116">
        <v>0</v>
      </c>
      <c r="R44" s="116">
        <v>0</v>
      </c>
      <c r="S44" s="116">
        <v>0</v>
      </c>
      <c r="T44" s="116">
        <v>0</v>
      </c>
      <c r="U44" s="116">
        <v>0</v>
      </c>
      <c r="V44" s="116">
        <v>0</v>
      </c>
      <c r="W44" s="116">
        <v>0</v>
      </c>
      <c r="X44" s="116">
        <v>0</v>
      </c>
      <c r="Y44" s="116">
        <v>0</v>
      </c>
      <c r="Z44" s="116">
        <v>0</v>
      </c>
      <c r="AA44" s="116">
        <v>0</v>
      </c>
      <c r="AB44" s="116" t="s">
        <v>75</v>
      </c>
      <c r="AC44" s="116">
        <v>0</v>
      </c>
      <c r="AD44" s="116" t="s">
        <v>75</v>
      </c>
      <c r="AE44" s="116" t="s">
        <v>75</v>
      </c>
      <c r="AF44" s="116" t="s">
        <v>75</v>
      </c>
      <c r="AG44" s="116" t="s">
        <v>75</v>
      </c>
      <c r="AH44" s="116">
        <v>0</v>
      </c>
      <c r="AI44" s="116">
        <v>0</v>
      </c>
      <c r="AJ44" s="116" t="s">
        <v>75</v>
      </c>
      <c r="AK44" s="116" t="s">
        <v>75</v>
      </c>
      <c r="AL44" s="116" t="s">
        <v>75</v>
      </c>
      <c r="AM44" s="116"/>
      <c r="AN44" s="116" t="s">
        <v>75</v>
      </c>
      <c r="AO44" s="116" t="s">
        <v>75</v>
      </c>
      <c r="AP44" s="116" t="s">
        <v>75</v>
      </c>
      <c r="AQ44" s="116" t="s">
        <v>75</v>
      </c>
      <c r="AR44" s="116" t="s">
        <v>75</v>
      </c>
      <c r="AS44" s="116" t="s">
        <v>75</v>
      </c>
      <c r="AT44" s="116" t="s">
        <v>75</v>
      </c>
      <c r="AU44" s="116" t="s">
        <v>75</v>
      </c>
      <c r="AV44" s="116" t="s">
        <v>75</v>
      </c>
      <c r="AW44" s="116" t="s">
        <v>75</v>
      </c>
      <c r="AX44" s="116" t="s">
        <v>75</v>
      </c>
      <c r="AY44" s="116" t="s">
        <v>75</v>
      </c>
      <c r="AZ44" s="116" t="s">
        <v>75</v>
      </c>
      <c r="BA44" s="116"/>
      <c r="BB44" s="116"/>
      <c r="BC44" s="116"/>
      <c r="BD44" s="116"/>
      <c r="BE44" s="116"/>
    </row>
    <row r="45" spans="1:57">
      <c r="A45" s="109" t="s">
        <v>26</v>
      </c>
      <c r="B45" s="117">
        <v>0</v>
      </c>
      <c r="C45" s="117">
        <v>0</v>
      </c>
      <c r="D45" s="117">
        <v>0</v>
      </c>
      <c r="E45" s="117">
        <v>0</v>
      </c>
      <c r="F45" s="117">
        <v>15757</v>
      </c>
      <c r="G45" s="117">
        <v>34501</v>
      </c>
      <c r="H45" s="117">
        <v>53245</v>
      </c>
      <c r="I45" s="117">
        <v>0</v>
      </c>
      <c r="J45" s="117">
        <v>0</v>
      </c>
      <c r="K45" s="117">
        <v>0</v>
      </c>
      <c r="L45" s="117">
        <v>0</v>
      </c>
      <c r="M45" s="117">
        <v>0</v>
      </c>
      <c r="N45" s="117">
        <v>0</v>
      </c>
      <c r="O45" s="117">
        <v>0</v>
      </c>
      <c r="P45" s="117">
        <v>0</v>
      </c>
      <c r="Q45" s="117">
        <v>0</v>
      </c>
      <c r="R45" s="117">
        <v>0</v>
      </c>
      <c r="S45" s="117">
        <v>0</v>
      </c>
      <c r="T45" s="117">
        <v>0</v>
      </c>
      <c r="U45" s="117">
        <v>0</v>
      </c>
      <c r="V45" s="117">
        <v>0</v>
      </c>
      <c r="W45" s="117">
        <v>0</v>
      </c>
      <c r="X45" s="117">
        <v>0</v>
      </c>
      <c r="Y45" s="117">
        <v>0</v>
      </c>
      <c r="Z45" s="117">
        <v>0</v>
      </c>
      <c r="AA45" s="117">
        <v>0</v>
      </c>
      <c r="AB45" s="117">
        <v>0</v>
      </c>
      <c r="AC45" s="117">
        <v>0</v>
      </c>
      <c r="AD45" s="117" t="s">
        <v>75</v>
      </c>
      <c r="AE45" s="117" t="s">
        <v>75</v>
      </c>
      <c r="AF45" s="117" t="s">
        <v>75</v>
      </c>
      <c r="AG45" s="117" t="s">
        <v>75</v>
      </c>
      <c r="AH45" s="117">
        <v>0</v>
      </c>
      <c r="AI45" s="117">
        <v>0</v>
      </c>
      <c r="AJ45" s="117" t="s">
        <v>75</v>
      </c>
      <c r="AK45" s="117" t="s">
        <v>75</v>
      </c>
      <c r="AL45" s="117" t="s">
        <v>75</v>
      </c>
      <c r="AM45" s="117"/>
      <c r="AN45" s="117" t="s">
        <v>75</v>
      </c>
      <c r="AO45" s="117" t="s">
        <v>75</v>
      </c>
      <c r="AP45" s="117" t="s">
        <v>75</v>
      </c>
      <c r="AQ45" s="117" t="s">
        <v>75</v>
      </c>
      <c r="AR45" s="117" t="s">
        <v>75</v>
      </c>
      <c r="AS45" s="117" t="s">
        <v>75</v>
      </c>
      <c r="AT45" s="117" t="s">
        <v>75</v>
      </c>
      <c r="AU45" s="117" t="s">
        <v>75</v>
      </c>
      <c r="AV45" s="117" t="s">
        <v>75</v>
      </c>
      <c r="AW45" s="117" t="s">
        <v>75</v>
      </c>
      <c r="AX45" s="117" t="s">
        <v>75</v>
      </c>
      <c r="AY45" s="117" t="s">
        <v>75</v>
      </c>
      <c r="AZ45" s="117" t="s">
        <v>75</v>
      </c>
      <c r="BA45" s="117"/>
      <c r="BB45" s="117"/>
      <c r="BC45" s="117"/>
      <c r="BD45" s="117"/>
      <c r="BE45" s="117"/>
    </row>
    <row r="46" spans="1:57">
      <c r="A46" s="108" t="s">
        <v>27</v>
      </c>
      <c r="B46" s="116">
        <v>0</v>
      </c>
      <c r="C46" s="116">
        <v>0</v>
      </c>
      <c r="D46" s="116">
        <v>0</v>
      </c>
      <c r="E46" s="116">
        <v>0</v>
      </c>
      <c r="F46" s="116">
        <v>0</v>
      </c>
      <c r="G46" s="116">
        <v>0</v>
      </c>
      <c r="H46" s="116">
        <v>946</v>
      </c>
      <c r="I46" s="116">
        <v>0</v>
      </c>
      <c r="J46" s="116">
        <v>0</v>
      </c>
      <c r="K46" s="116">
        <v>0</v>
      </c>
      <c r="L46" s="116">
        <v>0</v>
      </c>
      <c r="M46" s="116">
        <v>0</v>
      </c>
      <c r="N46" s="116">
        <v>0</v>
      </c>
      <c r="O46" s="116">
        <v>0</v>
      </c>
      <c r="P46" s="116">
        <v>0</v>
      </c>
      <c r="Q46" s="116">
        <v>0</v>
      </c>
      <c r="R46" s="116">
        <v>0</v>
      </c>
      <c r="S46" s="116">
        <v>0</v>
      </c>
      <c r="T46" s="116">
        <v>0</v>
      </c>
      <c r="U46" s="116">
        <v>0</v>
      </c>
      <c r="V46" s="116">
        <v>0</v>
      </c>
      <c r="W46" s="116">
        <v>0</v>
      </c>
      <c r="X46" s="116">
        <v>0</v>
      </c>
      <c r="Y46" s="116">
        <v>0</v>
      </c>
      <c r="Z46" s="116">
        <v>0</v>
      </c>
      <c r="AA46" s="116">
        <v>0</v>
      </c>
      <c r="AB46" s="116">
        <v>0</v>
      </c>
      <c r="AC46" s="116">
        <v>0</v>
      </c>
      <c r="AD46" s="116" t="s">
        <v>75</v>
      </c>
      <c r="AE46" s="116" t="s">
        <v>75</v>
      </c>
      <c r="AF46" s="116" t="s">
        <v>75</v>
      </c>
      <c r="AG46" s="116" t="s">
        <v>75</v>
      </c>
      <c r="AH46" s="116">
        <v>0</v>
      </c>
      <c r="AI46" s="116">
        <v>0</v>
      </c>
      <c r="AJ46" s="116" t="s">
        <v>75</v>
      </c>
      <c r="AK46" s="116" t="s">
        <v>75</v>
      </c>
      <c r="AL46" s="116" t="s">
        <v>75</v>
      </c>
      <c r="AM46" s="116"/>
      <c r="AN46" s="116" t="s">
        <v>75</v>
      </c>
      <c r="AO46" s="116" t="s">
        <v>75</v>
      </c>
      <c r="AP46" s="116" t="s">
        <v>75</v>
      </c>
      <c r="AQ46" s="116" t="s">
        <v>75</v>
      </c>
      <c r="AR46" s="116" t="s">
        <v>75</v>
      </c>
      <c r="AS46" s="116" t="s">
        <v>75</v>
      </c>
      <c r="AT46" s="116" t="s">
        <v>75</v>
      </c>
      <c r="AU46" s="116" t="s">
        <v>75</v>
      </c>
      <c r="AV46" s="116" t="s">
        <v>75</v>
      </c>
      <c r="AW46" s="116" t="s">
        <v>75</v>
      </c>
      <c r="AX46" s="116" t="s">
        <v>75</v>
      </c>
      <c r="AY46" s="116" t="s">
        <v>75</v>
      </c>
      <c r="AZ46" s="116" t="s">
        <v>75</v>
      </c>
      <c r="BA46" s="116"/>
      <c r="BB46" s="116"/>
      <c r="BC46" s="116"/>
      <c r="BD46" s="116"/>
      <c r="BE46" s="116"/>
    </row>
    <row r="47" spans="1:57">
      <c r="A47" s="109" t="s">
        <v>168</v>
      </c>
      <c r="B47" s="117">
        <v>3679</v>
      </c>
      <c r="C47" s="117">
        <v>3620</v>
      </c>
      <c r="D47" s="117">
        <v>3289</v>
      </c>
      <c r="E47" s="117">
        <v>2825</v>
      </c>
      <c r="F47" s="117">
        <v>2825</v>
      </c>
      <c r="G47" s="117">
        <v>2825</v>
      </c>
      <c r="H47" s="117">
        <v>2826</v>
      </c>
      <c r="I47" s="117">
        <v>0</v>
      </c>
      <c r="J47" s="117">
        <v>0</v>
      </c>
      <c r="K47" s="117">
        <v>0</v>
      </c>
      <c r="L47" s="117">
        <v>0</v>
      </c>
      <c r="M47" s="117">
        <v>0</v>
      </c>
      <c r="N47" s="117">
        <v>0</v>
      </c>
      <c r="O47" s="117">
        <v>0</v>
      </c>
      <c r="P47" s="117">
        <v>0</v>
      </c>
      <c r="Q47" s="117">
        <v>0</v>
      </c>
      <c r="R47" s="117">
        <v>0</v>
      </c>
      <c r="S47" s="117">
        <v>0</v>
      </c>
      <c r="T47" s="117">
        <v>0</v>
      </c>
      <c r="U47" s="117">
        <v>0</v>
      </c>
      <c r="V47" s="117">
        <v>0</v>
      </c>
      <c r="W47" s="117">
        <v>0</v>
      </c>
      <c r="X47" s="117">
        <v>0</v>
      </c>
      <c r="Y47" s="117">
        <v>0</v>
      </c>
      <c r="Z47" s="117">
        <v>0</v>
      </c>
      <c r="AA47" s="117">
        <v>0</v>
      </c>
      <c r="AB47" s="117">
        <v>0</v>
      </c>
      <c r="AC47" s="117">
        <v>0</v>
      </c>
      <c r="AD47" s="117">
        <v>0</v>
      </c>
      <c r="AE47" s="117">
        <v>0</v>
      </c>
      <c r="AF47" s="117">
        <v>0</v>
      </c>
      <c r="AG47" s="117">
        <v>0</v>
      </c>
      <c r="AH47" s="117">
        <v>0</v>
      </c>
      <c r="AI47" s="117">
        <v>0</v>
      </c>
      <c r="AJ47" s="117" t="s">
        <v>75</v>
      </c>
      <c r="AK47" s="117" t="s">
        <v>75</v>
      </c>
      <c r="AL47" s="117" t="s">
        <v>75</v>
      </c>
      <c r="AM47" s="117"/>
      <c r="AN47" s="117" t="s">
        <v>75</v>
      </c>
      <c r="AO47" s="117" t="s">
        <v>75</v>
      </c>
      <c r="AP47" s="117" t="s">
        <v>75</v>
      </c>
      <c r="AQ47" s="117" t="s">
        <v>75</v>
      </c>
      <c r="AR47" s="117" t="s">
        <v>75</v>
      </c>
      <c r="AS47" s="117" t="s">
        <v>75</v>
      </c>
      <c r="AT47" s="117" t="s">
        <v>75</v>
      </c>
      <c r="AU47" s="117" t="s">
        <v>75</v>
      </c>
      <c r="AV47" s="117" t="s">
        <v>75</v>
      </c>
      <c r="AW47" s="117" t="s">
        <v>75</v>
      </c>
      <c r="AX47" s="117" t="s">
        <v>75</v>
      </c>
      <c r="AY47" s="117" t="s">
        <v>75</v>
      </c>
      <c r="AZ47" s="117" t="s">
        <v>75</v>
      </c>
      <c r="BA47" s="117"/>
      <c r="BB47" s="117"/>
      <c r="BC47" s="117"/>
      <c r="BD47" s="117"/>
      <c r="BE47" s="117"/>
    </row>
    <row r="48" spans="1:57">
      <c r="A48" s="112" t="s">
        <v>12</v>
      </c>
      <c r="B48" s="121">
        <f t="shared" ref="B48:J48" si="6">SUM(B40:B47)</f>
        <v>2070745</v>
      </c>
      <c r="C48" s="121">
        <f t="shared" si="6"/>
        <v>2173952</v>
      </c>
      <c r="D48" s="121">
        <f t="shared" si="6"/>
        <v>2327745</v>
      </c>
      <c r="E48" s="121">
        <f t="shared" si="6"/>
        <v>2356675</v>
      </c>
      <c r="F48" s="121">
        <f t="shared" si="6"/>
        <v>2517367</v>
      </c>
      <c r="G48" s="121">
        <f t="shared" si="6"/>
        <v>2532169</v>
      </c>
      <c r="H48" s="121">
        <f t="shared" si="6"/>
        <v>2546443</v>
      </c>
      <c r="I48" s="121">
        <f t="shared" si="6"/>
        <v>6974097</v>
      </c>
      <c r="J48" s="121">
        <f t="shared" si="6"/>
        <v>7055781</v>
      </c>
      <c r="K48" s="121">
        <f>SUM(K40:K47)+1</f>
        <v>7397206</v>
      </c>
      <c r="L48" s="121">
        <f t="shared" ref="L48:AL48" si="7">SUM(L40:L47)</f>
        <v>7550826</v>
      </c>
      <c r="M48" s="121">
        <f t="shared" si="7"/>
        <v>9698861</v>
      </c>
      <c r="N48" s="121">
        <f t="shared" si="7"/>
        <v>9846259</v>
      </c>
      <c r="O48" s="121">
        <f t="shared" si="7"/>
        <v>10175796</v>
      </c>
      <c r="P48" s="121">
        <f t="shared" si="7"/>
        <v>11095648</v>
      </c>
      <c r="Q48" s="121">
        <f t="shared" si="7"/>
        <v>12606348</v>
      </c>
      <c r="R48" s="121">
        <f t="shared" si="7"/>
        <v>12477477</v>
      </c>
      <c r="S48" s="121">
        <f t="shared" si="7"/>
        <v>13693234</v>
      </c>
      <c r="T48" s="121">
        <f t="shared" si="7"/>
        <v>13673982</v>
      </c>
      <c r="U48" s="121">
        <f t="shared" si="7"/>
        <v>16122244</v>
      </c>
      <c r="V48" s="121">
        <f t="shared" si="7"/>
        <v>16208922</v>
      </c>
      <c r="W48" s="121">
        <f t="shared" si="7"/>
        <v>16765560</v>
      </c>
      <c r="X48" s="121">
        <f t="shared" si="7"/>
        <v>16992602</v>
      </c>
      <c r="Y48" s="121">
        <f t="shared" si="7"/>
        <v>17556607</v>
      </c>
      <c r="Z48" s="121">
        <f t="shared" si="7"/>
        <v>17433256</v>
      </c>
      <c r="AA48" s="121">
        <f t="shared" si="7"/>
        <v>17888053</v>
      </c>
      <c r="AB48" s="121">
        <f>SUM(AB40:AB47)</f>
        <v>18076012</v>
      </c>
      <c r="AC48" s="121">
        <f t="shared" si="7"/>
        <v>18309113</v>
      </c>
      <c r="AD48" s="121">
        <f t="shared" si="7"/>
        <v>18345270.431948371</v>
      </c>
      <c r="AE48" s="121">
        <f t="shared" si="7"/>
        <v>18918141</v>
      </c>
      <c r="AF48" s="121">
        <f t="shared" si="7"/>
        <v>18719026</v>
      </c>
      <c r="AG48" s="121">
        <f t="shared" si="7"/>
        <v>18683578</v>
      </c>
      <c r="AH48" s="121">
        <f t="shared" si="7"/>
        <v>18740790</v>
      </c>
      <c r="AI48" s="121">
        <f t="shared" si="7"/>
        <v>18860524</v>
      </c>
      <c r="AJ48" s="121">
        <f t="shared" si="7"/>
        <v>18905703</v>
      </c>
      <c r="AK48" s="121">
        <f t="shared" si="7"/>
        <v>18130596</v>
      </c>
      <c r="AL48" s="121">
        <f t="shared" si="7"/>
        <v>18070155</v>
      </c>
      <c r="AM48" s="121">
        <f>SUM(AM38:AM47)</f>
        <v>17684275</v>
      </c>
      <c r="AN48" s="121">
        <v>17596655</v>
      </c>
      <c r="AO48" s="121">
        <v>15661334</v>
      </c>
      <c r="AP48" s="121">
        <v>15712069</v>
      </c>
      <c r="AQ48" s="121">
        <v>15752153</v>
      </c>
      <c r="AR48" s="121">
        <v>15841878</v>
      </c>
      <c r="AS48" s="121">
        <v>16769901</v>
      </c>
      <c r="AT48" s="121">
        <v>16763172</v>
      </c>
      <c r="AU48" s="121">
        <v>17396685</v>
      </c>
      <c r="AV48" s="121">
        <v>16904363</v>
      </c>
      <c r="AW48" s="121">
        <v>17505082</v>
      </c>
      <c r="AX48" s="121">
        <v>17830587</v>
      </c>
      <c r="AY48" s="121">
        <v>16967011</v>
      </c>
      <c r="AZ48" s="121">
        <v>16996883</v>
      </c>
      <c r="BA48" s="121">
        <v>17147388</v>
      </c>
      <c r="BB48" s="121">
        <v>17193198</v>
      </c>
      <c r="BC48" s="121">
        <v>16845767</v>
      </c>
      <c r="BD48" s="121">
        <v>17006633</v>
      </c>
      <c r="BE48" s="121">
        <v>17479784</v>
      </c>
    </row>
    <row r="49" spans="1:57" ht="31.5" customHeight="1" thickBot="1">
      <c r="A49" s="130" t="s">
        <v>289</v>
      </c>
      <c r="B49" s="128">
        <f>SUM(B48+B36+B19)</f>
        <v>3260551</v>
      </c>
      <c r="C49" s="128">
        <f t="shared" ref="C49:J49" si="8">SUM(C48+C36+C19)</f>
        <v>3287660</v>
      </c>
      <c r="D49" s="128">
        <f t="shared" si="8"/>
        <v>3273009</v>
      </c>
      <c r="E49" s="128">
        <f t="shared" si="8"/>
        <v>3413349</v>
      </c>
      <c r="F49" s="128">
        <f t="shared" si="8"/>
        <v>3550846</v>
      </c>
      <c r="G49" s="128">
        <f t="shared" si="8"/>
        <v>3567597</v>
      </c>
      <c r="H49" s="128">
        <f t="shared" si="8"/>
        <v>4026365</v>
      </c>
      <c r="I49" s="128">
        <f t="shared" si="8"/>
        <v>8463321</v>
      </c>
      <c r="J49" s="128">
        <f t="shared" si="8"/>
        <v>8449971</v>
      </c>
      <c r="K49" s="128">
        <f>SUM(K48+K36+K19)-1</f>
        <v>8690694</v>
      </c>
      <c r="L49" s="128">
        <f>SUM(L48+L36+L19)-1</f>
        <v>8949676</v>
      </c>
      <c r="M49" s="128">
        <f>SUM(M48+M36+M19)</f>
        <v>10569767</v>
      </c>
      <c r="N49" s="128">
        <f>SUM(N48+N36+N19)</f>
        <v>11087327</v>
      </c>
      <c r="O49" s="128">
        <f>SUM(O48+O36+O19)+2</f>
        <v>12039352</v>
      </c>
      <c r="P49" s="128">
        <f t="shared" ref="P49:Y49" si="9">SUM(P48+P36+P19)</f>
        <v>12594234</v>
      </c>
      <c r="Q49" s="128">
        <f t="shared" si="9"/>
        <v>14081717</v>
      </c>
      <c r="R49" s="128">
        <f t="shared" si="9"/>
        <v>14050610</v>
      </c>
      <c r="S49" s="128">
        <f t="shared" si="9"/>
        <v>15162736</v>
      </c>
      <c r="T49" s="128">
        <f t="shared" si="9"/>
        <v>15431605</v>
      </c>
      <c r="U49" s="128">
        <f t="shared" si="9"/>
        <v>17904891</v>
      </c>
      <c r="V49" s="128">
        <f t="shared" si="9"/>
        <v>17637505.57</v>
      </c>
      <c r="W49" s="128">
        <f t="shared" si="9"/>
        <v>18370192</v>
      </c>
      <c r="X49" s="128">
        <f t="shared" si="9"/>
        <v>18357397</v>
      </c>
      <c r="Y49" s="128">
        <f t="shared" si="9"/>
        <v>19123378</v>
      </c>
      <c r="Z49" s="128">
        <f>SUM(Z48+Z36+Z19)+1</f>
        <v>19327532</v>
      </c>
      <c r="AA49" s="128">
        <f t="shared" ref="AA49:AL49" si="10">SUM(AA48+AA36+AA19)</f>
        <v>19602223</v>
      </c>
      <c r="AB49" s="128">
        <f>SUM(AB48+AB36+AB19)</f>
        <v>19663799</v>
      </c>
      <c r="AC49" s="128">
        <f t="shared" si="10"/>
        <v>20228847</v>
      </c>
      <c r="AD49" s="128">
        <f t="shared" si="10"/>
        <v>20464522.10184975</v>
      </c>
      <c r="AE49" s="128">
        <f t="shared" si="10"/>
        <v>20842435</v>
      </c>
      <c r="AF49" s="128">
        <f t="shared" si="10"/>
        <v>21047251</v>
      </c>
      <c r="AG49" s="128">
        <f t="shared" si="10"/>
        <v>20970030.805</v>
      </c>
      <c r="AH49" s="128">
        <f t="shared" si="10"/>
        <v>20728110.43</v>
      </c>
      <c r="AI49" s="128">
        <f t="shared" si="10"/>
        <v>20608722.239999998</v>
      </c>
      <c r="AJ49" s="128">
        <f t="shared" si="10"/>
        <v>20565920</v>
      </c>
      <c r="AK49" s="128">
        <f t="shared" si="10"/>
        <v>19688543</v>
      </c>
      <c r="AL49" s="128">
        <f t="shared" si="10"/>
        <v>19582240</v>
      </c>
      <c r="AM49" s="128">
        <f>SUM(AM48,AM36,AM19)</f>
        <v>20928147.899999999</v>
      </c>
      <c r="AN49" s="128">
        <v>19317581.333999999</v>
      </c>
      <c r="AO49" s="128">
        <v>18165273</v>
      </c>
      <c r="AP49" s="128">
        <v>17848915</v>
      </c>
      <c r="AQ49" s="128">
        <v>17672222</v>
      </c>
      <c r="AR49" s="128">
        <v>17403928</v>
      </c>
      <c r="AS49" s="128">
        <v>18291110</v>
      </c>
      <c r="AT49" s="128">
        <v>18701943</v>
      </c>
      <c r="AU49" s="128">
        <v>18865868</v>
      </c>
      <c r="AV49" s="128">
        <v>18133830</v>
      </c>
      <c r="AW49" s="128">
        <v>18819201</v>
      </c>
      <c r="AX49" s="128">
        <v>19230786</v>
      </c>
      <c r="AY49" s="128">
        <v>18778804</v>
      </c>
      <c r="AZ49" s="128">
        <v>18597312</v>
      </c>
      <c r="BA49" s="128">
        <v>19286128</v>
      </c>
      <c r="BB49" s="128">
        <v>19737434</v>
      </c>
      <c r="BC49" s="128">
        <v>19416192</v>
      </c>
      <c r="BD49" s="128">
        <v>19408947</v>
      </c>
      <c r="BE49" s="128">
        <v>19656773</v>
      </c>
    </row>
    <row r="50" spans="1:57" ht="15.75" thickTop="1">
      <c r="B50" s="173"/>
      <c r="C50" s="173"/>
      <c r="D50" s="173"/>
      <c r="E50" s="173"/>
      <c r="F50" s="173"/>
      <c r="G50" s="173"/>
      <c r="H50" s="173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75"/>
      <c r="T50"/>
      <c r="U50"/>
      <c r="V50"/>
      <c r="W50"/>
      <c r="X50"/>
      <c r="Y50"/>
      <c r="Z50"/>
      <c r="AA50"/>
      <c r="AB50" s="174"/>
      <c r="AC50"/>
      <c r="AD50"/>
      <c r="AE50"/>
      <c r="AF50"/>
      <c r="AG50"/>
      <c r="AH50"/>
      <c r="AI50"/>
      <c r="AJ50"/>
    </row>
    <row r="51" spans="1:57"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 s="134"/>
      <c r="AD51" s="134"/>
      <c r="AE51" s="134"/>
      <c r="AF51" s="134"/>
      <c r="AG51" s="134"/>
      <c r="AH51" s="134"/>
      <c r="AI51" s="134"/>
      <c r="AJ51" s="134"/>
      <c r="AK51" s="134"/>
      <c r="AL51" s="134"/>
      <c r="AM51" s="134"/>
      <c r="AN51" s="134"/>
      <c r="AO51" s="134"/>
      <c r="AP51" s="134"/>
      <c r="AQ51" s="134"/>
      <c r="AR51" s="134"/>
      <c r="AS51" s="134"/>
      <c r="AT51" s="134"/>
      <c r="AU51" s="134"/>
      <c r="AV51" s="134"/>
      <c r="AW51" s="134"/>
      <c r="AX51" s="134"/>
      <c r="AY51" s="134"/>
      <c r="AZ51" s="134"/>
      <c r="BA51" s="134"/>
      <c r="BB51" s="134"/>
      <c r="BC51" s="134"/>
      <c r="BD51" s="134"/>
      <c r="BE51" s="134"/>
    </row>
    <row r="52" spans="1:57">
      <c r="A52" s="188" t="s">
        <v>28</v>
      </c>
      <c r="B52" s="189" t="s">
        <v>54</v>
      </c>
      <c r="C52" s="189" t="s">
        <v>55</v>
      </c>
      <c r="D52" s="189" t="s">
        <v>56</v>
      </c>
      <c r="E52" s="189" t="s">
        <v>105</v>
      </c>
      <c r="F52" s="189" t="s">
        <v>106</v>
      </c>
      <c r="G52" s="189" t="s">
        <v>107</v>
      </c>
      <c r="H52" s="189" t="s">
        <v>158</v>
      </c>
      <c r="I52" s="189" t="s">
        <v>108</v>
      </c>
      <c r="J52" s="189" t="s">
        <v>164</v>
      </c>
      <c r="K52" s="189" t="s">
        <v>165</v>
      </c>
      <c r="L52" s="189" t="s">
        <v>122</v>
      </c>
      <c r="M52" s="189" t="s">
        <v>123</v>
      </c>
      <c r="N52" s="189" t="s">
        <v>82</v>
      </c>
      <c r="O52" s="189" t="s">
        <v>83</v>
      </c>
      <c r="P52" s="189" t="s">
        <v>84</v>
      </c>
      <c r="Q52" s="189" t="s">
        <v>85</v>
      </c>
      <c r="R52" s="189" t="s">
        <v>86</v>
      </c>
      <c r="S52" s="189" t="s">
        <v>87</v>
      </c>
      <c r="T52" s="189" t="s">
        <v>124</v>
      </c>
      <c r="U52" s="189" t="s">
        <v>125</v>
      </c>
      <c r="V52" s="189" t="s">
        <v>126</v>
      </c>
      <c r="W52" s="189" t="s">
        <v>127</v>
      </c>
      <c r="X52" s="189" t="s">
        <v>128</v>
      </c>
      <c r="Y52" s="189" t="s">
        <v>129</v>
      </c>
      <c r="Z52" s="189" t="s">
        <v>130</v>
      </c>
      <c r="AA52" s="189" t="s">
        <v>131</v>
      </c>
      <c r="AB52" s="189" t="s">
        <v>57</v>
      </c>
      <c r="AC52" s="189" t="s">
        <v>58</v>
      </c>
      <c r="AD52" s="189" t="s">
        <v>59</v>
      </c>
      <c r="AE52" s="189" t="s">
        <v>172</v>
      </c>
      <c r="AF52" s="189" t="s">
        <v>174</v>
      </c>
      <c r="AG52" s="189" t="s">
        <v>176</v>
      </c>
      <c r="AH52" s="189" t="s">
        <v>178</v>
      </c>
      <c r="AI52" s="189" t="s">
        <v>179</v>
      </c>
      <c r="AJ52" s="189" t="s">
        <v>181</v>
      </c>
      <c r="AK52" s="189" t="s">
        <v>182</v>
      </c>
      <c r="AL52" s="189" t="s">
        <v>211</v>
      </c>
      <c r="AM52" s="189" t="s">
        <v>212</v>
      </c>
      <c r="AN52" s="189" t="s">
        <v>225</v>
      </c>
      <c r="AO52" s="189" t="s">
        <v>228</v>
      </c>
      <c r="AP52" s="189" t="s">
        <v>229</v>
      </c>
      <c r="AQ52" s="189" t="s">
        <v>268</v>
      </c>
      <c r="AR52" s="189" t="s">
        <v>304</v>
      </c>
      <c r="AS52" s="190" t="s">
        <v>307</v>
      </c>
      <c r="AT52" s="190" t="s">
        <v>309</v>
      </c>
      <c r="AU52" s="190" t="s">
        <v>314</v>
      </c>
      <c r="AV52" s="190" t="s">
        <v>323</v>
      </c>
      <c r="AW52" s="190" t="s">
        <v>325</v>
      </c>
      <c r="AX52" s="190" t="s">
        <v>338</v>
      </c>
      <c r="AY52" s="190" t="s">
        <v>341</v>
      </c>
      <c r="AZ52" s="190" t="s">
        <v>343</v>
      </c>
      <c r="BA52" s="190" t="s">
        <v>344</v>
      </c>
      <c r="BB52" s="190" t="s">
        <v>345</v>
      </c>
      <c r="BC52" s="190" t="s">
        <v>346</v>
      </c>
      <c r="BD52" s="190" t="s">
        <v>347</v>
      </c>
      <c r="BE52" s="190" t="s">
        <v>348</v>
      </c>
    </row>
    <row r="53" spans="1:57">
      <c r="A53" s="104" t="s">
        <v>29</v>
      </c>
      <c r="B53" s="113"/>
      <c r="C53" s="113"/>
      <c r="D53" s="113"/>
      <c r="E53" s="113"/>
      <c r="F53" s="113"/>
      <c r="G53" s="113"/>
      <c r="H53" s="113"/>
      <c r="I53" s="113"/>
      <c r="J53" s="113"/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  <c r="AO53" s="113"/>
      <c r="AP53" s="113"/>
      <c r="AQ53" s="113"/>
      <c r="AR53" s="113"/>
      <c r="AS53" s="113"/>
      <c r="AT53" s="113"/>
      <c r="AU53" s="113"/>
      <c r="AV53" s="113"/>
      <c r="AW53" s="113"/>
      <c r="AX53" s="113"/>
      <c r="AY53" s="113"/>
      <c r="AZ53" s="113"/>
      <c r="BA53" s="113"/>
      <c r="BB53" s="113"/>
      <c r="BC53" s="113"/>
      <c r="BD53" s="113"/>
      <c r="BE53" s="113"/>
    </row>
    <row r="54" spans="1:57">
      <c r="A54" s="106" t="s">
        <v>3</v>
      </c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  <c r="AK54" s="122"/>
      <c r="AL54" s="122"/>
      <c r="AM54" s="122"/>
      <c r="AN54" s="122"/>
      <c r="AO54" s="122"/>
      <c r="AP54" s="122"/>
      <c r="AQ54" s="122"/>
      <c r="AR54" s="122"/>
      <c r="AS54" s="122"/>
      <c r="AT54" s="122"/>
      <c r="AU54" s="122"/>
      <c r="AV54" s="122"/>
      <c r="AW54" s="122"/>
      <c r="AX54" s="122"/>
      <c r="AY54" s="122"/>
      <c r="AZ54" s="122"/>
      <c r="BA54" s="122"/>
      <c r="BB54" s="122"/>
      <c r="BC54" s="122"/>
      <c r="BD54" s="122"/>
      <c r="BE54" s="122"/>
    </row>
    <row r="55" spans="1:57">
      <c r="A55" s="108" t="s">
        <v>30</v>
      </c>
      <c r="B55" s="124">
        <v>51252</v>
      </c>
      <c r="C55" s="124">
        <v>87629</v>
      </c>
      <c r="D55" s="124">
        <v>67652</v>
      </c>
      <c r="E55" s="124">
        <v>90710</v>
      </c>
      <c r="F55" s="124">
        <v>109932</v>
      </c>
      <c r="G55" s="124">
        <v>115109</v>
      </c>
      <c r="H55" s="124">
        <v>96300</v>
      </c>
      <c r="I55" s="124">
        <v>106187</v>
      </c>
      <c r="J55" s="124">
        <v>113673</v>
      </c>
      <c r="K55" s="124">
        <v>119161</v>
      </c>
      <c r="L55" s="124">
        <v>108443</v>
      </c>
      <c r="M55" s="124">
        <v>126873</v>
      </c>
      <c r="N55" s="124">
        <v>148053</v>
      </c>
      <c r="O55" s="124">
        <v>178131</v>
      </c>
      <c r="P55" s="124">
        <v>163659</v>
      </c>
      <c r="Q55" s="124">
        <v>382856</v>
      </c>
      <c r="R55" s="124">
        <v>208371</v>
      </c>
      <c r="S55" s="124">
        <v>232357</v>
      </c>
      <c r="T55" s="124">
        <v>755748</v>
      </c>
      <c r="U55" s="124">
        <v>766546</v>
      </c>
      <c r="V55" s="124">
        <v>454829.18</v>
      </c>
      <c r="W55" s="124">
        <v>490639</v>
      </c>
      <c r="X55" s="124">
        <v>590760.47</v>
      </c>
      <c r="Y55" s="124">
        <v>769531</v>
      </c>
      <c r="Z55" s="124">
        <v>589692</v>
      </c>
      <c r="AA55" s="124">
        <v>617771</v>
      </c>
      <c r="AB55" s="124">
        <v>627400.62196897296</v>
      </c>
      <c r="AC55" s="124">
        <v>329729</v>
      </c>
      <c r="AD55" s="124">
        <v>438393.38491713902</v>
      </c>
      <c r="AE55" s="124">
        <v>885500</v>
      </c>
      <c r="AF55" s="124">
        <v>880023</v>
      </c>
      <c r="AG55" s="124">
        <v>859234</v>
      </c>
      <c r="AH55" s="124">
        <v>887737</v>
      </c>
      <c r="AI55" s="124">
        <v>513897</v>
      </c>
      <c r="AJ55" s="124">
        <v>388128</v>
      </c>
      <c r="AK55" s="124">
        <v>586933</v>
      </c>
      <c r="AL55" s="124">
        <v>759398.049367139</v>
      </c>
      <c r="AM55" s="124">
        <v>2057000.5724321401</v>
      </c>
      <c r="AN55" s="124">
        <v>762735</v>
      </c>
      <c r="AO55" s="124">
        <v>604746.05152714008</v>
      </c>
      <c r="AP55" s="124">
        <v>450310</v>
      </c>
      <c r="AQ55" s="124">
        <v>445834</v>
      </c>
      <c r="AR55" s="124">
        <v>467260</v>
      </c>
      <c r="AS55" s="124">
        <v>415465</v>
      </c>
      <c r="AT55" s="124">
        <v>444809</v>
      </c>
      <c r="AU55" s="124">
        <v>122235</v>
      </c>
      <c r="AV55" s="124">
        <v>110382</v>
      </c>
      <c r="AW55" s="124">
        <v>69543</v>
      </c>
      <c r="AX55" s="124">
        <v>66737</v>
      </c>
      <c r="AY55" s="124">
        <v>129056</v>
      </c>
      <c r="AZ55" s="124">
        <v>264573</v>
      </c>
      <c r="BA55" s="124">
        <v>284144</v>
      </c>
      <c r="BB55" s="124">
        <v>275944</v>
      </c>
      <c r="BC55" s="124">
        <v>695038</v>
      </c>
      <c r="BD55" s="124">
        <v>325720</v>
      </c>
      <c r="BE55" s="124">
        <v>366351</v>
      </c>
    </row>
    <row r="56" spans="1:57">
      <c r="A56" s="109" t="s">
        <v>31</v>
      </c>
      <c r="B56" s="123">
        <v>24367</v>
      </c>
      <c r="C56" s="123">
        <v>7179</v>
      </c>
      <c r="D56" s="123">
        <v>10049</v>
      </c>
      <c r="E56" s="123">
        <v>10435</v>
      </c>
      <c r="F56" s="123">
        <v>9304</v>
      </c>
      <c r="G56" s="123">
        <v>9907</v>
      </c>
      <c r="H56" s="123">
        <v>10107</v>
      </c>
      <c r="I56" s="123">
        <v>12590</v>
      </c>
      <c r="J56" s="123">
        <v>6411</v>
      </c>
      <c r="K56" s="123">
        <v>8213</v>
      </c>
      <c r="L56" s="123">
        <v>17084</v>
      </c>
      <c r="M56" s="123">
        <v>21796</v>
      </c>
      <c r="N56" s="123">
        <v>29996</v>
      </c>
      <c r="O56" s="123">
        <v>28015</v>
      </c>
      <c r="P56" s="123">
        <v>57594</v>
      </c>
      <c r="Q56" s="123">
        <v>57082</v>
      </c>
      <c r="R56" s="123">
        <v>70384</v>
      </c>
      <c r="S56" s="123">
        <v>65581</v>
      </c>
      <c r="T56" s="123">
        <v>54943</v>
      </c>
      <c r="U56" s="123">
        <v>67566</v>
      </c>
      <c r="V56" s="123">
        <v>63646.1</v>
      </c>
      <c r="W56" s="123">
        <v>60767.41</v>
      </c>
      <c r="X56" s="123">
        <v>68480.710000000006</v>
      </c>
      <c r="Y56" s="123">
        <v>86133.22</v>
      </c>
      <c r="Z56" s="123">
        <v>73114</v>
      </c>
      <c r="AA56" s="123">
        <v>74082</v>
      </c>
      <c r="AB56" s="123">
        <v>101340.38471552999</v>
      </c>
      <c r="AC56" s="123">
        <v>68009</v>
      </c>
      <c r="AD56" s="123">
        <v>69131.572869387004</v>
      </c>
      <c r="AE56" s="123">
        <v>69326</v>
      </c>
      <c r="AF56" s="123">
        <v>55629.551376623494</v>
      </c>
      <c r="AG56" s="123">
        <v>45861.594376097906</v>
      </c>
      <c r="AH56" s="123">
        <v>43569.749396737505</v>
      </c>
      <c r="AI56" s="123">
        <v>45489.8508036114</v>
      </c>
      <c r="AJ56" s="123">
        <v>32719.720175275099</v>
      </c>
      <c r="AK56" s="123">
        <v>37146.285030507999</v>
      </c>
      <c r="AL56" s="123">
        <v>33652.969758895597</v>
      </c>
      <c r="AM56" s="123">
        <v>36659.612732733505</v>
      </c>
      <c r="AN56" s="123">
        <v>37268</v>
      </c>
      <c r="AO56" s="123">
        <v>43602.558356450201</v>
      </c>
      <c r="AP56" s="123">
        <v>40205</v>
      </c>
      <c r="AQ56" s="123">
        <v>43501</v>
      </c>
      <c r="AR56" s="123">
        <v>45937</v>
      </c>
      <c r="AS56" s="123">
        <v>45129</v>
      </c>
      <c r="AT56" s="123">
        <v>43557</v>
      </c>
      <c r="AU56" s="123">
        <v>41430</v>
      </c>
      <c r="AV56" s="123">
        <v>34148</v>
      </c>
      <c r="AW56" s="123">
        <v>29736</v>
      </c>
      <c r="AX56" s="123">
        <v>37591</v>
      </c>
      <c r="AY56" s="123">
        <v>71909</v>
      </c>
      <c r="AZ56" s="123">
        <v>55557</v>
      </c>
      <c r="BA56" s="123">
        <v>51347</v>
      </c>
      <c r="BB56" s="123">
        <v>69492</v>
      </c>
      <c r="BC56" s="123">
        <v>56593</v>
      </c>
      <c r="BD56" s="123">
        <v>46181</v>
      </c>
      <c r="BE56" s="123">
        <v>52506</v>
      </c>
    </row>
    <row r="57" spans="1:57">
      <c r="A57" s="108" t="s">
        <v>33</v>
      </c>
      <c r="B57" s="124">
        <v>53575</v>
      </c>
      <c r="C57" s="124">
        <f>27260+3493</f>
        <v>30753</v>
      </c>
      <c r="D57" s="124">
        <v>31994</v>
      </c>
      <c r="E57" s="124">
        <v>37168</v>
      </c>
      <c r="F57" s="124">
        <v>38338</v>
      </c>
      <c r="G57" s="124">
        <v>46328</v>
      </c>
      <c r="H57" s="124">
        <v>31302</v>
      </c>
      <c r="I57" s="124">
        <v>35307</v>
      </c>
      <c r="J57" s="124">
        <v>24185</v>
      </c>
      <c r="K57" s="124">
        <v>26852</v>
      </c>
      <c r="L57" s="124">
        <v>37165</v>
      </c>
      <c r="M57" s="124">
        <v>58198</v>
      </c>
      <c r="N57" s="124">
        <v>46951</v>
      </c>
      <c r="O57" s="124">
        <v>49352</v>
      </c>
      <c r="P57" s="124">
        <v>87610</v>
      </c>
      <c r="Q57" s="124">
        <v>32512</v>
      </c>
      <c r="R57" s="124">
        <v>63937</v>
      </c>
      <c r="S57" s="124">
        <v>75396</v>
      </c>
      <c r="T57" s="124">
        <v>63126</v>
      </c>
      <c r="U57" s="124">
        <v>57326</v>
      </c>
      <c r="V57" s="124">
        <v>60166.86</v>
      </c>
      <c r="W57" s="124">
        <v>78383.839999999997</v>
      </c>
      <c r="X57" s="124">
        <v>62479.41</v>
      </c>
      <c r="Y57" s="124">
        <v>66990.210000000006</v>
      </c>
      <c r="Z57" s="124">
        <v>64448</v>
      </c>
      <c r="AA57" s="124">
        <v>58961</v>
      </c>
      <c r="AB57" s="124">
        <v>51969.056571756199</v>
      </c>
      <c r="AC57" s="124">
        <v>57723</v>
      </c>
      <c r="AD57" s="124">
        <v>62056.9985740466</v>
      </c>
      <c r="AE57" s="124">
        <v>45983</v>
      </c>
      <c r="AF57" s="124">
        <v>50187.959525076905</v>
      </c>
      <c r="AG57" s="124">
        <v>59741.836721301399</v>
      </c>
      <c r="AH57" s="124">
        <v>56071.593938322199</v>
      </c>
      <c r="AI57" s="124">
        <v>44905.2074990439</v>
      </c>
      <c r="AJ57" s="124">
        <v>43600.625726363505</v>
      </c>
      <c r="AK57" s="124">
        <v>57961.8063322093</v>
      </c>
      <c r="AL57" s="124">
        <v>48598.346046956802</v>
      </c>
      <c r="AM57" s="124">
        <v>43511.873442299904</v>
      </c>
      <c r="AN57" s="124">
        <v>40306</v>
      </c>
      <c r="AO57" s="124">
        <v>48132.820720529198</v>
      </c>
      <c r="AP57" s="124">
        <v>38544</v>
      </c>
      <c r="AQ57" s="124">
        <v>38183</v>
      </c>
      <c r="AR57" s="124">
        <v>37738</v>
      </c>
      <c r="AS57" s="124">
        <v>52373</v>
      </c>
      <c r="AT57" s="124">
        <v>48189</v>
      </c>
      <c r="AU57" s="124">
        <v>40201</v>
      </c>
      <c r="AV57" s="124">
        <v>42670</v>
      </c>
      <c r="AW57" s="124">
        <v>31918</v>
      </c>
      <c r="AX57" s="124">
        <v>33464</v>
      </c>
      <c r="AY57" s="124">
        <v>29015</v>
      </c>
      <c r="AZ57" s="124">
        <v>16125</v>
      </c>
      <c r="BA57" s="124">
        <v>24518</v>
      </c>
      <c r="BB57" s="124">
        <v>22835</v>
      </c>
      <c r="BC57" s="124">
        <v>24413</v>
      </c>
      <c r="BD57" s="124">
        <v>24372</v>
      </c>
      <c r="BE57" s="124">
        <v>40798</v>
      </c>
    </row>
    <row r="58" spans="1:57">
      <c r="A58" s="109" t="s">
        <v>34</v>
      </c>
      <c r="B58" s="123">
        <v>4336</v>
      </c>
      <c r="C58" s="123">
        <v>6503</v>
      </c>
      <c r="D58" s="123">
        <v>8048</v>
      </c>
      <c r="E58" s="123">
        <v>11906</v>
      </c>
      <c r="F58" s="123">
        <v>8687</v>
      </c>
      <c r="G58" s="123">
        <v>12085</v>
      </c>
      <c r="H58" s="123">
        <v>14478</v>
      </c>
      <c r="I58" s="123">
        <v>20519</v>
      </c>
      <c r="J58" s="123">
        <v>7469</v>
      </c>
      <c r="K58" s="123">
        <v>12914</v>
      </c>
      <c r="L58" s="123">
        <v>26743</v>
      </c>
      <c r="M58" s="123">
        <v>37852</v>
      </c>
      <c r="N58" s="123">
        <v>38268</v>
      </c>
      <c r="O58" s="123">
        <v>45611</v>
      </c>
      <c r="P58" s="123">
        <v>52465</v>
      </c>
      <c r="Q58" s="123">
        <v>66815</v>
      </c>
      <c r="R58" s="123">
        <v>44099</v>
      </c>
      <c r="S58" s="123">
        <v>54471</v>
      </c>
      <c r="T58" s="123">
        <v>54832</v>
      </c>
      <c r="U58" s="123">
        <v>76681</v>
      </c>
      <c r="V58" s="123">
        <v>43559.32</v>
      </c>
      <c r="W58" s="123">
        <v>57620.25</v>
      </c>
      <c r="X58" s="123">
        <v>68079.009999999995</v>
      </c>
      <c r="Y58" s="123">
        <v>70103.100000000006</v>
      </c>
      <c r="Z58" s="123">
        <v>23739</v>
      </c>
      <c r="AA58" s="123">
        <v>30702</v>
      </c>
      <c r="AB58" s="123">
        <v>42575.744157348097</v>
      </c>
      <c r="AC58" s="123">
        <v>58010</v>
      </c>
      <c r="AD58" s="123">
        <v>22107.570204080203</v>
      </c>
      <c r="AE58" s="123">
        <v>27806</v>
      </c>
      <c r="AF58" s="123">
        <v>38677.877493409498</v>
      </c>
      <c r="AG58" s="123">
        <v>49156.242674991103</v>
      </c>
      <c r="AH58" s="123">
        <v>13978.3105466049</v>
      </c>
      <c r="AI58" s="123">
        <v>23509.0536571062</v>
      </c>
      <c r="AJ58" s="123">
        <v>38039.346135847103</v>
      </c>
      <c r="AK58" s="123">
        <v>43558.027324716299</v>
      </c>
      <c r="AL58" s="123">
        <v>16302.080357750401</v>
      </c>
      <c r="AM58" s="123">
        <v>24221.993189256798</v>
      </c>
      <c r="AN58" s="123">
        <v>24330</v>
      </c>
      <c r="AO58" s="123">
        <v>27354.605466008998</v>
      </c>
      <c r="AP58" s="123">
        <v>20254</v>
      </c>
      <c r="AQ58" s="123">
        <v>29701</v>
      </c>
      <c r="AR58" s="123">
        <v>39755</v>
      </c>
      <c r="AS58" s="123">
        <v>49688</v>
      </c>
      <c r="AT58" s="123">
        <v>23589</v>
      </c>
      <c r="AU58" s="123">
        <v>36685</v>
      </c>
      <c r="AV58" s="123">
        <v>47005</v>
      </c>
      <c r="AW58" s="123">
        <v>64786</v>
      </c>
      <c r="AX58" s="123">
        <v>20923</v>
      </c>
      <c r="AY58" s="123">
        <v>22599</v>
      </c>
      <c r="AZ58" s="123">
        <v>24178</v>
      </c>
      <c r="BA58" s="123">
        <v>31505</v>
      </c>
      <c r="BB58" s="123">
        <v>29558</v>
      </c>
      <c r="BC58" s="123">
        <v>26491</v>
      </c>
      <c r="BD58" s="123">
        <v>40712</v>
      </c>
      <c r="BE58" s="123">
        <v>58082</v>
      </c>
    </row>
    <row r="59" spans="1:57">
      <c r="A59" s="108" t="s">
        <v>35</v>
      </c>
      <c r="B59" s="124">
        <v>4388</v>
      </c>
      <c r="C59" s="124">
        <v>4077</v>
      </c>
      <c r="D59" s="124">
        <v>4301</v>
      </c>
      <c r="E59" s="124">
        <v>4988</v>
      </c>
      <c r="F59" s="124">
        <v>4760</v>
      </c>
      <c r="G59" s="124">
        <v>3689</v>
      </c>
      <c r="H59" s="124">
        <v>4536</v>
      </c>
      <c r="I59" s="124">
        <v>4768</v>
      </c>
      <c r="J59" s="124">
        <v>5079</v>
      </c>
      <c r="K59" s="124">
        <v>4985</v>
      </c>
      <c r="L59" s="124">
        <v>4810</v>
      </c>
      <c r="M59" s="124">
        <v>4803</v>
      </c>
      <c r="N59" s="124">
        <v>4366</v>
      </c>
      <c r="O59" s="124">
        <v>3587</v>
      </c>
      <c r="P59" s="124">
        <v>1888</v>
      </c>
      <c r="Q59" s="124">
        <v>1486</v>
      </c>
      <c r="R59" s="124">
        <v>1559</v>
      </c>
      <c r="S59" s="124">
        <v>2204</v>
      </c>
      <c r="T59" s="124">
        <v>2226</v>
      </c>
      <c r="U59" s="124">
        <v>2486</v>
      </c>
      <c r="V59" s="124">
        <v>2715.1</v>
      </c>
      <c r="W59" s="124">
        <v>32239.94</v>
      </c>
      <c r="X59" s="124">
        <v>18774.78</v>
      </c>
      <c r="Y59" s="124">
        <v>20254.04</v>
      </c>
      <c r="Z59" s="124">
        <v>20511</v>
      </c>
      <c r="AA59" s="124">
        <v>20463</v>
      </c>
      <c r="AB59" s="124">
        <v>13413</v>
      </c>
      <c r="AC59" s="124">
        <v>10962</v>
      </c>
      <c r="AD59" s="124">
        <v>10972.107665383499</v>
      </c>
      <c r="AE59" s="124">
        <v>10826</v>
      </c>
      <c r="AF59" s="124">
        <v>11253.006060383501</v>
      </c>
      <c r="AG59" s="124">
        <v>3374</v>
      </c>
      <c r="AH59" s="124">
        <v>3843.7828003835102</v>
      </c>
      <c r="AI59" s="124">
        <v>3879.74151538351</v>
      </c>
      <c r="AJ59" s="124">
        <v>3875.9412853835101</v>
      </c>
      <c r="AK59" s="124">
        <v>5801.23834611037</v>
      </c>
      <c r="AL59" s="124">
        <v>5787.8345411103701</v>
      </c>
      <c r="AM59" s="124">
        <v>5827.6550911103704</v>
      </c>
      <c r="AN59" s="124">
        <v>12814</v>
      </c>
      <c r="AO59" s="124">
        <v>11657.366335000001</v>
      </c>
      <c r="AP59" s="124">
        <v>11356</v>
      </c>
      <c r="AQ59" s="124">
        <v>71299</v>
      </c>
      <c r="AR59" s="124">
        <v>10913</v>
      </c>
      <c r="AS59" s="124">
        <v>7476</v>
      </c>
      <c r="AT59" s="124">
        <v>7589</v>
      </c>
      <c r="AU59" s="124">
        <v>6047</v>
      </c>
      <c r="AV59" s="124">
        <v>6149</v>
      </c>
      <c r="AW59" s="124">
        <v>6670</v>
      </c>
      <c r="AX59" s="124">
        <v>6684</v>
      </c>
      <c r="AY59" s="124">
        <v>6684</v>
      </c>
      <c r="AZ59" s="124">
        <v>6693</v>
      </c>
      <c r="BA59" s="124">
        <v>6693</v>
      </c>
      <c r="BB59" s="124">
        <v>6709</v>
      </c>
      <c r="BC59" s="124">
        <v>6986</v>
      </c>
      <c r="BD59" s="124"/>
      <c r="BE59" s="124">
        <v>1799</v>
      </c>
    </row>
    <row r="60" spans="1:57">
      <c r="A60" s="109" t="s">
        <v>290</v>
      </c>
      <c r="B60" s="123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  <c r="X60" s="123"/>
      <c r="Y60" s="123"/>
      <c r="Z60" s="123"/>
      <c r="AA60" s="123"/>
      <c r="AB60" s="123"/>
      <c r="AC60" s="123"/>
      <c r="AD60" s="123"/>
      <c r="AE60" s="123"/>
      <c r="AF60" s="123"/>
      <c r="AG60" s="123"/>
      <c r="AH60" s="123"/>
      <c r="AI60" s="123"/>
      <c r="AJ60" s="123"/>
      <c r="AK60" s="123"/>
      <c r="AL60" s="123"/>
      <c r="AM60" s="123"/>
      <c r="AN60" s="123">
        <v>24495</v>
      </c>
      <c r="AO60" s="123">
        <v>13392</v>
      </c>
      <c r="AP60" s="123">
        <v>12427</v>
      </c>
      <c r="AQ60" s="123">
        <v>11509</v>
      </c>
      <c r="AR60" s="123">
        <v>15265</v>
      </c>
      <c r="AS60" s="123">
        <v>13735</v>
      </c>
      <c r="AT60" s="123">
        <v>11626</v>
      </c>
      <c r="AU60" s="123">
        <v>13945</v>
      </c>
      <c r="AV60" s="123">
        <v>14307</v>
      </c>
      <c r="AW60" s="123">
        <v>15479</v>
      </c>
      <c r="AX60" s="123">
        <v>15513</v>
      </c>
      <c r="AY60" s="123">
        <v>16464</v>
      </c>
      <c r="AZ60" s="123">
        <v>17025</v>
      </c>
      <c r="BA60" s="123">
        <v>22198</v>
      </c>
      <c r="BB60" s="123">
        <v>24555</v>
      </c>
      <c r="BC60" s="123">
        <v>22640</v>
      </c>
      <c r="BD60" s="123">
        <v>6986</v>
      </c>
      <c r="BE60" s="123">
        <v>22310</v>
      </c>
    </row>
    <row r="61" spans="1:57">
      <c r="A61" s="108" t="s">
        <v>37</v>
      </c>
      <c r="B61" s="124">
        <v>19824</v>
      </c>
      <c r="C61" s="124">
        <v>18866</v>
      </c>
      <c r="D61" s="124">
        <v>18058</v>
      </c>
      <c r="E61" s="124">
        <v>18168</v>
      </c>
      <c r="F61" s="124">
        <v>67580</v>
      </c>
      <c r="G61" s="124">
        <v>67947</v>
      </c>
      <c r="H61" s="124">
        <v>67673</v>
      </c>
      <c r="I61" s="124">
        <v>66045</v>
      </c>
      <c r="J61" s="124">
        <v>58649</v>
      </c>
      <c r="K61" s="124">
        <v>130340</v>
      </c>
      <c r="L61" s="124">
        <v>261124</v>
      </c>
      <c r="M61" s="124">
        <v>203139</v>
      </c>
      <c r="N61" s="124">
        <v>166385</v>
      </c>
      <c r="O61" s="124">
        <v>186769</v>
      </c>
      <c r="P61" s="124">
        <v>244140</v>
      </c>
      <c r="Q61" s="124">
        <v>251803</v>
      </c>
      <c r="R61" s="124">
        <v>269445</v>
      </c>
      <c r="S61" s="124">
        <v>306853</v>
      </c>
      <c r="T61" s="124">
        <v>301368</v>
      </c>
      <c r="U61" s="124">
        <v>180061</v>
      </c>
      <c r="V61" s="124">
        <v>180681.81</v>
      </c>
      <c r="W61" s="124">
        <v>159371.47</v>
      </c>
      <c r="X61" s="124">
        <v>170674.7</v>
      </c>
      <c r="Y61" s="124">
        <v>167982</v>
      </c>
      <c r="Z61" s="124">
        <v>172278</v>
      </c>
      <c r="AA61" s="124">
        <v>176427</v>
      </c>
      <c r="AB61" s="124">
        <v>47464.564279997998</v>
      </c>
      <c r="AC61" s="124">
        <v>47951</v>
      </c>
      <c r="AD61" s="124">
        <v>45326.988570000001</v>
      </c>
      <c r="AE61" s="124">
        <v>30737</v>
      </c>
      <c r="AF61" s="124">
        <v>8821.5573100000202</v>
      </c>
      <c r="AG61" s="124">
        <v>11689.907150000001</v>
      </c>
      <c r="AH61" s="124">
        <v>11621.624980000001</v>
      </c>
      <c r="AI61" s="124">
        <v>11875.67649</v>
      </c>
      <c r="AJ61" s="124">
        <v>13056.84737</v>
      </c>
      <c r="AK61" s="124">
        <v>12039.915359999999</v>
      </c>
      <c r="AL61" s="124">
        <v>11971.688820000001</v>
      </c>
      <c r="AM61" s="124">
        <v>12003.638510000001</v>
      </c>
      <c r="AN61" s="124">
        <v>12225</v>
      </c>
      <c r="AO61" s="124">
        <v>6248.35185000001</v>
      </c>
      <c r="AP61" s="124">
        <v>4058</v>
      </c>
      <c r="AQ61" s="124">
        <v>10146</v>
      </c>
      <c r="AR61" s="124">
        <v>207687</v>
      </c>
      <c r="AS61" s="124">
        <v>201346</v>
      </c>
      <c r="AT61" s="124">
        <v>203058</v>
      </c>
      <c r="AU61" s="124">
        <v>205192</v>
      </c>
      <c r="AV61" s="124">
        <v>207952</v>
      </c>
      <c r="AW61" s="124">
        <v>205224</v>
      </c>
      <c r="AX61" s="124">
        <v>207286</v>
      </c>
      <c r="AY61" s="124">
        <v>206736</v>
      </c>
      <c r="AZ61" s="124">
        <v>0</v>
      </c>
      <c r="BA61" s="124">
        <v>3786</v>
      </c>
      <c r="BB61" s="124">
        <v>2861</v>
      </c>
      <c r="BC61" s="124">
        <v>2178</v>
      </c>
      <c r="BD61" s="124">
        <v>21699</v>
      </c>
      <c r="BE61" s="124">
        <v>6374</v>
      </c>
    </row>
    <row r="62" spans="1:57">
      <c r="A62" s="109" t="s">
        <v>210</v>
      </c>
      <c r="B62" s="123">
        <v>0</v>
      </c>
      <c r="C62" s="123">
        <v>0</v>
      </c>
      <c r="D62" s="123">
        <v>0</v>
      </c>
      <c r="E62" s="123">
        <v>1208</v>
      </c>
      <c r="F62" s="123">
        <v>1984</v>
      </c>
      <c r="G62" s="123">
        <v>854</v>
      </c>
      <c r="H62" s="123">
        <v>612</v>
      </c>
      <c r="I62" s="123">
        <v>1475</v>
      </c>
      <c r="J62" s="123">
        <v>655</v>
      </c>
      <c r="K62" s="123">
        <v>7969</v>
      </c>
      <c r="L62" s="123">
        <v>21174</v>
      </c>
      <c r="M62" s="123">
        <v>2078</v>
      </c>
      <c r="N62" s="123">
        <v>2713</v>
      </c>
      <c r="O62" s="123">
        <v>7607</v>
      </c>
      <c r="P62" s="123">
        <v>56657</v>
      </c>
      <c r="Q62" s="123">
        <v>112901</v>
      </c>
      <c r="R62" s="123">
        <v>109322</v>
      </c>
      <c r="S62" s="123">
        <v>131530</v>
      </c>
      <c r="T62" s="123">
        <v>164918</v>
      </c>
      <c r="U62" s="123">
        <v>6302</v>
      </c>
      <c r="V62" s="123">
        <v>20348.32</v>
      </c>
      <c r="W62" s="123">
        <v>7075.27</v>
      </c>
      <c r="X62" s="123">
        <v>11344.57</v>
      </c>
      <c r="Y62" s="123">
        <v>9169</v>
      </c>
      <c r="Z62" s="123">
        <v>23491</v>
      </c>
      <c r="AA62" s="123">
        <v>21756</v>
      </c>
      <c r="AB62" s="123">
        <v>2988.7139100000004</v>
      </c>
      <c r="AC62" s="123">
        <v>12339</v>
      </c>
      <c r="AD62" s="123">
        <v>5912.6620600000497</v>
      </c>
      <c r="AE62" s="123">
        <v>241555</v>
      </c>
      <c r="AF62" s="123">
        <v>296213.11127999995</v>
      </c>
      <c r="AG62" s="123">
        <v>285210.06017000001</v>
      </c>
      <c r="AH62" s="123">
        <v>20456.473810000101</v>
      </c>
      <c r="AI62" s="123">
        <v>21715.326840000202</v>
      </c>
      <c r="AJ62" s="123">
        <v>13773</v>
      </c>
      <c r="AK62" s="123">
        <v>22301</v>
      </c>
      <c r="AL62" s="123">
        <v>265127.69322999998</v>
      </c>
      <c r="AM62" s="123">
        <v>274881.59495</v>
      </c>
      <c r="AN62" s="123">
        <v>52890</v>
      </c>
      <c r="AO62" s="123">
        <v>41451.733019999898</v>
      </c>
      <c r="AP62" s="123">
        <v>4354</v>
      </c>
      <c r="AQ62" s="123">
        <v>4870</v>
      </c>
      <c r="AR62" s="123">
        <v>5459</v>
      </c>
      <c r="AS62" s="123">
        <v>5452</v>
      </c>
      <c r="AT62" s="123">
        <v>19703</v>
      </c>
      <c r="AU62" s="123">
        <v>0</v>
      </c>
      <c r="AV62" s="123">
        <v>0</v>
      </c>
      <c r="AW62" s="123">
        <v>0</v>
      </c>
      <c r="AX62" s="123">
        <v>0</v>
      </c>
      <c r="AY62" s="123">
        <v>0</v>
      </c>
      <c r="AZ62" s="123">
        <v>0</v>
      </c>
      <c r="BA62" s="123"/>
      <c r="BB62" s="123">
        <v>14440</v>
      </c>
      <c r="BC62" s="123">
        <v>13716</v>
      </c>
      <c r="BD62" s="123">
        <v>7145</v>
      </c>
      <c r="BE62" s="123"/>
    </row>
    <row r="63" spans="1:57">
      <c r="A63" s="108" t="s">
        <v>39</v>
      </c>
      <c r="B63" s="124">
        <v>0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24">
        <v>0</v>
      </c>
      <c r="I63" s="124">
        <v>0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24">
        <v>0</v>
      </c>
      <c r="P63" s="124">
        <v>0</v>
      </c>
      <c r="Q63" s="124">
        <v>0</v>
      </c>
      <c r="R63" s="124">
        <v>18868</v>
      </c>
      <c r="S63" s="124">
        <v>0</v>
      </c>
      <c r="T63" s="124">
        <v>0</v>
      </c>
      <c r="U63" s="124">
        <v>34332</v>
      </c>
      <c r="V63" s="124">
        <v>35393</v>
      </c>
      <c r="W63" s="124">
        <v>58893</v>
      </c>
      <c r="X63" s="124">
        <v>53179</v>
      </c>
      <c r="Y63" s="124">
        <v>55529</v>
      </c>
      <c r="Z63" s="124">
        <v>51808</v>
      </c>
      <c r="AA63" s="124">
        <v>47499</v>
      </c>
      <c r="AB63" s="124">
        <v>54299.65466</v>
      </c>
      <c r="AC63" s="124">
        <v>52776</v>
      </c>
      <c r="AD63" s="124">
        <v>49151.761259999999</v>
      </c>
      <c r="AE63" s="124">
        <v>48453</v>
      </c>
      <c r="AF63" s="124">
        <v>46401.716460000003</v>
      </c>
      <c r="AG63" s="124">
        <v>41575.09708</v>
      </c>
      <c r="AH63" s="124">
        <v>35061.931810000002</v>
      </c>
      <c r="AI63" s="124">
        <v>31670.84247</v>
      </c>
      <c r="AJ63" s="124">
        <v>29467.94816</v>
      </c>
      <c r="AK63" s="124">
        <v>27844.82228</v>
      </c>
      <c r="AL63" s="124">
        <v>25376.709309999998</v>
      </c>
      <c r="AM63" s="124">
        <v>22319.483230000002</v>
      </c>
      <c r="AN63" s="124">
        <v>20920</v>
      </c>
      <c r="AO63" s="124">
        <v>19770.932110000002</v>
      </c>
      <c r="AP63" s="124">
        <v>17578</v>
      </c>
      <c r="AQ63" s="124">
        <v>16847</v>
      </c>
      <c r="AR63" s="124">
        <v>36302</v>
      </c>
      <c r="AS63" s="124">
        <v>17982</v>
      </c>
      <c r="AT63" s="124">
        <v>16925</v>
      </c>
      <c r="AU63" s="124">
        <v>16420</v>
      </c>
      <c r="AV63" s="124">
        <v>15312</v>
      </c>
      <c r="AW63" s="124">
        <v>15928</v>
      </c>
      <c r="AX63" s="124">
        <v>15449</v>
      </c>
      <c r="AY63" s="124">
        <v>15141</v>
      </c>
      <c r="AZ63" s="124">
        <v>14639</v>
      </c>
      <c r="BA63" s="124">
        <v>14569</v>
      </c>
      <c r="BB63" s="124">
        <v>0</v>
      </c>
      <c r="BC63" s="124">
        <v>0</v>
      </c>
      <c r="BD63" s="124">
        <v>15493</v>
      </c>
      <c r="BE63" s="124">
        <v>15641</v>
      </c>
    </row>
    <row r="64" spans="1:57">
      <c r="A64" s="109" t="s">
        <v>310</v>
      </c>
      <c r="B64" s="123">
        <v>0</v>
      </c>
      <c r="C64" s="123">
        <v>0</v>
      </c>
      <c r="D64" s="123">
        <v>0</v>
      </c>
      <c r="E64" s="123">
        <v>0</v>
      </c>
      <c r="F64" s="123">
        <v>0</v>
      </c>
      <c r="G64" s="123">
        <v>0</v>
      </c>
      <c r="H64" s="123">
        <v>0</v>
      </c>
      <c r="I64" s="123">
        <v>49211</v>
      </c>
      <c r="J64" s="123">
        <v>49211</v>
      </c>
      <c r="K64" s="123">
        <v>0</v>
      </c>
      <c r="L64" s="123">
        <v>0</v>
      </c>
      <c r="M64" s="123">
        <v>27742</v>
      </c>
      <c r="N64" s="123">
        <v>27742</v>
      </c>
      <c r="O64" s="123">
        <v>0</v>
      </c>
      <c r="P64" s="123">
        <v>0</v>
      </c>
      <c r="Q64" s="123">
        <v>48727</v>
      </c>
      <c r="R64" s="123">
        <v>48728</v>
      </c>
      <c r="S64" s="123">
        <v>0</v>
      </c>
      <c r="T64" s="123">
        <v>0</v>
      </c>
      <c r="U64" s="123">
        <v>215501</v>
      </c>
      <c r="V64" s="123">
        <v>215500.7</v>
      </c>
      <c r="W64" s="123">
        <v>0.32</v>
      </c>
      <c r="X64" s="123">
        <v>0</v>
      </c>
      <c r="Y64" s="123">
        <v>144535</v>
      </c>
      <c r="Z64" s="123">
        <v>144535</v>
      </c>
      <c r="AA64" s="123">
        <v>0</v>
      </c>
      <c r="AB64" s="123">
        <v>0</v>
      </c>
      <c r="AC64" s="123">
        <v>211728</v>
      </c>
      <c r="AD64" s="123">
        <v>211728.34203679601</v>
      </c>
      <c r="AE64" s="123">
        <v>105864</v>
      </c>
      <c r="AF64" s="123">
        <v>105864.17099679601</v>
      </c>
      <c r="AG64" s="123">
        <v>0</v>
      </c>
      <c r="AH64" s="123">
        <v>0</v>
      </c>
      <c r="AI64" s="123">
        <v>0</v>
      </c>
      <c r="AJ64" s="123"/>
      <c r="AK64" s="123">
        <v>41024</v>
      </c>
      <c r="AL64" s="123">
        <v>41024</v>
      </c>
      <c r="AM64" s="123">
        <v>41024</v>
      </c>
      <c r="AN64" s="123">
        <v>41024</v>
      </c>
      <c r="AO64" s="123">
        <v>0</v>
      </c>
      <c r="AP64" s="123">
        <v>0</v>
      </c>
      <c r="AQ64" s="123">
        <v>0</v>
      </c>
      <c r="AR64" s="123" t="s">
        <v>75</v>
      </c>
      <c r="AS64" s="123">
        <v>128173</v>
      </c>
      <c r="AT64" s="123">
        <v>119281</v>
      </c>
      <c r="AU64" s="123">
        <v>0</v>
      </c>
      <c r="AV64" s="123">
        <v>0</v>
      </c>
      <c r="AW64" s="123">
        <v>0</v>
      </c>
      <c r="AX64" s="123">
        <v>0</v>
      </c>
      <c r="AY64" s="123">
        <v>0</v>
      </c>
      <c r="AZ64" s="123">
        <v>0</v>
      </c>
      <c r="BA64" s="123"/>
      <c r="BB64" s="123">
        <v>0</v>
      </c>
      <c r="BC64" s="123">
        <v>0</v>
      </c>
      <c r="BD64" s="123">
        <v>0</v>
      </c>
      <c r="BE64" s="123">
        <v>44404</v>
      </c>
    </row>
    <row r="65" spans="1:57">
      <c r="A65" s="108" t="s">
        <v>38</v>
      </c>
      <c r="B65" s="124">
        <v>11499</v>
      </c>
      <c r="C65" s="124">
        <v>7400</v>
      </c>
      <c r="D65" s="124">
        <v>5690</v>
      </c>
      <c r="E65" s="124">
        <v>310</v>
      </c>
      <c r="F65" s="124">
        <v>1212</v>
      </c>
      <c r="G65" s="124">
        <v>1496</v>
      </c>
      <c r="H65" s="124">
        <v>1318</v>
      </c>
      <c r="I65" s="124">
        <v>1209</v>
      </c>
      <c r="J65" s="124">
        <v>0</v>
      </c>
      <c r="K65" s="124">
        <v>2204</v>
      </c>
      <c r="L65" s="124">
        <v>2072</v>
      </c>
      <c r="M65" s="124">
        <v>2150</v>
      </c>
      <c r="N65" s="124">
        <v>87</v>
      </c>
      <c r="O65" s="124">
        <v>0</v>
      </c>
      <c r="P65" s="124">
        <v>379</v>
      </c>
      <c r="Q65" s="124">
        <v>7933</v>
      </c>
      <c r="R65" s="124">
        <v>0</v>
      </c>
      <c r="S65" s="124">
        <v>28447</v>
      </c>
      <c r="T65" s="124">
        <v>32213</v>
      </c>
      <c r="U65" s="124">
        <v>3696</v>
      </c>
      <c r="V65" s="124">
        <v>5795</v>
      </c>
      <c r="W65" s="124">
        <v>5624.33</v>
      </c>
      <c r="X65" s="124">
        <v>7871.11</v>
      </c>
      <c r="Y65" s="124">
        <v>8262</v>
      </c>
      <c r="Z65" s="124">
        <v>3320</v>
      </c>
      <c r="AA65" s="124">
        <v>3809</v>
      </c>
      <c r="AB65" s="124">
        <v>1427.9222619685199</v>
      </c>
      <c r="AC65" s="124">
        <v>6246</v>
      </c>
      <c r="AD65" s="124">
        <v>7477.9014774036505</v>
      </c>
      <c r="AE65" s="124">
        <v>3036</v>
      </c>
      <c r="AF65" s="124">
        <v>5346</v>
      </c>
      <c r="AG65" s="124">
        <v>8434</v>
      </c>
      <c r="AH65" s="124">
        <v>6072</v>
      </c>
      <c r="AI65" s="124">
        <v>9319</v>
      </c>
      <c r="AJ65" s="124">
        <v>5092</v>
      </c>
      <c r="AK65" s="124">
        <v>4394</v>
      </c>
      <c r="AL65" s="124">
        <v>7033</v>
      </c>
      <c r="AM65" s="124">
        <v>7485</v>
      </c>
      <c r="AN65" s="124">
        <v>3715</v>
      </c>
      <c r="AO65" s="124">
        <v>7046</v>
      </c>
      <c r="AP65" s="124">
        <v>31081</v>
      </c>
      <c r="AQ65" s="124">
        <v>25033</v>
      </c>
      <c r="AR65" s="124">
        <v>18686</v>
      </c>
      <c r="AS65" s="124">
        <v>27706</v>
      </c>
      <c r="AT65" s="124">
        <v>21322</v>
      </c>
      <c r="AU65" s="124">
        <v>18743</v>
      </c>
      <c r="AV65" s="124">
        <v>24454</v>
      </c>
      <c r="AW65" s="124">
        <v>35934</v>
      </c>
      <c r="AX65" s="124">
        <v>37468</v>
      </c>
      <c r="AY65" s="124">
        <v>37681</v>
      </c>
      <c r="AZ65" s="124">
        <v>36280</v>
      </c>
      <c r="BA65" s="124">
        <v>28856</v>
      </c>
      <c r="BB65" s="124">
        <v>37218</v>
      </c>
      <c r="BC65" s="124">
        <v>30366</v>
      </c>
      <c r="BD65" s="124">
        <v>31042</v>
      </c>
      <c r="BE65" s="124">
        <v>25395</v>
      </c>
    </row>
    <row r="66" spans="1:57">
      <c r="A66" s="109" t="s">
        <v>170</v>
      </c>
      <c r="B66" s="123">
        <v>26148</v>
      </c>
      <c r="C66" s="123"/>
      <c r="D66" s="123"/>
      <c r="E66" s="123"/>
      <c r="F66" s="123"/>
      <c r="G66" s="123"/>
      <c r="H66" s="123"/>
      <c r="I66" s="123"/>
      <c r="J66" s="123"/>
      <c r="K66" s="123"/>
      <c r="L66" s="123"/>
      <c r="M66" s="123"/>
      <c r="N66" s="123"/>
      <c r="O66" s="123"/>
      <c r="P66" s="123"/>
      <c r="Q66" s="123"/>
      <c r="R66" s="123"/>
      <c r="S66" s="123"/>
      <c r="T66" s="123"/>
      <c r="U66" s="123"/>
      <c r="V66" s="123"/>
      <c r="W66" s="123"/>
      <c r="X66" s="123"/>
      <c r="Y66" s="123"/>
      <c r="Z66" s="123"/>
      <c r="AA66" s="123"/>
      <c r="AB66" s="123"/>
      <c r="AC66" s="123"/>
      <c r="AD66" s="123"/>
      <c r="AE66" s="123"/>
      <c r="AF66" s="123"/>
      <c r="AG66" s="123"/>
      <c r="AH66" s="123"/>
      <c r="AI66" s="123"/>
      <c r="AJ66" s="123"/>
      <c r="AK66" s="123"/>
      <c r="AL66" s="123"/>
      <c r="AM66" s="123"/>
      <c r="AN66" s="123"/>
      <c r="AO66" s="123"/>
      <c r="AP66" s="123"/>
      <c r="AQ66" s="123" t="s">
        <v>75</v>
      </c>
      <c r="AR66" s="123" t="s">
        <v>75</v>
      </c>
      <c r="AS66" s="123" t="s">
        <v>75</v>
      </c>
      <c r="AT66" s="123" t="s">
        <v>75</v>
      </c>
      <c r="AU66" s="123" t="s">
        <v>75</v>
      </c>
      <c r="AV66" s="123" t="s">
        <v>75</v>
      </c>
      <c r="AW66" s="123" t="s">
        <v>75</v>
      </c>
      <c r="AX66" s="123" t="s">
        <v>75</v>
      </c>
      <c r="AY66" s="123" t="s">
        <v>75</v>
      </c>
      <c r="AZ66" s="123" t="s">
        <v>75</v>
      </c>
      <c r="BA66" s="123"/>
      <c r="BB66" s="123"/>
      <c r="BC66" s="123"/>
      <c r="BD66" s="123"/>
      <c r="BE66" s="123"/>
    </row>
    <row r="67" spans="1:57">
      <c r="A67" s="108" t="s">
        <v>32</v>
      </c>
      <c r="B67" s="124">
        <v>0</v>
      </c>
      <c r="C67" s="124">
        <v>0</v>
      </c>
      <c r="D67" s="124">
        <v>0</v>
      </c>
      <c r="E67" s="124">
        <v>0</v>
      </c>
      <c r="F67" s="124">
        <v>0</v>
      </c>
      <c r="G67" s="124">
        <v>2941</v>
      </c>
      <c r="H67" s="124">
        <v>2521</v>
      </c>
      <c r="I67" s="124">
        <v>0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24">
        <v>0</v>
      </c>
      <c r="P67" s="124">
        <v>0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24">
        <v>0</v>
      </c>
      <c r="W67" s="124">
        <v>0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24" t="s">
        <v>75</v>
      </c>
      <c r="AD67" s="124" t="s">
        <v>75</v>
      </c>
      <c r="AE67" s="124" t="s">
        <v>75</v>
      </c>
      <c r="AF67" s="124" t="s">
        <v>75</v>
      </c>
      <c r="AG67" s="124" t="s">
        <v>75</v>
      </c>
      <c r="AH67" s="124">
        <v>0</v>
      </c>
      <c r="AI67" s="124">
        <v>0</v>
      </c>
      <c r="AJ67" s="124"/>
      <c r="AK67" s="124"/>
      <c r="AL67" s="124"/>
      <c r="AM67" s="124"/>
      <c r="AN67" s="124"/>
      <c r="AO67" s="124"/>
      <c r="AP67" s="124"/>
      <c r="AQ67" s="124" t="s">
        <v>75</v>
      </c>
      <c r="AR67" s="124" t="s">
        <v>75</v>
      </c>
      <c r="AS67" s="124" t="s">
        <v>75</v>
      </c>
      <c r="AT67" s="124" t="s">
        <v>75</v>
      </c>
      <c r="AU67" s="124" t="s">
        <v>75</v>
      </c>
      <c r="AV67" s="124" t="s">
        <v>75</v>
      </c>
      <c r="AW67" s="124" t="s">
        <v>75</v>
      </c>
      <c r="AX67" s="124" t="s">
        <v>75</v>
      </c>
      <c r="AY67" s="124" t="s">
        <v>75</v>
      </c>
      <c r="AZ67" s="124" t="s">
        <v>75</v>
      </c>
      <c r="BA67" s="124"/>
      <c r="BB67" s="124"/>
      <c r="BC67" s="124"/>
      <c r="BD67" s="124"/>
      <c r="BE67" s="124"/>
    </row>
    <row r="68" spans="1:57">
      <c r="A68" s="109" t="s">
        <v>166</v>
      </c>
      <c r="B68" s="123">
        <v>485</v>
      </c>
      <c r="C68" s="123">
        <f>8829+485</f>
        <v>9314</v>
      </c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>
        <v>43684</v>
      </c>
      <c r="R68" s="123">
        <v>0</v>
      </c>
      <c r="S68" s="123">
        <v>0</v>
      </c>
      <c r="T68" s="123">
        <v>0</v>
      </c>
      <c r="U68" s="123">
        <v>0</v>
      </c>
      <c r="V68" s="123">
        <v>0</v>
      </c>
      <c r="W68" s="123">
        <v>0</v>
      </c>
      <c r="X68" s="123">
        <v>0</v>
      </c>
      <c r="Y68" s="123">
        <v>0</v>
      </c>
      <c r="Z68" s="123">
        <v>0</v>
      </c>
      <c r="AA68" s="123">
        <v>0</v>
      </c>
      <c r="AB68" s="123">
        <v>0</v>
      </c>
      <c r="AC68" s="123" t="s">
        <v>75</v>
      </c>
      <c r="AD68" s="123" t="s">
        <v>75</v>
      </c>
      <c r="AE68" s="123" t="s">
        <v>75</v>
      </c>
      <c r="AF68" s="123" t="s">
        <v>75</v>
      </c>
      <c r="AG68" s="123" t="s">
        <v>75</v>
      </c>
      <c r="AH68" s="123">
        <v>0</v>
      </c>
      <c r="AI68" s="123">
        <v>0</v>
      </c>
      <c r="AJ68" s="123"/>
      <c r="AK68" s="123"/>
      <c r="AL68" s="123"/>
      <c r="AM68" s="123"/>
      <c r="AN68" s="123"/>
      <c r="AO68" s="123"/>
      <c r="AP68" s="123"/>
      <c r="AQ68" s="123" t="s">
        <v>75</v>
      </c>
      <c r="AR68" s="123" t="s">
        <v>75</v>
      </c>
      <c r="AS68" s="123" t="s">
        <v>75</v>
      </c>
      <c r="AT68" s="123" t="s">
        <v>75</v>
      </c>
      <c r="AU68" s="123" t="s">
        <v>75</v>
      </c>
      <c r="AV68" s="123" t="s">
        <v>75</v>
      </c>
      <c r="AW68" s="123" t="s">
        <v>75</v>
      </c>
      <c r="AX68" s="123" t="s">
        <v>75</v>
      </c>
      <c r="AY68" s="123" t="s">
        <v>75</v>
      </c>
      <c r="AZ68" s="123" t="s">
        <v>75</v>
      </c>
      <c r="BA68" s="123"/>
      <c r="BB68" s="123"/>
      <c r="BC68" s="123"/>
      <c r="BD68" s="123"/>
      <c r="BE68" s="123"/>
    </row>
    <row r="69" spans="1:57">
      <c r="A69" s="108" t="s">
        <v>36</v>
      </c>
      <c r="B69" s="124">
        <v>1857</v>
      </c>
      <c r="C69" s="124">
        <v>2545</v>
      </c>
      <c r="D69" s="124">
        <v>1200</v>
      </c>
      <c r="E69" s="124">
        <v>2281</v>
      </c>
      <c r="F69" s="124">
        <v>5404</v>
      </c>
      <c r="G69" s="124">
        <v>5173</v>
      </c>
      <c r="H69" s="124">
        <v>7358</v>
      </c>
      <c r="I69" s="124">
        <v>9425</v>
      </c>
      <c r="J69" s="124">
        <v>13005</v>
      </c>
      <c r="K69" s="124">
        <v>16149</v>
      </c>
      <c r="L69" s="124">
        <v>21598</v>
      </c>
      <c r="M69" s="124">
        <v>20729</v>
      </c>
      <c r="N69" s="124">
        <v>17329</v>
      </c>
      <c r="O69" s="124">
        <v>23418</v>
      </c>
      <c r="P69" s="124">
        <v>21497</v>
      </c>
      <c r="Q69" s="124">
        <v>26281</v>
      </c>
      <c r="R69" s="124">
        <v>8997</v>
      </c>
      <c r="S69" s="124">
        <v>15297</v>
      </c>
      <c r="T69" s="124">
        <v>19637</v>
      </c>
      <c r="U69" s="124">
        <v>26309</v>
      </c>
      <c r="V69" s="124">
        <v>27541.9</v>
      </c>
      <c r="W69" s="124">
        <v>18183.04</v>
      </c>
      <c r="X69" s="124">
        <v>17227.23</v>
      </c>
      <c r="Y69" s="124">
        <v>6657.4</v>
      </c>
      <c r="Z69" s="124">
        <v>11346</v>
      </c>
      <c r="AA69" s="124">
        <v>11886</v>
      </c>
      <c r="AB69" s="124">
        <v>10944.678273469999</v>
      </c>
      <c r="AC69" s="124">
        <v>14190</v>
      </c>
      <c r="AD69" s="124">
        <v>3403.7207818732099</v>
      </c>
      <c r="AE69" s="124">
        <v>1902</v>
      </c>
      <c r="AF69" s="124">
        <v>3581.7351174151504</v>
      </c>
      <c r="AG69" s="124">
        <v>3116.67056397645</v>
      </c>
      <c r="AH69" s="124">
        <v>4843.8827079875009</v>
      </c>
      <c r="AI69" s="124">
        <v>4796.5387749874999</v>
      </c>
      <c r="AJ69" s="124">
        <v>8988.9362526328605</v>
      </c>
      <c r="AK69" s="124">
        <v>13930.618094987502</v>
      </c>
      <c r="AL69" s="124">
        <v>13824.6644272507</v>
      </c>
      <c r="AM69" s="124">
        <v>18003.769390429999</v>
      </c>
      <c r="AN69" s="124">
        <v>15999</v>
      </c>
      <c r="AO69" s="124">
        <v>19883.562535999201</v>
      </c>
      <c r="AP69" s="124">
        <v>0</v>
      </c>
      <c r="AQ69" s="124">
        <v>0</v>
      </c>
      <c r="AR69" s="124">
        <v>0</v>
      </c>
      <c r="AS69" s="124" t="s">
        <v>75</v>
      </c>
      <c r="AT69" s="124" t="s">
        <v>75</v>
      </c>
      <c r="AU69" s="124" t="s">
        <v>75</v>
      </c>
      <c r="AV69" s="124" t="s">
        <v>75</v>
      </c>
      <c r="AW69" s="124" t="s">
        <v>75</v>
      </c>
      <c r="AX69" s="124" t="s">
        <v>75</v>
      </c>
      <c r="AY69" s="124" t="s">
        <v>75</v>
      </c>
      <c r="AZ69" s="124" t="s">
        <v>75</v>
      </c>
      <c r="BA69" s="124"/>
      <c r="BB69" s="124"/>
      <c r="BC69" s="124"/>
      <c r="BD69" s="124"/>
      <c r="BE69" s="124"/>
    </row>
    <row r="70" spans="1:57" ht="12" customHeight="1">
      <c r="A70" s="112" t="s">
        <v>12</v>
      </c>
      <c r="B70" s="121">
        <f t="shared" ref="B70:AA70" si="11">SUM(B55:B69)</f>
        <v>197731</v>
      </c>
      <c r="C70" s="121">
        <f t="shared" si="11"/>
        <v>174266</v>
      </c>
      <c r="D70" s="121">
        <f t="shared" si="11"/>
        <v>146992</v>
      </c>
      <c r="E70" s="121">
        <f t="shared" si="11"/>
        <v>177174</v>
      </c>
      <c r="F70" s="121">
        <f t="shared" si="11"/>
        <v>247201</v>
      </c>
      <c r="G70" s="121">
        <f t="shared" si="11"/>
        <v>265529</v>
      </c>
      <c r="H70" s="121">
        <f t="shared" si="11"/>
        <v>236205</v>
      </c>
      <c r="I70" s="121">
        <f t="shared" si="11"/>
        <v>306736</v>
      </c>
      <c r="J70" s="121">
        <f t="shared" si="11"/>
        <v>278337</v>
      </c>
      <c r="K70" s="121">
        <f t="shared" si="11"/>
        <v>328787</v>
      </c>
      <c r="L70" s="121">
        <f t="shared" si="11"/>
        <v>500213</v>
      </c>
      <c r="M70" s="121">
        <f t="shared" si="11"/>
        <v>505360</v>
      </c>
      <c r="N70" s="121">
        <f t="shared" si="11"/>
        <v>481890</v>
      </c>
      <c r="O70" s="121">
        <f t="shared" si="11"/>
        <v>522490</v>
      </c>
      <c r="P70" s="121">
        <f t="shared" si="11"/>
        <v>685889</v>
      </c>
      <c r="Q70" s="121">
        <f t="shared" si="11"/>
        <v>1032080</v>
      </c>
      <c r="R70" s="121">
        <f t="shared" si="11"/>
        <v>843710</v>
      </c>
      <c r="S70" s="121">
        <f t="shared" si="11"/>
        <v>912136</v>
      </c>
      <c r="T70" s="121">
        <f t="shared" si="11"/>
        <v>1449011</v>
      </c>
      <c r="U70" s="121">
        <f t="shared" si="11"/>
        <v>1436806</v>
      </c>
      <c r="V70" s="121">
        <f t="shared" si="11"/>
        <v>1110177.2899999998</v>
      </c>
      <c r="W70" s="121">
        <f t="shared" si="11"/>
        <v>968797.86999999988</v>
      </c>
      <c r="X70" s="121">
        <f t="shared" si="11"/>
        <v>1068870.99</v>
      </c>
      <c r="Y70" s="121">
        <f t="shared" si="11"/>
        <v>1405145.9699999997</v>
      </c>
      <c r="Z70" s="121">
        <f t="shared" si="11"/>
        <v>1178282</v>
      </c>
      <c r="AA70" s="121">
        <f t="shared" si="11"/>
        <v>1063356</v>
      </c>
      <c r="AB70" s="121">
        <f>ROUND(SUM(AB55:AB69),0)</f>
        <v>953824</v>
      </c>
      <c r="AC70" s="121">
        <f t="shared" ref="AC70:AM70" si="12">SUM(AC55:AC69)</f>
        <v>869663</v>
      </c>
      <c r="AD70" s="121">
        <f t="shared" si="12"/>
        <v>925663.01041610935</v>
      </c>
      <c r="AE70" s="121">
        <f t="shared" si="12"/>
        <v>1470988</v>
      </c>
      <c r="AF70" s="121">
        <f t="shared" si="12"/>
        <v>1501999.6856197047</v>
      </c>
      <c r="AG70" s="121">
        <f t="shared" si="12"/>
        <v>1367393.408736367</v>
      </c>
      <c r="AH70" s="121">
        <f t="shared" si="12"/>
        <v>1083256.3499900356</v>
      </c>
      <c r="AI70" s="121">
        <f t="shared" si="12"/>
        <v>711058.23805013276</v>
      </c>
      <c r="AJ70" s="121">
        <f t="shared" si="12"/>
        <v>576742.36510550219</v>
      </c>
      <c r="AK70" s="121">
        <f t="shared" si="12"/>
        <v>852934.71276853129</v>
      </c>
      <c r="AL70" s="121">
        <f t="shared" si="12"/>
        <v>1228097.0358591028</v>
      </c>
      <c r="AM70" s="121">
        <f t="shared" si="12"/>
        <v>2542939.1929679699</v>
      </c>
      <c r="AN70" s="121">
        <f>VLOOKUP(A70,[37]BP!$O:$Z,10,0)</f>
        <v>1048721</v>
      </c>
      <c r="AO70" s="121">
        <v>843287</v>
      </c>
      <c r="AP70" s="121">
        <v>630167</v>
      </c>
      <c r="AQ70" s="121">
        <v>696923</v>
      </c>
      <c r="AR70" s="121">
        <v>885002</v>
      </c>
      <c r="AS70" s="121">
        <v>964525</v>
      </c>
      <c r="AT70" s="121">
        <v>959648</v>
      </c>
      <c r="AU70" s="121">
        <v>500898</v>
      </c>
      <c r="AV70" s="121">
        <v>502379</v>
      </c>
      <c r="AW70" s="121">
        <v>475218</v>
      </c>
      <c r="AX70" s="121">
        <v>441115</v>
      </c>
      <c r="AY70" s="121">
        <v>535285</v>
      </c>
      <c r="AZ70" s="121">
        <v>435070</v>
      </c>
      <c r="BA70" s="121">
        <v>467616</v>
      </c>
      <c r="BB70" s="121">
        <v>483612</v>
      </c>
      <c r="BC70" s="121">
        <v>878421</v>
      </c>
      <c r="BD70" s="121">
        <v>519350</v>
      </c>
      <c r="BE70" s="121">
        <v>633660</v>
      </c>
    </row>
    <row r="71" spans="1:57">
      <c r="A71" s="114"/>
      <c r="B71" s="124"/>
      <c r="C71" s="124"/>
      <c r="D71" s="124"/>
      <c r="E71" s="124"/>
      <c r="F71" s="124"/>
      <c r="G71" s="124"/>
      <c r="H71" s="124"/>
      <c r="I71" s="124"/>
      <c r="J71" s="124"/>
      <c r="K71" s="124"/>
      <c r="L71" s="124"/>
      <c r="M71" s="124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  <c r="BD71" s="124"/>
      <c r="BE71" s="124"/>
    </row>
    <row r="72" spans="1:57">
      <c r="A72" s="106" t="s">
        <v>13</v>
      </c>
      <c r="B72" s="122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  <c r="Y72" s="122"/>
      <c r="Z72" s="122"/>
      <c r="AA72" s="122"/>
      <c r="AB72" s="122"/>
      <c r="AC72" s="122"/>
      <c r="AD72" s="122"/>
      <c r="AE72" s="122"/>
      <c r="AF72" s="122"/>
      <c r="AG72" s="122"/>
      <c r="AH72" s="122"/>
      <c r="AI72" s="122"/>
      <c r="AJ72" s="122"/>
      <c r="AK72" s="122"/>
      <c r="AL72" s="122"/>
      <c r="AM72" s="122"/>
      <c r="AN72" s="122"/>
      <c r="AO72" s="122"/>
      <c r="AP72" s="122"/>
      <c r="AQ72" s="122"/>
      <c r="AR72" s="122"/>
      <c r="AS72" s="122"/>
      <c r="AT72" s="122"/>
      <c r="AU72" s="122"/>
      <c r="AV72" s="122"/>
      <c r="AW72" s="122"/>
      <c r="AX72" s="122"/>
      <c r="AY72" s="122"/>
      <c r="AZ72" s="122"/>
      <c r="BA72" s="122"/>
      <c r="BB72" s="122"/>
      <c r="BC72" s="122"/>
      <c r="BD72" s="122"/>
      <c r="BE72" s="122"/>
    </row>
    <row r="73" spans="1:57">
      <c r="A73" s="108" t="s">
        <v>30</v>
      </c>
      <c r="B73" s="124">
        <v>919306</v>
      </c>
      <c r="C73" s="124">
        <v>1229342</v>
      </c>
      <c r="D73" s="124">
        <v>1293398</v>
      </c>
      <c r="E73" s="124">
        <v>1371505</v>
      </c>
      <c r="F73" s="124">
        <v>1365614</v>
      </c>
      <c r="G73" s="124">
        <v>1294890</v>
      </c>
      <c r="H73" s="124">
        <v>1266196</v>
      </c>
      <c r="I73" s="124">
        <v>1346966</v>
      </c>
      <c r="J73" s="124">
        <v>1352693</v>
      </c>
      <c r="K73" s="124">
        <v>1429437</v>
      </c>
      <c r="L73" s="124">
        <v>1432754</v>
      </c>
      <c r="M73" s="124">
        <v>1439023</v>
      </c>
      <c r="N73" s="124">
        <v>2475699</v>
      </c>
      <c r="O73" s="124">
        <v>2463247</v>
      </c>
      <c r="P73" s="124">
        <v>2680696</v>
      </c>
      <c r="Q73" s="124">
        <v>2821131</v>
      </c>
      <c r="R73" s="124">
        <v>3163600</v>
      </c>
      <c r="S73" s="124">
        <v>3481507</v>
      </c>
      <c r="T73" s="124">
        <v>3370653</v>
      </c>
      <c r="U73" s="124">
        <v>3737328</v>
      </c>
      <c r="V73" s="124">
        <v>3750827.73</v>
      </c>
      <c r="W73" s="124">
        <v>4233218</v>
      </c>
      <c r="X73" s="124">
        <v>4089176.68</v>
      </c>
      <c r="Y73" s="124">
        <v>3997140</v>
      </c>
      <c r="Z73" s="124">
        <v>4362066</v>
      </c>
      <c r="AA73" s="124">
        <v>4354335</v>
      </c>
      <c r="AB73" s="124">
        <v>4371436.2701367904</v>
      </c>
      <c r="AC73" s="124">
        <v>4834950</v>
      </c>
      <c r="AD73" s="124">
        <v>4967073.8320520204</v>
      </c>
      <c r="AE73" s="124">
        <v>4443994</v>
      </c>
      <c r="AF73" s="124">
        <v>4717188.3201400004</v>
      </c>
      <c r="AG73" s="124">
        <v>4676154.2671699999</v>
      </c>
      <c r="AH73" s="124">
        <v>4570513.9061000003</v>
      </c>
      <c r="AI73" s="124">
        <v>4524112.9304350009</v>
      </c>
      <c r="AJ73" s="124">
        <v>4539143</v>
      </c>
      <c r="AK73" s="124">
        <v>4232594</v>
      </c>
      <c r="AL73" s="124">
        <v>3874994</v>
      </c>
      <c r="AM73" s="124">
        <v>2595351.5223349999</v>
      </c>
      <c r="AN73" s="124">
        <v>2534854</v>
      </c>
      <c r="AO73" s="124">
        <v>2733426</v>
      </c>
      <c r="AP73" s="124">
        <v>2531550</v>
      </c>
      <c r="AQ73" s="124">
        <v>2483070</v>
      </c>
      <c r="AR73" s="124">
        <v>2407142</v>
      </c>
      <c r="AS73" s="124">
        <v>2381086</v>
      </c>
      <c r="AT73" s="124">
        <v>2682403</v>
      </c>
      <c r="AU73" s="124">
        <v>2645755</v>
      </c>
      <c r="AV73" s="124">
        <v>2610215</v>
      </c>
      <c r="AW73" s="124">
        <v>2650075</v>
      </c>
      <c r="AX73" s="124">
        <v>2930901</v>
      </c>
      <c r="AY73" s="124">
        <v>3272805</v>
      </c>
      <c r="AZ73" s="124">
        <v>3130495</v>
      </c>
      <c r="BA73" s="124">
        <v>3603376</v>
      </c>
      <c r="BB73" s="124">
        <v>3954660</v>
      </c>
      <c r="BC73" s="124">
        <v>3533112</v>
      </c>
      <c r="BD73" s="124">
        <v>3760877</v>
      </c>
      <c r="BE73" s="124">
        <v>3613557</v>
      </c>
    </row>
    <row r="74" spans="1:57">
      <c r="A74" s="109" t="s">
        <v>290</v>
      </c>
      <c r="B74" s="123">
        <v>0</v>
      </c>
      <c r="C74" s="123">
        <v>22023</v>
      </c>
      <c r="D74" s="123">
        <v>24594</v>
      </c>
      <c r="E74" s="123">
        <v>23193</v>
      </c>
      <c r="F74" s="123">
        <v>26995</v>
      </c>
      <c r="G74" s="123">
        <v>25170</v>
      </c>
      <c r="H74" s="123">
        <v>26220</v>
      </c>
      <c r="I74" s="123">
        <v>27268</v>
      </c>
      <c r="J74" s="123">
        <v>27172</v>
      </c>
      <c r="K74" s="123">
        <v>27303</v>
      </c>
      <c r="L74" s="123">
        <v>23252</v>
      </c>
      <c r="M74" s="123">
        <v>110530</v>
      </c>
      <c r="N74" s="123">
        <v>110238</v>
      </c>
      <c r="O74" s="123">
        <v>109875</v>
      </c>
      <c r="P74" s="123">
        <v>108963</v>
      </c>
      <c r="Q74" s="123">
        <v>108821</v>
      </c>
      <c r="R74" s="123">
        <v>107302</v>
      </c>
      <c r="S74" s="123">
        <v>104141</v>
      </c>
      <c r="T74" s="123">
        <v>103537</v>
      </c>
      <c r="U74" s="123">
        <v>104927</v>
      </c>
      <c r="V74" s="123">
        <v>101260.63</v>
      </c>
      <c r="W74" s="123">
        <v>62343.15</v>
      </c>
      <c r="X74" s="123">
        <v>61552.39</v>
      </c>
      <c r="Y74" s="123">
        <v>64565</v>
      </c>
      <c r="Z74" s="123">
        <v>63758</v>
      </c>
      <c r="AA74" s="123">
        <v>65780</v>
      </c>
      <c r="AB74" s="123">
        <v>63652.946002714001</v>
      </c>
      <c r="AC74" s="123">
        <v>64931</v>
      </c>
      <c r="AD74" s="123">
        <v>64428.333903363404</v>
      </c>
      <c r="AE74" s="123">
        <v>64110</v>
      </c>
      <c r="AF74" s="123">
        <v>63276.236551264199</v>
      </c>
      <c r="AG74" s="123">
        <v>61305.876864413003</v>
      </c>
      <c r="AH74" s="123">
        <v>57242.900708859401</v>
      </c>
      <c r="AI74" s="123">
        <v>53178.257664630597</v>
      </c>
      <c r="AJ74" s="123">
        <v>46254</v>
      </c>
      <c r="AK74" s="123">
        <v>46400</v>
      </c>
      <c r="AL74" s="123">
        <v>49308.579650641397</v>
      </c>
      <c r="AM74" s="123">
        <v>55263.527916261395</v>
      </c>
      <c r="AN74" s="123">
        <v>24837</v>
      </c>
      <c r="AO74" s="123">
        <v>18586</v>
      </c>
      <c r="AP74" s="123">
        <v>19897</v>
      </c>
      <c r="AQ74" s="123">
        <v>20392</v>
      </c>
      <c r="AR74" s="123">
        <v>20884</v>
      </c>
      <c r="AS74" s="123">
        <v>21374</v>
      </c>
      <c r="AT74" s="123">
        <v>22394</v>
      </c>
      <c r="AU74" s="123">
        <v>22858</v>
      </c>
      <c r="AV74" s="123">
        <v>23031</v>
      </c>
      <c r="AW74" s="123">
        <v>28815</v>
      </c>
      <c r="AX74" s="123">
        <v>29195</v>
      </c>
      <c r="AY74" s="123">
        <v>30600</v>
      </c>
      <c r="AZ74" s="123">
        <v>32276</v>
      </c>
      <c r="BA74" s="123">
        <v>30533</v>
      </c>
      <c r="BB74" s="123">
        <v>30388</v>
      </c>
      <c r="BC74" s="123">
        <v>32667</v>
      </c>
      <c r="BD74" s="123">
        <v>33077</v>
      </c>
      <c r="BE74" s="123">
        <v>34777</v>
      </c>
    </row>
    <row r="75" spans="1:57">
      <c r="A75" s="108" t="s">
        <v>308</v>
      </c>
      <c r="B75" s="124"/>
      <c r="C75" s="124"/>
      <c r="D75" s="124"/>
      <c r="E75" s="124"/>
      <c r="F75" s="124"/>
      <c r="G75" s="124"/>
      <c r="H75" s="124"/>
      <c r="I75" s="124"/>
      <c r="J75" s="124"/>
      <c r="K75" s="124"/>
      <c r="L75" s="124"/>
      <c r="M75" s="124"/>
      <c r="N75" s="124"/>
      <c r="O75" s="124"/>
      <c r="P75" s="124"/>
      <c r="Q75" s="124"/>
      <c r="R75" s="124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AQ75" s="124"/>
      <c r="AR75" s="124"/>
      <c r="AS75" s="124">
        <v>17439</v>
      </c>
      <c r="AT75" s="124">
        <v>17712</v>
      </c>
      <c r="AU75" s="124">
        <v>17565</v>
      </c>
      <c r="AV75" s="124">
        <v>17918</v>
      </c>
      <c r="AW75" s="124">
        <v>32031</v>
      </c>
      <c r="AX75" s="124">
        <v>32542</v>
      </c>
      <c r="AY75" s="124">
        <v>32542</v>
      </c>
      <c r="AZ75" s="124">
        <v>33060</v>
      </c>
      <c r="BA75" s="124">
        <v>33216</v>
      </c>
      <c r="BB75" s="124">
        <v>33375</v>
      </c>
      <c r="BC75" s="124">
        <v>33658</v>
      </c>
      <c r="BD75" s="124">
        <v>34074</v>
      </c>
      <c r="BE75" s="124">
        <v>34708</v>
      </c>
    </row>
    <row r="76" spans="1:57">
      <c r="A76" s="109" t="s">
        <v>35</v>
      </c>
      <c r="B76" s="123">
        <v>18422</v>
      </c>
      <c r="C76" s="123">
        <v>17222</v>
      </c>
      <c r="D76" s="123">
        <v>16382</v>
      </c>
      <c r="E76" s="123">
        <v>14304</v>
      </c>
      <c r="F76" s="123">
        <v>13766</v>
      </c>
      <c r="G76" s="123">
        <v>13747</v>
      </c>
      <c r="H76" s="123">
        <v>11724</v>
      </c>
      <c r="I76" s="123">
        <v>20513</v>
      </c>
      <c r="J76" s="123">
        <v>19966</v>
      </c>
      <c r="K76" s="123">
        <v>17699</v>
      </c>
      <c r="L76" s="123">
        <v>17355</v>
      </c>
      <c r="M76" s="123">
        <v>75751</v>
      </c>
      <c r="N76" s="123">
        <v>75009</v>
      </c>
      <c r="O76" s="123">
        <v>76955</v>
      </c>
      <c r="P76" s="123">
        <v>76564</v>
      </c>
      <c r="Q76" s="123">
        <v>76309</v>
      </c>
      <c r="R76" s="123">
        <v>75955</v>
      </c>
      <c r="S76" s="123">
        <v>76203</v>
      </c>
      <c r="T76" s="123">
        <v>75816</v>
      </c>
      <c r="U76" s="123">
        <v>80559</v>
      </c>
      <c r="V76" s="123">
        <v>79726.740000000005</v>
      </c>
      <c r="W76" s="123">
        <v>80328.06</v>
      </c>
      <c r="X76" s="123">
        <v>80627.45</v>
      </c>
      <c r="Y76" s="123">
        <v>80686</v>
      </c>
      <c r="Z76" s="123">
        <v>80102</v>
      </c>
      <c r="AA76" s="123">
        <v>77110</v>
      </c>
      <c r="AB76" s="123">
        <v>78836</v>
      </c>
      <c r="AC76" s="123">
        <v>75862</v>
      </c>
      <c r="AD76" s="123">
        <v>75971.681995510808</v>
      </c>
      <c r="AE76" s="123">
        <v>76220</v>
      </c>
      <c r="AF76" s="123">
        <v>76214.074075510798</v>
      </c>
      <c r="AG76" s="123">
        <v>76166.570641126498</v>
      </c>
      <c r="AH76" s="123">
        <v>76313.225971126492</v>
      </c>
      <c r="AI76" s="123">
        <v>76133.70013112649</v>
      </c>
      <c r="AJ76" s="123">
        <v>75866</v>
      </c>
      <c r="AK76" s="123">
        <v>76594</v>
      </c>
      <c r="AL76" s="123">
        <v>77885</v>
      </c>
      <c r="AM76" s="123">
        <v>78107.329601126505</v>
      </c>
      <c r="AN76" s="123">
        <v>78660.967321126504</v>
      </c>
      <c r="AO76" s="123">
        <v>78901</v>
      </c>
      <c r="AP76" s="123">
        <v>80353</v>
      </c>
      <c r="AQ76" s="123">
        <v>17830</v>
      </c>
      <c r="AR76" s="123">
        <v>16504</v>
      </c>
      <c r="AS76" s="123">
        <v>14660</v>
      </c>
      <c r="AT76" s="123">
        <v>16962</v>
      </c>
      <c r="AU76" s="123">
        <v>17734</v>
      </c>
      <c r="AV76" s="123">
        <v>16924</v>
      </c>
      <c r="AW76" s="123">
        <v>16437</v>
      </c>
      <c r="AX76" s="123">
        <v>7736</v>
      </c>
      <c r="AY76" s="123">
        <v>7712</v>
      </c>
      <c r="AZ76" s="123">
        <v>4786</v>
      </c>
      <c r="BA76" s="123">
        <v>4623</v>
      </c>
      <c r="BB76" s="123">
        <v>4508</v>
      </c>
      <c r="BC76" s="123">
        <v>3325</v>
      </c>
      <c r="BD76" s="123">
        <v>3308</v>
      </c>
      <c r="BE76" s="123">
        <v>1168</v>
      </c>
    </row>
    <row r="77" spans="1:57">
      <c r="A77" s="108" t="s">
        <v>37</v>
      </c>
      <c r="B77" s="124">
        <v>25052</v>
      </c>
      <c r="C77" s="124">
        <v>21340</v>
      </c>
      <c r="D77" s="124">
        <v>12450</v>
      </c>
      <c r="E77" s="124">
        <v>9273</v>
      </c>
      <c r="F77" s="124">
        <v>57627</v>
      </c>
      <c r="G77" s="124">
        <v>54802</v>
      </c>
      <c r="H77" s="124">
        <v>51574</v>
      </c>
      <c r="I77" s="124">
        <v>50673</v>
      </c>
      <c r="J77" s="124">
        <v>0</v>
      </c>
      <c r="K77" s="124">
        <v>0</v>
      </c>
      <c r="L77" s="124">
        <v>0</v>
      </c>
      <c r="M77" s="124">
        <v>519930</v>
      </c>
      <c r="N77" s="124">
        <v>20870</v>
      </c>
      <c r="O77" s="124">
        <v>126329</v>
      </c>
      <c r="P77" s="124">
        <v>223643</v>
      </c>
      <c r="Q77" s="124">
        <v>216225</v>
      </c>
      <c r="R77" s="124">
        <v>207582</v>
      </c>
      <c r="S77" s="124">
        <v>172080</v>
      </c>
      <c r="T77" s="124">
        <v>67180</v>
      </c>
      <c r="U77" s="124">
        <v>341351</v>
      </c>
      <c r="V77" s="124">
        <v>346841.37</v>
      </c>
      <c r="W77" s="124">
        <v>334202.49</v>
      </c>
      <c r="X77" s="124">
        <v>212314.95</v>
      </c>
      <c r="Y77" s="124">
        <v>222903</v>
      </c>
      <c r="Z77" s="124">
        <v>227102</v>
      </c>
      <c r="AA77" s="124">
        <v>182659</v>
      </c>
      <c r="AB77" s="124">
        <v>182292.400899998</v>
      </c>
      <c r="AC77" s="124">
        <v>185204</v>
      </c>
      <c r="AD77" s="124">
        <v>192568.459</v>
      </c>
      <c r="AE77" s="124">
        <v>254545</v>
      </c>
      <c r="AF77" s="124">
        <v>228972.12600000002</v>
      </c>
      <c r="AG77" s="124">
        <v>265241.06365000003</v>
      </c>
      <c r="AH77" s="124">
        <v>270009.99550999998</v>
      </c>
      <c r="AI77" s="124">
        <v>275988.41177000001</v>
      </c>
      <c r="AJ77" s="124">
        <v>267998</v>
      </c>
      <c r="AK77" s="124">
        <v>270191</v>
      </c>
      <c r="AL77" s="124">
        <v>269337</v>
      </c>
      <c r="AM77" s="124">
        <v>256936.36086000002</v>
      </c>
      <c r="AN77" s="124">
        <v>749837</v>
      </c>
      <c r="AO77" s="124">
        <v>743245</v>
      </c>
      <c r="AP77" s="124">
        <v>737038</v>
      </c>
      <c r="AQ77" s="124">
        <v>800872</v>
      </c>
      <c r="AR77" s="124">
        <v>450075</v>
      </c>
      <c r="AS77" s="124">
        <v>454628</v>
      </c>
      <c r="AT77" s="124">
        <v>463301</v>
      </c>
      <c r="AU77" s="124">
        <v>470956</v>
      </c>
      <c r="AV77" s="124">
        <v>271755</v>
      </c>
      <c r="AW77" s="124">
        <v>275810</v>
      </c>
      <c r="AX77" s="124">
        <v>280570</v>
      </c>
      <c r="AY77" s="124">
        <v>290254</v>
      </c>
      <c r="AZ77" s="124">
        <v>318271</v>
      </c>
      <c r="BA77" s="124">
        <v>336327</v>
      </c>
      <c r="BB77" s="124">
        <v>363208</v>
      </c>
      <c r="BC77" s="124">
        <v>384317</v>
      </c>
      <c r="BD77" s="124">
        <v>466158</v>
      </c>
      <c r="BE77" s="124">
        <v>469563</v>
      </c>
    </row>
    <row r="78" spans="1:57">
      <c r="A78" s="109" t="s">
        <v>210</v>
      </c>
      <c r="B78" s="123">
        <v>0</v>
      </c>
      <c r="C78" s="123">
        <v>0</v>
      </c>
      <c r="D78" s="123">
        <v>0</v>
      </c>
      <c r="E78" s="123">
        <v>6620</v>
      </c>
      <c r="F78" s="123">
        <v>4757</v>
      </c>
      <c r="G78" s="123">
        <v>4294</v>
      </c>
      <c r="H78" s="123">
        <v>3026</v>
      </c>
      <c r="I78" s="123">
        <v>27653</v>
      </c>
      <c r="J78" s="123">
        <v>28866</v>
      </c>
      <c r="K78" s="123">
        <v>39419</v>
      </c>
      <c r="L78" s="123">
        <v>40218</v>
      </c>
      <c r="M78" s="123">
        <v>89828</v>
      </c>
      <c r="N78" s="123">
        <v>73038</v>
      </c>
      <c r="O78" s="123">
        <v>83688</v>
      </c>
      <c r="P78" s="123">
        <v>69550</v>
      </c>
      <c r="Q78" s="123">
        <v>31371</v>
      </c>
      <c r="R78" s="123">
        <v>12929</v>
      </c>
      <c r="S78" s="123">
        <v>13571</v>
      </c>
      <c r="T78" s="123">
        <v>20589</v>
      </c>
      <c r="U78" s="123">
        <v>161538</v>
      </c>
      <c r="V78" s="123">
        <v>139405.15</v>
      </c>
      <c r="W78" s="123">
        <v>181582.76</v>
      </c>
      <c r="X78" s="123">
        <v>189213.95</v>
      </c>
      <c r="Y78" s="123">
        <v>257616</v>
      </c>
      <c r="Z78" s="123">
        <v>232098</v>
      </c>
      <c r="AA78" s="123">
        <v>199335</v>
      </c>
      <c r="AB78" s="123">
        <v>290452.73923000001</v>
      </c>
      <c r="AC78" s="123">
        <v>355148</v>
      </c>
      <c r="AD78" s="123">
        <v>500321.81852999999</v>
      </c>
      <c r="AE78" s="123">
        <v>258291</v>
      </c>
      <c r="AF78" s="123">
        <v>384962.25994999998</v>
      </c>
      <c r="AG78" s="123">
        <v>412650.67358</v>
      </c>
      <c r="AH78" s="123">
        <v>378152.74941000005</v>
      </c>
      <c r="AI78" s="123">
        <v>379627.45662000001</v>
      </c>
      <c r="AJ78" s="123">
        <v>400836</v>
      </c>
      <c r="AK78" s="123">
        <v>283496</v>
      </c>
      <c r="AL78" s="123">
        <v>37147</v>
      </c>
      <c r="AM78" s="123">
        <v>30740.483680000201</v>
      </c>
      <c r="AN78" s="123">
        <v>27120.369710000101</v>
      </c>
      <c r="AO78" s="123">
        <v>18362</v>
      </c>
      <c r="AP78" s="123">
        <v>15892</v>
      </c>
      <c r="AQ78" s="123">
        <v>16770</v>
      </c>
      <c r="AR78" s="123">
        <v>18061</v>
      </c>
      <c r="AS78" s="123">
        <v>15714</v>
      </c>
      <c r="AT78" s="123">
        <v>0</v>
      </c>
      <c r="AU78" s="123">
        <v>0</v>
      </c>
      <c r="AV78" s="123">
        <v>0</v>
      </c>
      <c r="AW78" s="123">
        <v>0</v>
      </c>
      <c r="AX78" s="123">
        <v>0</v>
      </c>
      <c r="AY78" s="123">
        <v>0</v>
      </c>
      <c r="AZ78" s="123">
        <v>0</v>
      </c>
      <c r="BA78" s="123"/>
      <c r="BB78" s="123">
        <v>0</v>
      </c>
      <c r="BC78" s="123">
        <v>0</v>
      </c>
      <c r="BD78" s="123">
        <v>0</v>
      </c>
      <c r="BE78" s="123">
        <v>0</v>
      </c>
    </row>
    <row r="79" spans="1:57">
      <c r="A79" s="108" t="s">
        <v>311</v>
      </c>
      <c r="B79" s="124">
        <v>0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24">
        <v>0</v>
      </c>
      <c r="I79" s="124">
        <v>1526988</v>
      </c>
      <c r="J79" s="124">
        <v>1534877</v>
      </c>
      <c r="K79" s="124">
        <v>1535888</v>
      </c>
      <c r="L79" s="124">
        <v>1534531</v>
      </c>
      <c r="M79" s="124">
        <v>1901146</v>
      </c>
      <c r="N79" s="124">
        <v>1886695</v>
      </c>
      <c r="O79" s="124">
        <v>1889163</v>
      </c>
      <c r="P79" s="124">
        <v>1889163</v>
      </c>
      <c r="Q79" s="124">
        <v>2406248</v>
      </c>
      <c r="R79" s="124">
        <v>2295584</v>
      </c>
      <c r="S79" s="124">
        <v>2540147</v>
      </c>
      <c r="T79" s="124">
        <v>2350237</v>
      </c>
      <c r="U79" s="124">
        <v>3099777</v>
      </c>
      <c r="V79" s="124">
        <v>3077417.53</v>
      </c>
      <c r="W79" s="124">
        <v>3277450.51</v>
      </c>
      <c r="X79" s="124">
        <v>3330955.29</v>
      </c>
      <c r="Y79" s="124">
        <v>3524246</v>
      </c>
      <c r="Z79" s="124">
        <v>3514262</v>
      </c>
      <c r="AA79" s="124">
        <v>3653974</v>
      </c>
      <c r="AB79" s="124">
        <v>3722637.5739096301</v>
      </c>
      <c r="AC79" s="124">
        <v>3935750</v>
      </c>
      <c r="AD79" s="124">
        <v>3925073.4250043202</v>
      </c>
      <c r="AE79" s="124">
        <v>4104606</v>
      </c>
      <c r="AF79" s="124">
        <v>4120036.45196201</v>
      </c>
      <c r="AG79" s="124">
        <v>4115332.3334421702</v>
      </c>
      <c r="AH79" s="124">
        <v>4143578.6270040697</v>
      </c>
      <c r="AI79" s="124">
        <v>4263457.2856886704</v>
      </c>
      <c r="AJ79" s="124">
        <v>4301122</v>
      </c>
      <c r="AK79" s="124">
        <v>3745743</v>
      </c>
      <c r="AL79" s="124">
        <v>3738377</v>
      </c>
      <c r="AM79" s="124">
        <v>3620422</v>
      </c>
      <c r="AN79" s="124">
        <v>3608113</v>
      </c>
      <c r="AO79" s="124">
        <v>3152378</v>
      </c>
      <c r="AP79" s="124">
        <v>3176908</v>
      </c>
      <c r="AQ79" s="124">
        <v>3177890</v>
      </c>
      <c r="AR79" s="124">
        <v>3179872</v>
      </c>
      <c r="AS79" s="124">
        <v>3409833</v>
      </c>
      <c r="AT79" s="124">
        <v>3387214</v>
      </c>
      <c r="AU79" s="124">
        <v>3581026</v>
      </c>
      <c r="AV79" s="124">
        <v>3513893</v>
      </c>
      <c r="AW79" s="124">
        <v>3671686</v>
      </c>
      <c r="AX79" s="124">
        <v>3728411</v>
      </c>
      <c r="AY79" s="124">
        <v>3469387</v>
      </c>
      <c r="AZ79" s="124">
        <v>3487928</v>
      </c>
      <c r="BA79" s="124">
        <v>3487303</v>
      </c>
      <c r="BB79" s="124">
        <v>3500896</v>
      </c>
      <c r="BC79" s="124">
        <v>3353934</v>
      </c>
      <c r="BD79" s="124">
        <v>3358194</v>
      </c>
      <c r="BE79" s="124">
        <v>3554766</v>
      </c>
    </row>
    <row r="80" spans="1:57">
      <c r="A80" s="109" t="s">
        <v>39</v>
      </c>
      <c r="B80" s="123">
        <v>320000</v>
      </c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>
        <v>138381</v>
      </c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>
        <v>0</v>
      </c>
      <c r="AH80" s="123">
        <v>0</v>
      </c>
      <c r="AI80" s="123">
        <v>0</v>
      </c>
      <c r="AJ80" s="123"/>
      <c r="AK80" s="123">
        <v>69335</v>
      </c>
      <c r="AL80" s="123">
        <v>63442</v>
      </c>
      <c r="AM80" s="123">
        <v>62565.685662129406</v>
      </c>
      <c r="AN80" s="123">
        <v>64193.926009788607</v>
      </c>
      <c r="AO80" s="123">
        <v>64358</v>
      </c>
      <c r="AP80" s="123">
        <v>61022</v>
      </c>
      <c r="AQ80" s="123">
        <v>60258</v>
      </c>
      <c r="AR80" s="123">
        <v>38273</v>
      </c>
      <c r="AS80" s="123">
        <v>53549</v>
      </c>
      <c r="AT80" s="123">
        <v>51570</v>
      </c>
      <c r="AU80" s="123">
        <v>48750</v>
      </c>
      <c r="AV80" s="123">
        <v>46568</v>
      </c>
      <c r="AW80" s="123">
        <v>45701</v>
      </c>
      <c r="AX80" s="123">
        <v>41266</v>
      </c>
      <c r="AY80" s="123">
        <v>38930</v>
      </c>
      <c r="AZ80" s="123">
        <v>37755</v>
      </c>
      <c r="BA80" s="123">
        <v>35736</v>
      </c>
      <c r="BB80" s="123">
        <v>34960</v>
      </c>
      <c r="BC80" s="123">
        <v>33937</v>
      </c>
      <c r="BD80" s="123">
        <v>41429</v>
      </c>
      <c r="BE80" s="123">
        <v>37263</v>
      </c>
    </row>
    <row r="81" spans="1:57">
      <c r="A81" s="109" t="s">
        <v>31</v>
      </c>
      <c r="B81" s="123">
        <v>0</v>
      </c>
      <c r="C81" s="123">
        <v>9221</v>
      </c>
      <c r="D81" s="123">
        <v>8671</v>
      </c>
      <c r="E81" s="123">
        <v>8031</v>
      </c>
      <c r="F81" s="123">
        <v>8267</v>
      </c>
      <c r="G81" s="123">
        <v>7601</v>
      </c>
      <c r="H81" s="123">
        <v>7805</v>
      </c>
      <c r="I81" s="123">
        <v>7139</v>
      </c>
      <c r="J81" s="123">
        <v>7325</v>
      </c>
      <c r="K81" s="123">
        <v>7325</v>
      </c>
      <c r="L81" s="123">
        <v>6865</v>
      </c>
      <c r="M81" s="123">
        <v>6226</v>
      </c>
      <c r="N81" s="123">
        <v>6399</v>
      </c>
      <c r="O81" s="123">
        <v>5777</v>
      </c>
      <c r="P81" s="123">
        <v>5953</v>
      </c>
      <c r="Q81" s="123">
        <v>5335</v>
      </c>
      <c r="R81" s="123">
        <v>5483</v>
      </c>
      <c r="S81" s="123">
        <v>4862</v>
      </c>
      <c r="T81" s="123">
        <v>4991</v>
      </c>
      <c r="U81" s="123">
        <v>4387</v>
      </c>
      <c r="V81" s="123">
        <v>4493.46</v>
      </c>
      <c r="W81" s="123">
        <v>3800.65</v>
      </c>
      <c r="X81" s="123">
        <v>3995.69</v>
      </c>
      <c r="Y81" s="123">
        <v>3413</v>
      </c>
      <c r="Z81" s="123">
        <v>3506</v>
      </c>
      <c r="AA81" s="123">
        <v>2931</v>
      </c>
      <c r="AB81" s="123">
        <v>3021.2133399999998</v>
      </c>
      <c r="AC81" s="123">
        <v>2461</v>
      </c>
      <c r="AD81" s="123">
        <v>2529.5257000000001</v>
      </c>
      <c r="AE81" s="123">
        <v>2001</v>
      </c>
      <c r="AF81" s="123">
        <v>2044.31645</v>
      </c>
      <c r="AG81" s="123">
        <v>1502.08377</v>
      </c>
      <c r="AH81" s="123">
        <v>1532.2258000000002</v>
      </c>
      <c r="AI81" s="123">
        <v>1030.06729</v>
      </c>
      <c r="AJ81" s="123">
        <v>1030</v>
      </c>
      <c r="AK81" s="123">
        <v>475</v>
      </c>
      <c r="AL81" s="123">
        <v>475</v>
      </c>
      <c r="AM81" s="123" t="s">
        <v>75</v>
      </c>
      <c r="AN81" s="123">
        <v>0</v>
      </c>
      <c r="AO81" s="123" t="s">
        <v>75</v>
      </c>
      <c r="AP81" s="123">
        <v>0</v>
      </c>
      <c r="AQ81" s="123">
        <v>0</v>
      </c>
      <c r="AR81" s="123">
        <v>0</v>
      </c>
      <c r="AS81" s="123" t="s">
        <v>75</v>
      </c>
      <c r="AT81" s="123">
        <v>0</v>
      </c>
      <c r="AU81" s="123">
        <v>0</v>
      </c>
      <c r="AV81" s="123">
        <v>0</v>
      </c>
      <c r="AW81" s="123">
        <v>0</v>
      </c>
      <c r="AX81" s="123">
        <v>0</v>
      </c>
      <c r="AY81" s="123">
        <v>0</v>
      </c>
      <c r="AZ81" s="123">
        <v>0</v>
      </c>
      <c r="BA81" s="123"/>
      <c r="BB81" s="123"/>
      <c r="BC81" s="123"/>
      <c r="BD81" s="123"/>
      <c r="BE81" s="123"/>
    </row>
    <row r="82" spans="1:57">
      <c r="A82" s="108" t="s">
        <v>230</v>
      </c>
      <c r="B82" s="124"/>
      <c r="C82" s="124"/>
      <c r="D82" s="124"/>
      <c r="E82" s="124"/>
      <c r="F82" s="124"/>
      <c r="G82" s="124"/>
      <c r="H82" s="124"/>
      <c r="I82" s="124"/>
      <c r="J82" s="124"/>
      <c r="K82" s="124"/>
      <c r="L82" s="124"/>
      <c r="M82" s="124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>
        <v>0</v>
      </c>
      <c r="AH82" s="124">
        <v>0</v>
      </c>
      <c r="AI82" s="124">
        <v>0</v>
      </c>
      <c r="AJ82" s="124"/>
      <c r="AK82" s="124"/>
      <c r="AL82" s="124"/>
      <c r="AM82" s="124"/>
      <c r="AN82" s="124"/>
      <c r="AO82" s="124"/>
      <c r="AP82" s="124"/>
      <c r="AQ82" s="124" t="s">
        <v>75</v>
      </c>
      <c r="AR82" s="124" t="s">
        <v>75</v>
      </c>
      <c r="AS82" s="124" t="s">
        <v>75</v>
      </c>
      <c r="AT82" s="124">
        <v>0</v>
      </c>
      <c r="AU82" s="124">
        <v>0</v>
      </c>
      <c r="AV82" s="124">
        <v>108</v>
      </c>
      <c r="AW82" s="124">
        <v>84</v>
      </c>
      <c r="AX82" s="124">
        <v>76</v>
      </c>
      <c r="AY82" s="124">
        <v>76</v>
      </c>
      <c r="AZ82" s="124" t="s">
        <v>75</v>
      </c>
      <c r="BA82" s="124">
        <v>810</v>
      </c>
      <c r="BB82" s="124">
        <v>0</v>
      </c>
      <c r="BC82" s="124">
        <v>697</v>
      </c>
      <c r="BD82" s="124">
        <v>2447</v>
      </c>
      <c r="BE82" s="124"/>
    </row>
    <row r="83" spans="1:57">
      <c r="A83" s="109" t="s">
        <v>40</v>
      </c>
      <c r="B83" s="123">
        <v>0</v>
      </c>
      <c r="C83" s="123">
        <v>0</v>
      </c>
      <c r="D83" s="123">
        <v>0</v>
      </c>
      <c r="E83" s="123">
        <v>17736</v>
      </c>
      <c r="F83" s="123">
        <v>10346</v>
      </c>
      <c r="G83" s="123">
        <v>6636</v>
      </c>
      <c r="H83" s="123">
        <v>7929</v>
      </c>
      <c r="I83" s="123">
        <v>3963</v>
      </c>
      <c r="J83" s="123">
        <v>0</v>
      </c>
      <c r="K83" s="123">
        <v>0</v>
      </c>
      <c r="L83" s="123">
        <v>0</v>
      </c>
      <c r="M83" s="123">
        <v>0</v>
      </c>
      <c r="N83" s="123">
        <v>0</v>
      </c>
      <c r="O83" s="123">
        <v>0</v>
      </c>
      <c r="P83" s="123">
        <v>0</v>
      </c>
      <c r="Q83" s="123">
        <v>0</v>
      </c>
      <c r="R83" s="123">
        <v>0</v>
      </c>
      <c r="S83" s="123">
        <v>0</v>
      </c>
      <c r="T83" s="123">
        <v>0</v>
      </c>
      <c r="U83" s="123">
        <v>0</v>
      </c>
      <c r="V83" s="123">
        <v>0</v>
      </c>
      <c r="W83" s="123">
        <v>0</v>
      </c>
      <c r="X83" s="123">
        <v>0</v>
      </c>
      <c r="Y83" s="123">
        <v>0</v>
      </c>
      <c r="Z83" s="123">
        <v>0</v>
      </c>
      <c r="AA83" s="123">
        <v>0</v>
      </c>
      <c r="AB83" s="123">
        <v>0</v>
      </c>
      <c r="AC83" s="123">
        <v>0</v>
      </c>
      <c r="AD83" s="123">
        <v>0</v>
      </c>
      <c r="AE83" s="123">
        <v>0</v>
      </c>
      <c r="AF83" s="123">
        <v>0</v>
      </c>
      <c r="AG83" s="123">
        <v>0</v>
      </c>
      <c r="AH83" s="123">
        <v>0</v>
      </c>
      <c r="AI83" s="123">
        <v>0</v>
      </c>
      <c r="AJ83" s="123" t="s">
        <v>75</v>
      </c>
      <c r="AK83" s="123" t="s">
        <v>75</v>
      </c>
      <c r="AL83" s="123" t="s">
        <v>75</v>
      </c>
      <c r="AM83" s="123"/>
      <c r="AN83" s="123"/>
      <c r="AO83" s="123"/>
      <c r="AP83" s="123"/>
      <c r="AQ83" s="123" t="s">
        <v>75</v>
      </c>
      <c r="AR83" s="123" t="s">
        <v>75</v>
      </c>
      <c r="AS83" s="123" t="s">
        <v>75</v>
      </c>
      <c r="AT83" s="123" t="s">
        <v>75</v>
      </c>
      <c r="AU83" s="123" t="s">
        <v>75</v>
      </c>
      <c r="AV83" s="123" t="s">
        <v>75</v>
      </c>
      <c r="AW83" s="123" t="s">
        <v>75</v>
      </c>
      <c r="AX83" s="123" t="s">
        <v>75</v>
      </c>
      <c r="AY83" s="123" t="s">
        <v>75</v>
      </c>
      <c r="AZ83" s="123" t="s">
        <v>75</v>
      </c>
      <c r="BA83" s="123"/>
      <c r="BB83" s="123"/>
      <c r="BC83" s="123"/>
      <c r="BD83" s="123"/>
      <c r="BE83" s="123"/>
    </row>
    <row r="84" spans="1:57">
      <c r="A84" s="108" t="s">
        <v>41</v>
      </c>
      <c r="B84" s="124" t="s">
        <v>75</v>
      </c>
      <c r="C84" s="124">
        <v>0</v>
      </c>
      <c r="D84" s="124">
        <v>0</v>
      </c>
      <c r="E84" s="124">
        <v>4918</v>
      </c>
      <c r="F84" s="124">
        <v>7152</v>
      </c>
      <c r="G84" s="124">
        <v>13636</v>
      </c>
      <c r="H84" s="124">
        <v>15334</v>
      </c>
      <c r="I84" s="124">
        <v>70159</v>
      </c>
      <c r="J84" s="124">
        <v>69457</v>
      </c>
      <c r="K84" s="124">
        <v>71265</v>
      </c>
      <c r="L84" s="124">
        <v>71918</v>
      </c>
      <c r="M84" s="124">
        <v>128427</v>
      </c>
      <c r="N84" s="124">
        <v>84423</v>
      </c>
      <c r="O84" s="124">
        <v>102406</v>
      </c>
      <c r="P84" s="124">
        <v>125623</v>
      </c>
      <c r="Q84" s="124">
        <v>0</v>
      </c>
      <c r="R84" s="124">
        <v>110095</v>
      </c>
      <c r="S84" s="124">
        <v>115412</v>
      </c>
      <c r="T84" s="124">
        <v>125665</v>
      </c>
      <c r="U84" s="124">
        <v>119350</v>
      </c>
      <c r="V84" s="124">
        <v>112878.99</v>
      </c>
      <c r="W84" s="124">
        <v>91006.97</v>
      </c>
      <c r="X84" s="124">
        <v>90903.78</v>
      </c>
      <c r="Y84" s="124">
        <v>100408</v>
      </c>
      <c r="Z84" s="124">
        <v>93447</v>
      </c>
      <c r="AA84" s="124">
        <v>97448</v>
      </c>
      <c r="AB84" s="124">
        <v>84431.003815618693</v>
      </c>
      <c r="AC84" s="124">
        <v>79291</v>
      </c>
      <c r="AD84" s="124">
        <v>79706.345506408397</v>
      </c>
      <c r="AE84" s="124">
        <v>78188</v>
      </c>
      <c r="AF84" s="124">
        <v>71779.414288445201</v>
      </c>
      <c r="AG84" s="124">
        <v>67218.2607501436</v>
      </c>
      <c r="AH84" s="124">
        <v>70830.314782017202</v>
      </c>
      <c r="AI84" s="124">
        <v>66544.361287143998</v>
      </c>
      <c r="AJ84" s="124">
        <v>67431</v>
      </c>
      <c r="AK84" s="124">
        <v>0</v>
      </c>
      <c r="AL84" s="124">
        <v>0</v>
      </c>
      <c r="AM84" s="124"/>
      <c r="AN84" s="124"/>
      <c r="AO84" s="124"/>
      <c r="AP84" s="124"/>
      <c r="AQ84" s="124" t="s">
        <v>75</v>
      </c>
      <c r="AR84" s="124" t="s">
        <v>75</v>
      </c>
      <c r="AS84" s="124" t="s">
        <v>75</v>
      </c>
      <c r="AT84" s="124" t="s">
        <v>75</v>
      </c>
      <c r="AU84" s="124" t="s">
        <v>75</v>
      </c>
      <c r="AV84" s="124" t="s">
        <v>75</v>
      </c>
      <c r="AW84" s="124" t="s">
        <v>75</v>
      </c>
      <c r="AX84" s="124" t="s">
        <v>75</v>
      </c>
      <c r="AY84" s="124" t="s">
        <v>75</v>
      </c>
      <c r="AZ84" s="124" t="s">
        <v>75</v>
      </c>
      <c r="BA84" s="124"/>
      <c r="BB84" s="124"/>
      <c r="BC84" s="124"/>
      <c r="BD84" s="124"/>
      <c r="BE84" s="124"/>
    </row>
    <row r="85" spans="1:57">
      <c r="A85" s="109" t="s">
        <v>42</v>
      </c>
      <c r="B85" s="123">
        <v>0</v>
      </c>
      <c r="C85" s="123">
        <v>0</v>
      </c>
      <c r="D85" s="123">
        <v>4612</v>
      </c>
      <c r="E85" s="123">
        <v>0</v>
      </c>
      <c r="F85" s="123">
        <v>0</v>
      </c>
      <c r="G85" s="123">
        <v>2202</v>
      </c>
      <c r="H85" s="123">
        <v>1385</v>
      </c>
      <c r="I85" s="123">
        <v>7332</v>
      </c>
      <c r="J85" s="123">
        <v>9034</v>
      </c>
      <c r="K85" s="123">
        <v>5668</v>
      </c>
      <c r="L85" s="123">
        <v>4159</v>
      </c>
      <c r="M85" s="123">
        <v>4148</v>
      </c>
      <c r="N85" s="123">
        <v>9709</v>
      </c>
      <c r="O85" s="123">
        <v>11345</v>
      </c>
      <c r="P85" s="123">
        <v>13797</v>
      </c>
      <c r="Q85" s="123">
        <v>3091</v>
      </c>
      <c r="R85" s="123">
        <v>6308</v>
      </c>
      <c r="S85" s="123">
        <v>6313</v>
      </c>
      <c r="T85" s="123">
        <v>15024</v>
      </c>
      <c r="U85" s="123">
        <v>3911</v>
      </c>
      <c r="V85" s="123">
        <v>3875</v>
      </c>
      <c r="W85" s="123">
        <v>3880</v>
      </c>
      <c r="X85" s="123">
        <v>3882</v>
      </c>
      <c r="Y85" s="123">
        <v>0</v>
      </c>
      <c r="Z85" s="123">
        <v>0</v>
      </c>
      <c r="AA85" s="123">
        <v>0</v>
      </c>
      <c r="AB85" s="123">
        <v>0</v>
      </c>
      <c r="AC85" s="123">
        <v>0</v>
      </c>
      <c r="AD85" s="123">
        <v>0</v>
      </c>
      <c r="AE85" s="123">
        <v>0</v>
      </c>
      <c r="AF85" s="123">
        <v>0</v>
      </c>
      <c r="AG85" s="123">
        <v>0</v>
      </c>
      <c r="AH85" s="123">
        <v>0</v>
      </c>
      <c r="AI85" s="123">
        <v>0</v>
      </c>
      <c r="AJ85" s="123"/>
      <c r="AK85" s="123">
        <v>8667</v>
      </c>
      <c r="AL85" s="123">
        <v>8884</v>
      </c>
      <c r="AM85" s="123">
        <v>0</v>
      </c>
      <c r="AN85" s="123"/>
      <c r="AO85" s="123"/>
      <c r="AP85" s="123"/>
      <c r="AQ85" s="123" t="s">
        <v>75</v>
      </c>
      <c r="AR85" s="123" t="s">
        <v>75</v>
      </c>
      <c r="AS85" s="123" t="s">
        <v>75</v>
      </c>
      <c r="AT85" s="123">
        <v>0</v>
      </c>
      <c r="AU85" s="123">
        <v>0</v>
      </c>
      <c r="AV85" s="123">
        <v>0</v>
      </c>
      <c r="AW85" s="123">
        <v>0</v>
      </c>
      <c r="AX85" s="123">
        <v>5346</v>
      </c>
      <c r="AY85" s="123">
        <v>5346</v>
      </c>
      <c r="AZ85" s="123">
        <v>5346</v>
      </c>
      <c r="BA85" s="123">
        <v>5346</v>
      </c>
      <c r="BB85" s="123">
        <v>0</v>
      </c>
      <c r="BC85" s="123">
        <v>2353</v>
      </c>
      <c r="BD85" s="123">
        <v>6899</v>
      </c>
      <c r="BE85" s="123">
        <v>1647</v>
      </c>
    </row>
    <row r="86" spans="1:57">
      <c r="A86" s="112" t="s">
        <v>12</v>
      </c>
      <c r="B86" s="121">
        <f t="shared" ref="B86:AL86" si="13">SUM(B73:B85)</f>
        <v>1282780</v>
      </c>
      <c r="C86" s="121">
        <f t="shared" si="13"/>
        <v>1299148</v>
      </c>
      <c r="D86" s="121">
        <f t="shared" si="13"/>
        <v>1360107</v>
      </c>
      <c r="E86" s="121">
        <f t="shared" si="13"/>
        <v>1455580</v>
      </c>
      <c r="F86" s="121">
        <f t="shared" si="13"/>
        <v>1494524</v>
      </c>
      <c r="G86" s="121">
        <f t="shared" si="13"/>
        <v>1422978</v>
      </c>
      <c r="H86" s="121">
        <f t="shared" si="13"/>
        <v>1391193</v>
      </c>
      <c r="I86" s="121">
        <f t="shared" si="13"/>
        <v>3088654</v>
      </c>
      <c r="J86" s="121">
        <f t="shared" si="13"/>
        <v>3049390</v>
      </c>
      <c r="K86" s="121">
        <f t="shared" si="13"/>
        <v>3134004</v>
      </c>
      <c r="L86" s="121">
        <f t="shared" si="13"/>
        <v>3131052</v>
      </c>
      <c r="M86" s="121">
        <f t="shared" si="13"/>
        <v>4275009</v>
      </c>
      <c r="N86" s="121">
        <f t="shared" si="13"/>
        <v>4742080</v>
      </c>
      <c r="O86" s="121">
        <f t="shared" si="13"/>
        <v>4868785</v>
      </c>
      <c r="P86" s="121">
        <f t="shared" si="13"/>
        <v>5193952</v>
      </c>
      <c r="Q86" s="121">
        <f t="shared" si="13"/>
        <v>5806912</v>
      </c>
      <c r="R86" s="121">
        <f t="shared" si="13"/>
        <v>5984838</v>
      </c>
      <c r="S86" s="121">
        <f t="shared" si="13"/>
        <v>6514236</v>
      </c>
      <c r="T86" s="121">
        <f t="shared" si="13"/>
        <v>6133692</v>
      </c>
      <c r="U86" s="121">
        <f t="shared" si="13"/>
        <v>7653128</v>
      </c>
      <c r="V86" s="121">
        <f t="shared" si="13"/>
        <v>7616726.6000000006</v>
      </c>
      <c r="W86" s="121">
        <f t="shared" si="13"/>
        <v>8267812.5899999999</v>
      </c>
      <c r="X86" s="121">
        <f t="shared" si="13"/>
        <v>8062622.1800000016</v>
      </c>
      <c r="Y86" s="121">
        <f t="shared" si="13"/>
        <v>8250977</v>
      </c>
      <c r="Z86" s="121">
        <f t="shared" si="13"/>
        <v>8576341</v>
      </c>
      <c r="AA86" s="121">
        <f t="shared" si="13"/>
        <v>8633572</v>
      </c>
      <c r="AB86" s="121">
        <f>ROUND(SUM(AB73:AB85),0)</f>
        <v>8796760</v>
      </c>
      <c r="AC86" s="121">
        <f t="shared" si="13"/>
        <v>9533597</v>
      </c>
      <c r="AD86" s="121">
        <f t="shared" si="13"/>
        <v>9807673.4216916226</v>
      </c>
      <c r="AE86" s="121">
        <f t="shared" si="13"/>
        <v>9281955</v>
      </c>
      <c r="AF86" s="121">
        <f t="shared" si="13"/>
        <v>9664473.1994172297</v>
      </c>
      <c r="AG86" s="121">
        <f t="shared" si="13"/>
        <v>9675571.1298678517</v>
      </c>
      <c r="AH86" s="121">
        <f t="shared" si="13"/>
        <v>9568173.9452860747</v>
      </c>
      <c r="AI86" s="121">
        <f t="shared" si="13"/>
        <v>9640072.4708865732</v>
      </c>
      <c r="AJ86" s="121">
        <f t="shared" si="13"/>
        <v>9699680</v>
      </c>
      <c r="AK86" s="121">
        <f t="shared" si="13"/>
        <v>8733495</v>
      </c>
      <c r="AL86" s="121">
        <f t="shared" si="13"/>
        <v>8119849.5796506414</v>
      </c>
      <c r="AM86" s="121">
        <f>SUM(AM71:AM85)</f>
        <v>6699386.910054517</v>
      </c>
      <c r="AN86" s="121">
        <v>7087616</v>
      </c>
      <c r="AO86" s="121">
        <v>6809256</v>
      </c>
      <c r="AP86" s="121">
        <v>6616121</v>
      </c>
      <c r="AQ86" s="121">
        <v>6577082</v>
      </c>
      <c r="AR86" s="121">
        <v>6130811</v>
      </c>
      <c r="AS86" s="121">
        <v>6368283</v>
      </c>
      <c r="AT86" s="121">
        <v>6641556</v>
      </c>
      <c r="AU86" s="121">
        <v>6804644</v>
      </c>
      <c r="AV86" s="121">
        <v>6500412</v>
      </c>
      <c r="AW86" s="121">
        <v>6720639</v>
      </c>
      <c r="AX86" s="121">
        <v>7056043</v>
      </c>
      <c r="AY86" s="121">
        <v>7147652</v>
      </c>
      <c r="AZ86" s="121">
        <v>7049917</v>
      </c>
      <c r="BA86" s="121">
        <v>7537270</v>
      </c>
      <c r="BB86" s="121">
        <v>7921995</v>
      </c>
      <c r="BC86" s="121">
        <v>7378000</v>
      </c>
      <c r="BD86" s="121">
        <v>7706463</v>
      </c>
      <c r="BE86" s="121">
        <v>7713175</v>
      </c>
    </row>
    <row r="87" spans="1:57">
      <c r="A87" s="108"/>
      <c r="B87" s="124"/>
      <c r="C87" s="124"/>
      <c r="D87" s="124"/>
      <c r="E87" s="124"/>
      <c r="F87" s="124"/>
      <c r="G87" s="124"/>
      <c r="H87" s="124"/>
      <c r="I87" s="124"/>
      <c r="J87" s="124"/>
      <c r="K87" s="124"/>
      <c r="L87" s="124"/>
      <c r="M87" s="124"/>
      <c r="N87" s="124"/>
      <c r="O87" s="124"/>
      <c r="P87" s="124"/>
      <c r="Q87" s="124"/>
      <c r="R87" s="124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/>
      <c r="AZ87" s="124"/>
      <c r="BA87" s="124"/>
      <c r="BB87" s="124"/>
      <c r="BC87" s="124"/>
      <c r="BD87" s="124"/>
      <c r="BE87" s="124"/>
    </row>
    <row r="88" spans="1:57">
      <c r="A88" s="106" t="s">
        <v>43</v>
      </c>
      <c r="B88" s="122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  <c r="Y88" s="122"/>
      <c r="Z88" s="122"/>
      <c r="AA88" s="122"/>
      <c r="AB88" s="122"/>
      <c r="AC88" s="122"/>
      <c r="AD88" s="122"/>
      <c r="AE88" s="122"/>
      <c r="AF88" s="122"/>
      <c r="AG88" s="122"/>
      <c r="AH88" s="122"/>
      <c r="AI88" s="122"/>
      <c r="AJ88" s="122"/>
      <c r="AK88" s="122"/>
      <c r="AL88" s="122"/>
      <c r="AM88" s="122"/>
      <c r="AN88" s="122"/>
      <c r="AO88" s="122"/>
      <c r="AP88" s="122"/>
      <c r="AQ88" s="122"/>
      <c r="AR88" s="122"/>
      <c r="AS88" s="122"/>
      <c r="AT88" s="122"/>
      <c r="AU88" s="122"/>
      <c r="AV88" s="122"/>
      <c r="AW88" s="122"/>
      <c r="AX88" s="122"/>
      <c r="AY88" s="122"/>
      <c r="AZ88" s="122"/>
      <c r="BA88" s="122"/>
      <c r="BB88" s="122"/>
      <c r="BC88" s="122"/>
      <c r="BD88" s="122"/>
      <c r="BE88" s="122"/>
    </row>
    <row r="89" spans="1:57">
      <c r="A89" s="115" t="s">
        <v>169</v>
      </c>
      <c r="B89" s="125">
        <v>128</v>
      </c>
      <c r="C89" s="125">
        <v>398</v>
      </c>
      <c r="D89" s="125">
        <v>1056</v>
      </c>
      <c r="E89" s="125"/>
      <c r="F89" s="125"/>
      <c r="G89" s="125"/>
      <c r="H89" s="125"/>
      <c r="I89" s="125"/>
      <c r="J89" s="125"/>
      <c r="K89" s="125"/>
      <c r="L89" s="125"/>
      <c r="M89" s="125"/>
      <c r="N89" s="125"/>
      <c r="O89" s="125"/>
      <c r="P89" s="125"/>
      <c r="Q89" s="125"/>
      <c r="R89" s="125"/>
      <c r="S89" s="125"/>
      <c r="T89" s="125"/>
      <c r="U89" s="125"/>
      <c r="V89" s="125"/>
      <c r="W89" s="125"/>
      <c r="X89" s="125"/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</row>
    <row r="90" spans="1:57">
      <c r="A90" s="109"/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  <c r="BA90" s="123"/>
      <c r="BB90" s="123"/>
      <c r="BC90" s="123"/>
      <c r="BD90" s="123"/>
      <c r="BE90" s="123"/>
    </row>
    <row r="91" spans="1:57">
      <c r="A91" s="104" t="s">
        <v>291</v>
      </c>
      <c r="B91" s="126">
        <v>9165</v>
      </c>
      <c r="C91" s="126">
        <v>13462</v>
      </c>
      <c r="D91" s="126">
        <v>14412</v>
      </c>
      <c r="E91" s="126">
        <v>36744</v>
      </c>
      <c r="F91" s="126">
        <v>39471</v>
      </c>
      <c r="G91" s="126">
        <v>42094</v>
      </c>
      <c r="H91" s="126">
        <v>42612</v>
      </c>
      <c r="I91" s="126">
        <v>68453</v>
      </c>
      <c r="J91" s="126">
        <v>68426</v>
      </c>
      <c r="K91" s="126">
        <v>98523</v>
      </c>
      <c r="L91" s="126">
        <v>97269</v>
      </c>
      <c r="M91" s="126">
        <v>307227</v>
      </c>
      <c r="N91" s="126">
        <v>298478</v>
      </c>
      <c r="O91" s="126">
        <v>282860</v>
      </c>
      <c r="P91" s="126">
        <v>334742</v>
      </c>
      <c r="Q91" s="126">
        <v>618279</v>
      </c>
      <c r="R91" s="126">
        <v>449916</v>
      </c>
      <c r="S91" s="126">
        <v>516049</v>
      </c>
      <c r="T91" s="126">
        <v>520200</v>
      </c>
      <c r="U91" s="126">
        <v>626151</v>
      </c>
      <c r="V91" s="126">
        <v>638027</v>
      </c>
      <c r="W91" s="126">
        <v>645896</v>
      </c>
      <c r="X91" s="126">
        <v>646588</v>
      </c>
      <c r="Y91" s="126">
        <v>677137.47</v>
      </c>
      <c r="Z91" s="126">
        <v>680559</v>
      </c>
      <c r="AA91" s="126">
        <v>703861</v>
      </c>
      <c r="AB91" s="126">
        <v>709492</v>
      </c>
      <c r="AC91" s="126">
        <v>739338</v>
      </c>
      <c r="AD91" s="126">
        <v>732167.85608820408</v>
      </c>
      <c r="AE91" s="126">
        <v>749744</v>
      </c>
      <c r="AF91" s="126">
        <v>750007.33167413704</v>
      </c>
      <c r="AG91" s="126">
        <v>747488.14281088405</v>
      </c>
      <c r="AH91" s="126">
        <v>729328.44188307505</v>
      </c>
      <c r="AI91" s="126">
        <v>749577.41690887406</v>
      </c>
      <c r="AJ91" s="126">
        <v>738063.26658254396</v>
      </c>
      <c r="AK91" s="126">
        <v>707288.90109411895</v>
      </c>
      <c r="AL91" s="126">
        <v>697212.50550663704</v>
      </c>
      <c r="AM91" s="126">
        <v>645529.165505187</v>
      </c>
      <c r="AN91" s="126">
        <v>314483</v>
      </c>
      <c r="AO91" s="126">
        <v>329453.11129207496</v>
      </c>
      <c r="AP91" s="126">
        <v>319538</v>
      </c>
      <c r="AQ91" s="126">
        <v>349931</v>
      </c>
      <c r="AR91" s="126">
        <v>407245</v>
      </c>
      <c r="AS91" s="126">
        <v>447258</v>
      </c>
      <c r="AT91" s="126">
        <v>433513</v>
      </c>
      <c r="AU91" s="126">
        <v>467709</v>
      </c>
      <c r="AV91" s="126">
        <v>475692</v>
      </c>
      <c r="AW91" s="126">
        <v>556559</v>
      </c>
      <c r="AX91" s="126">
        <v>549545</v>
      </c>
      <c r="AY91" s="126">
        <v>531733</v>
      </c>
      <c r="AZ91" s="126">
        <v>540322</v>
      </c>
      <c r="BA91" s="126">
        <v>509668</v>
      </c>
      <c r="BB91" s="126">
        <v>502976</v>
      </c>
      <c r="BC91" s="126">
        <v>467910</v>
      </c>
      <c r="BD91" s="126">
        <v>465479</v>
      </c>
      <c r="BE91" s="126">
        <v>478313</v>
      </c>
    </row>
    <row r="92" spans="1:57">
      <c r="A92" s="109"/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>
        <v>0</v>
      </c>
      <c r="AH92" s="123">
        <v>0</v>
      </c>
      <c r="AI92" s="123">
        <v>0</v>
      </c>
      <c r="AJ92" s="123" t="s">
        <v>75</v>
      </c>
      <c r="AK92" s="123" t="s">
        <v>75</v>
      </c>
      <c r="AL92" s="123" t="s">
        <v>75</v>
      </c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  <c r="BA92" s="123"/>
      <c r="BB92" s="123"/>
      <c r="BC92" s="123"/>
      <c r="BD92" s="123"/>
      <c r="BE92" s="123"/>
    </row>
    <row r="93" spans="1:57">
      <c r="A93" s="108" t="s">
        <v>292</v>
      </c>
      <c r="B93" s="124">
        <v>1839293</v>
      </c>
      <c r="C93" s="124">
        <v>1846253</v>
      </c>
      <c r="D93" s="124">
        <v>1846253</v>
      </c>
      <c r="E93" s="124">
        <v>1846253</v>
      </c>
      <c r="F93" s="124">
        <v>1847931</v>
      </c>
      <c r="G93" s="124">
        <v>1847931</v>
      </c>
      <c r="H93" s="124">
        <v>2307013</v>
      </c>
      <c r="I93" s="124">
        <v>2307012</v>
      </c>
      <c r="J93" s="124">
        <v>2312755</v>
      </c>
      <c r="K93" s="124">
        <v>2312755</v>
      </c>
      <c r="L93" s="124">
        <v>2561195</v>
      </c>
      <c r="M93" s="124">
        <v>2561195</v>
      </c>
      <c r="N93" s="124">
        <v>2567617</v>
      </c>
      <c r="O93" s="124">
        <v>3422984</v>
      </c>
      <c r="P93" s="124">
        <v>3423837</v>
      </c>
      <c r="Q93" s="124">
        <v>3424181</v>
      </c>
      <c r="R93" s="124">
        <v>3454345</v>
      </c>
      <c r="S93" s="124">
        <v>3457044</v>
      </c>
      <c r="T93" s="124">
        <v>3459212</v>
      </c>
      <c r="U93" s="124">
        <v>3459212</v>
      </c>
      <c r="V93" s="124">
        <v>3473054</v>
      </c>
      <c r="W93" s="124">
        <v>4293276.9800000004</v>
      </c>
      <c r="X93" s="124">
        <v>4293342.29</v>
      </c>
      <c r="Y93" s="124">
        <v>4293342.3</v>
      </c>
      <c r="Z93" s="124">
        <v>4331619</v>
      </c>
      <c r="AA93" s="124">
        <v>4331619</v>
      </c>
      <c r="AB93" s="124">
        <v>4331619</v>
      </c>
      <c r="AC93" s="124">
        <v>4331619</v>
      </c>
      <c r="AD93" s="124">
        <v>4366638.6573000001</v>
      </c>
      <c r="AE93" s="124">
        <v>4385083</v>
      </c>
      <c r="AF93" s="124">
        <v>4385083.0816500001</v>
      </c>
      <c r="AG93" s="124">
        <v>4385222.9668500004</v>
      </c>
      <c r="AH93" s="124">
        <v>4414439.1611200003</v>
      </c>
      <c r="AI93" s="124">
        <v>7159357.7709600003</v>
      </c>
      <c r="AJ93" s="124">
        <v>7159358</v>
      </c>
      <c r="AK93" s="124">
        <v>7188653</v>
      </c>
      <c r="AL93" s="124">
        <v>7251503.9919600002</v>
      </c>
      <c r="AM93" s="124">
        <v>10392893.17288</v>
      </c>
      <c r="AN93" s="124">
        <v>10394569.0251</v>
      </c>
      <c r="AO93" s="124">
        <v>10394569.0251</v>
      </c>
      <c r="AP93" s="124">
        <v>10395368</v>
      </c>
      <c r="AQ93" s="124">
        <v>10399934</v>
      </c>
      <c r="AR93" s="124">
        <v>10399934</v>
      </c>
      <c r="AS93" s="124">
        <v>10399934</v>
      </c>
      <c r="AT93" s="124">
        <v>10404891</v>
      </c>
      <c r="AU93" s="124">
        <v>10404891</v>
      </c>
      <c r="AV93" s="124">
        <v>10404891</v>
      </c>
      <c r="AW93" s="124">
        <v>10404891</v>
      </c>
      <c r="AX93" s="124">
        <v>10406862</v>
      </c>
      <c r="AY93" s="124">
        <v>10406862</v>
      </c>
      <c r="AZ93" s="124">
        <v>10406862</v>
      </c>
      <c r="BA93" s="124">
        <v>10406862</v>
      </c>
      <c r="BB93" s="124">
        <v>10406862</v>
      </c>
      <c r="BC93" s="124">
        <v>10406862</v>
      </c>
      <c r="BD93" s="124">
        <v>10406862</v>
      </c>
      <c r="BE93" s="124">
        <v>10406862</v>
      </c>
    </row>
    <row r="94" spans="1:57">
      <c r="A94" s="109" t="s">
        <v>44</v>
      </c>
      <c r="B94" s="123">
        <v>126</v>
      </c>
      <c r="C94" s="123">
        <v>126</v>
      </c>
      <c r="D94" s="123">
        <v>126</v>
      </c>
      <c r="E94" s="123">
        <v>126</v>
      </c>
      <c r="F94" s="123">
        <v>280</v>
      </c>
      <c r="G94" s="123">
        <v>280</v>
      </c>
      <c r="H94" s="123">
        <v>280</v>
      </c>
      <c r="I94" s="123">
        <v>10086</v>
      </c>
      <c r="J94" s="123">
        <v>12300</v>
      </c>
      <c r="K94" s="123">
        <v>14023</v>
      </c>
      <c r="L94" s="123">
        <v>15745</v>
      </c>
      <c r="M94" s="123">
        <v>20284</v>
      </c>
      <c r="N94" s="123">
        <v>24562</v>
      </c>
      <c r="O94" s="123">
        <v>28839</v>
      </c>
      <c r="P94" s="123">
        <v>33093</v>
      </c>
      <c r="Q94" s="123">
        <v>37302</v>
      </c>
      <c r="R94" s="123">
        <v>41318</v>
      </c>
      <c r="S94" s="123">
        <v>44602</v>
      </c>
      <c r="T94" s="123">
        <v>50120</v>
      </c>
      <c r="U94" s="123">
        <v>59567</v>
      </c>
      <c r="V94" s="123">
        <v>70109.03</v>
      </c>
      <c r="W94" s="123">
        <v>80634.460000000006</v>
      </c>
      <c r="X94" s="123">
        <v>91060.95</v>
      </c>
      <c r="Y94" s="123">
        <v>101314.97</v>
      </c>
      <c r="Z94" s="123">
        <v>111518</v>
      </c>
      <c r="AA94" s="123">
        <v>121864</v>
      </c>
      <c r="AB94" s="123">
        <v>132210</v>
      </c>
      <c r="AC94" s="123">
        <v>141503</v>
      </c>
      <c r="AD94" s="123">
        <v>151957.27160000001</v>
      </c>
      <c r="AE94" s="123">
        <v>162411</v>
      </c>
      <c r="AF94" s="123">
        <v>172863.91246000002</v>
      </c>
      <c r="AG94" s="123">
        <v>180971</v>
      </c>
      <c r="AH94" s="123">
        <v>188828.13853999999</v>
      </c>
      <c r="AI94" s="123">
        <v>196785.09958000001</v>
      </c>
      <c r="AJ94" s="123">
        <v>204668</v>
      </c>
      <c r="AK94" s="123">
        <v>202206</v>
      </c>
      <c r="AL94" s="123">
        <v>210036</v>
      </c>
      <c r="AM94" s="123">
        <v>226633</v>
      </c>
      <c r="AN94" s="123">
        <v>52738</v>
      </c>
      <c r="AO94" s="123">
        <v>21723.233769999999</v>
      </c>
      <c r="AP94" s="123">
        <v>34256</v>
      </c>
      <c r="AQ94" s="123">
        <v>-50925</v>
      </c>
      <c r="AR94" s="123">
        <v>-129762</v>
      </c>
      <c r="AS94" s="123">
        <v>-128041</v>
      </c>
      <c r="AT94" s="123">
        <v>-125822</v>
      </c>
      <c r="AU94" s="123">
        <v>-125777</v>
      </c>
      <c r="AV94" s="123">
        <v>-125114</v>
      </c>
      <c r="AW94" s="123">
        <v>-121314</v>
      </c>
      <c r="AX94" s="123">
        <v>-126469</v>
      </c>
      <c r="AY94" s="123">
        <v>-126743</v>
      </c>
      <c r="AZ94" s="123">
        <v>-126684</v>
      </c>
      <c r="BA94" s="123">
        <v>-126576</v>
      </c>
      <c r="BB94" s="123">
        <v>-125837</v>
      </c>
      <c r="BC94" s="123">
        <v>-123887</v>
      </c>
      <c r="BD94" s="123">
        <v>-120222</v>
      </c>
      <c r="BE94" s="123">
        <v>380321</v>
      </c>
    </row>
    <row r="95" spans="1:57">
      <c r="A95" s="108" t="s">
        <v>47</v>
      </c>
      <c r="B95" s="124">
        <v>0</v>
      </c>
      <c r="C95" s="124">
        <v>0</v>
      </c>
      <c r="D95" s="124">
        <v>0</v>
      </c>
      <c r="E95" s="124">
        <v>-5390</v>
      </c>
      <c r="F95" s="124">
        <v>-19204</v>
      </c>
      <c r="G95" s="124">
        <v>-19204</v>
      </c>
      <c r="H95" s="124">
        <v>-19204</v>
      </c>
      <c r="I95" s="124">
        <v>-19204</v>
      </c>
      <c r="J95" s="124">
        <v>-14873</v>
      </c>
      <c r="K95" s="124">
        <v>-14843</v>
      </c>
      <c r="L95" s="124">
        <v>-14792</v>
      </c>
      <c r="M95" s="124">
        <v>-14792</v>
      </c>
      <c r="N95" s="124">
        <v>-8</v>
      </c>
      <c r="O95" s="124">
        <v>-12</v>
      </c>
      <c r="P95" s="124">
        <v>-12</v>
      </c>
      <c r="Q95" s="124">
        <v>-12</v>
      </c>
      <c r="R95" s="124">
        <v>-12</v>
      </c>
      <c r="S95" s="124">
        <v>-12</v>
      </c>
      <c r="T95" s="124">
        <v>-12</v>
      </c>
      <c r="U95" s="124">
        <v>-12</v>
      </c>
      <c r="V95" s="124">
        <v>-12.25</v>
      </c>
      <c r="W95" s="124">
        <v>-10889</v>
      </c>
      <c r="X95" s="124">
        <v>-20585</v>
      </c>
      <c r="Y95" s="124">
        <v>-20585</v>
      </c>
      <c r="Z95" s="124">
        <v>-20585</v>
      </c>
      <c r="AA95" s="124">
        <v>-20585</v>
      </c>
      <c r="AB95" s="124">
        <v>-20585</v>
      </c>
      <c r="AC95" s="124">
        <v>-20585</v>
      </c>
      <c r="AD95" s="124">
        <v>-20584.852289999999</v>
      </c>
      <c r="AE95" s="124">
        <v>-20585</v>
      </c>
      <c r="AF95" s="124">
        <v>-20584.852289999999</v>
      </c>
      <c r="AG95" s="124">
        <v>-20584.852289999999</v>
      </c>
      <c r="AH95" s="124">
        <v>-20584.852289999999</v>
      </c>
      <c r="AI95" s="124">
        <v>-20584.852289999999</v>
      </c>
      <c r="AJ95" s="124">
        <v>-20584.852289999999</v>
      </c>
      <c r="AK95" s="124">
        <v>-20572.852289999999</v>
      </c>
      <c r="AL95" s="124">
        <v>-20572.852289999999</v>
      </c>
      <c r="AM95" s="124">
        <v>-20572.852289999999</v>
      </c>
      <c r="AN95" s="124">
        <v>-20573</v>
      </c>
      <c r="AO95" s="124">
        <v>-20573</v>
      </c>
      <c r="AP95" s="124">
        <v>-27778</v>
      </c>
      <c r="AQ95" s="124">
        <v>-243017</v>
      </c>
      <c r="AR95" s="124">
        <v>-303256</v>
      </c>
      <c r="AS95" s="124">
        <v>-303256</v>
      </c>
      <c r="AT95" s="124">
        <v>-303256</v>
      </c>
      <c r="AU95" s="124">
        <v>-303256</v>
      </c>
      <c r="AV95" s="124">
        <v>-303256</v>
      </c>
      <c r="AW95" s="124">
        <v>-303256</v>
      </c>
      <c r="AX95" s="124">
        <v>-301316</v>
      </c>
      <c r="AY95" s="124">
        <v>-301297</v>
      </c>
      <c r="AZ95" s="124">
        <v>-301297</v>
      </c>
      <c r="BA95" s="124">
        <v>-301297</v>
      </c>
      <c r="BB95" s="124">
        <v>-301297</v>
      </c>
      <c r="BC95" s="124">
        <v>-301297</v>
      </c>
      <c r="BD95" s="124">
        <v>-336317</v>
      </c>
      <c r="BE95" s="124">
        <v>-429009</v>
      </c>
    </row>
    <row r="96" spans="1:57">
      <c r="A96" s="109" t="s">
        <v>49</v>
      </c>
      <c r="B96" s="123">
        <v>-68672</v>
      </c>
      <c r="C96" s="123">
        <v>-45993</v>
      </c>
      <c r="D96" s="123">
        <v>-95937</v>
      </c>
      <c r="E96" s="123">
        <v>-103520</v>
      </c>
      <c r="F96" s="123">
        <v>-66576</v>
      </c>
      <c r="G96" s="123">
        <v>-67</v>
      </c>
      <c r="H96" s="123">
        <f>55482+9647</f>
        <v>65129</v>
      </c>
      <c r="I96" s="123">
        <v>0</v>
      </c>
      <c r="J96" s="123">
        <v>42052</v>
      </c>
      <c r="K96" s="123">
        <v>115860</v>
      </c>
      <c r="L96" s="123">
        <v>205850</v>
      </c>
      <c r="M96" s="123">
        <v>0</v>
      </c>
      <c r="N96" s="123">
        <v>57224</v>
      </c>
      <c r="O96" s="123">
        <v>0</v>
      </c>
      <c r="P96" s="123">
        <v>181946</v>
      </c>
      <c r="Q96" s="123">
        <v>0</v>
      </c>
      <c r="R96" s="123">
        <v>0</v>
      </c>
      <c r="S96" s="123">
        <v>575241</v>
      </c>
      <c r="T96" s="123">
        <v>675942</v>
      </c>
      <c r="U96" s="123">
        <v>0</v>
      </c>
      <c r="V96" s="123">
        <v>59385</v>
      </c>
      <c r="W96" s="123">
        <v>244030</v>
      </c>
      <c r="X96" s="123">
        <v>334866</v>
      </c>
      <c r="Y96" s="123">
        <v>679950</v>
      </c>
      <c r="Z96" s="123">
        <v>53751</v>
      </c>
      <c r="AA96" s="123">
        <v>352490</v>
      </c>
      <c r="AB96" s="123">
        <v>344432</v>
      </c>
      <c r="AC96" s="123">
        <v>500460</v>
      </c>
      <c r="AD96" s="123">
        <v>-132706.18646</v>
      </c>
      <c r="AE96" s="123">
        <v>197571</v>
      </c>
      <c r="AF96" s="123">
        <v>-21859.7283000032</v>
      </c>
      <c r="AG96" s="123">
        <v>18700.696950004203</v>
      </c>
      <c r="AH96" s="123">
        <v>130700.423179998</v>
      </c>
      <c r="AI96" s="123">
        <v>283413.91996999201</v>
      </c>
      <c r="AJ96" s="123">
        <v>318946.11385999696</v>
      </c>
      <c r="AK96" s="123">
        <v>171251.66866000302</v>
      </c>
      <c r="AL96" s="123">
        <v>71566.728300000395</v>
      </c>
      <c r="AM96" s="123">
        <v>-145589.376600002</v>
      </c>
      <c r="AN96" s="123">
        <v>-143812</v>
      </c>
      <c r="AO96" s="123">
        <v>-796281.37943000905</v>
      </c>
      <c r="AP96" s="123">
        <v>-39197</v>
      </c>
      <c r="AQ96" s="123">
        <v>28393</v>
      </c>
      <c r="AR96" s="123">
        <v>100053</v>
      </c>
      <c r="AS96" s="123">
        <v>0</v>
      </c>
      <c r="AT96" s="123">
        <v>154953</v>
      </c>
      <c r="AU96" s="123">
        <v>580305</v>
      </c>
      <c r="AV96" s="123">
        <v>287477</v>
      </c>
      <c r="AW96" s="123">
        <v>0</v>
      </c>
      <c r="AX96" s="123">
        <v>118542</v>
      </c>
      <c r="AY96" s="123">
        <v>-501152</v>
      </c>
      <c r="AZ96" s="123">
        <v>-493342</v>
      </c>
      <c r="BA96" s="123"/>
      <c r="BB96" s="123">
        <v>56538</v>
      </c>
      <c r="BC96" s="123">
        <v>-56460</v>
      </c>
      <c r="BD96" s="123">
        <v>689</v>
      </c>
      <c r="BE96" s="123"/>
    </row>
    <row r="97" spans="1:57">
      <c r="A97" s="108" t="s">
        <v>312</v>
      </c>
      <c r="B97" s="124">
        <v>0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24">
        <v>-5539</v>
      </c>
      <c r="I97" s="124">
        <v>-39879</v>
      </c>
      <c r="J97" s="124">
        <v>-39879</v>
      </c>
      <c r="K97" s="124">
        <v>-39879</v>
      </c>
      <c r="L97" s="124">
        <v>-39879</v>
      </c>
      <c r="M97" s="124">
        <v>-39879</v>
      </c>
      <c r="N97" s="124">
        <v>-39879</v>
      </c>
      <c r="O97" s="124">
        <v>-50728</v>
      </c>
      <c r="P97" s="124">
        <v>-50728</v>
      </c>
      <c r="Q97" s="124">
        <v>-50727</v>
      </c>
      <c r="R97" s="124">
        <v>-50727</v>
      </c>
      <c r="S97" s="124">
        <v>-50727</v>
      </c>
      <c r="T97" s="124">
        <v>-50727</v>
      </c>
      <c r="U97" s="124">
        <v>-50727</v>
      </c>
      <c r="V97" s="124">
        <v>-50726.91</v>
      </c>
      <c r="W97" s="124">
        <v>-50726.91</v>
      </c>
      <c r="X97" s="124">
        <v>-50726.91</v>
      </c>
      <c r="Y97" s="124">
        <v>-50726.91</v>
      </c>
      <c r="Z97" s="124">
        <v>-50727</v>
      </c>
      <c r="AA97" s="124">
        <v>-50727</v>
      </c>
      <c r="AB97" s="124">
        <v>-50727</v>
      </c>
      <c r="AC97" s="124">
        <v>-50727</v>
      </c>
      <c r="AD97" s="124">
        <v>-50726.906590000006</v>
      </c>
      <c r="AE97" s="124">
        <v>-50726.906590000006</v>
      </c>
      <c r="AF97" s="124">
        <v>-50726.906590000006</v>
      </c>
      <c r="AG97" s="124">
        <v>-50726.906590000006</v>
      </c>
      <c r="AH97" s="124">
        <v>-50726.906590000006</v>
      </c>
      <c r="AI97" s="124">
        <v>-50726.906590000006</v>
      </c>
      <c r="AJ97" s="124">
        <v>-50727</v>
      </c>
      <c r="AK97" s="124">
        <v>-50727</v>
      </c>
      <c r="AL97" s="124">
        <v>-50727</v>
      </c>
      <c r="AM97" s="124">
        <v>-83009</v>
      </c>
      <c r="AN97" s="124">
        <v>-86099</v>
      </c>
      <c r="AO97" s="124">
        <v>-86099</v>
      </c>
      <c r="AP97" s="124">
        <v>-86099</v>
      </c>
      <c r="AQ97" s="124">
        <v>-86099</v>
      </c>
      <c r="AR97" s="124">
        <v>-86099</v>
      </c>
      <c r="AS97" s="124">
        <v>-86099</v>
      </c>
      <c r="AT97" s="124">
        <v>-86099</v>
      </c>
      <c r="AU97" s="124">
        <v>-86099</v>
      </c>
      <c r="AV97" s="124">
        <v>-86099</v>
      </c>
      <c r="AW97" s="124">
        <v>-86099</v>
      </c>
      <c r="AX97" s="124">
        <v>-86099</v>
      </c>
      <c r="AY97" s="124">
        <v>-86099</v>
      </c>
      <c r="AZ97" s="124">
        <v>-86099</v>
      </c>
      <c r="BA97" s="124">
        <v>-86099</v>
      </c>
      <c r="BB97" s="124">
        <v>-86099</v>
      </c>
      <c r="BC97" s="124">
        <v>-86099</v>
      </c>
      <c r="BD97" s="124">
        <v>-86099</v>
      </c>
      <c r="BE97" s="124">
        <v>-86099</v>
      </c>
    </row>
    <row r="98" spans="1:57">
      <c r="A98" s="109" t="s">
        <v>45</v>
      </c>
      <c r="B98" s="123">
        <v>0</v>
      </c>
      <c r="C98" s="123">
        <v>0</v>
      </c>
      <c r="D98" s="123">
        <v>0</v>
      </c>
      <c r="E98" s="123">
        <v>0</v>
      </c>
      <c r="F98" s="123">
        <v>0</v>
      </c>
      <c r="G98" s="123">
        <v>0</v>
      </c>
      <c r="H98" s="123">
        <v>0</v>
      </c>
      <c r="I98" s="123">
        <v>2741463</v>
      </c>
      <c r="J98" s="123">
        <v>2741463</v>
      </c>
      <c r="K98" s="123">
        <v>2741463</v>
      </c>
      <c r="L98" s="123">
        <v>2493023</v>
      </c>
      <c r="M98" s="123">
        <v>2955363</v>
      </c>
      <c r="N98" s="123">
        <v>2955363</v>
      </c>
      <c r="O98" s="123">
        <v>2964133</v>
      </c>
      <c r="P98" s="123">
        <v>2791515</v>
      </c>
      <c r="Q98" s="123">
        <v>3213702</v>
      </c>
      <c r="R98" s="123">
        <v>3327222</v>
      </c>
      <c r="S98" s="123">
        <v>3194167.28</v>
      </c>
      <c r="T98" s="123">
        <v>3194167.28</v>
      </c>
      <c r="U98" s="123">
        <v>4720766</v>
      </c>
      <c r="V98" s="123">
        <v>4720765.6900000004</v>
      </c>
      <c r="W98" s="123">
        <v>3931359.28</v>
      </c>
      <c r="X98" s="123">
        <v>3931359</v>
      </c>
      <c r="Y98" s="123">
        <v>3786824</v>
      </c>
      <c r="Z98" s="123">
        <v>4466774</v>
      </c>
      <c r="AA98" s="123">
        <v>4466774</v>
      </c>
      <c r="AB98" s="123">
        <v>4466774</v>
      </c>
      <c r="AC98" s="123">
        <v>4183979</v>
      </c>
      <c r="AD98" s="123">
        <v>4684438.7831899999</v>
      </c>
      <c r="AE98" s="123">
        <v>4665995</v>
      </c>
      <c r="AF98" s="123">
        <v>4665995</v>
      </c>
      <c r="AG98" s="123">
        <v>4665995</v>
      </c>
      <c r="AH98" s="123">
        <v>4684696</v>
      </c>
      <c r="AI98" s="123">
        <v>1939770</v>
      </c>
      <c r="AJ98" s="123">
        <v>1939775</v>
      </c>
      <c r="AK98" s="123">
        <v>1904013</v>
      </c>
      <c r="AL98" s="123">
        <v>2075273</v>
      </c>
      <c r="AM98" s="123">
        <v>669938</v>
      </c>
      <c r="AN98" s="123">
        <v>669938</v>
      </c>
      <c r="AO98" s="123">
        <v>669938</v>
      </c>
      <c r="AP98" s="123">
        <v>0</v>
      </c>
      <c r="AQ98" s="123">
        <v>0</v>
      </c>
      <c r="AR98" s="123">
        <v>0</v>
      </c>
      <c r="AS98" s="123">
        <v>628506</v>
      </c>
      <c r="AT98" s="123">
        <v>622559</v>
      </c>
      <c r="AU98" s="123">
        <v>622553</v>
      </c>
      <c r="AV98" s="123">
        <v>477448</v>
      </c>
      <c r="AW98" s="123">
        <v>1172563</v>
      </c>
      <c r="AX98" s="123">
        <v>1172563</v>
      </c>
      <c r="AY98" s="123">
        <v>1172563</v>
      </c>
      <c r="AZ98" s="123">
        <v>1172563</v>
      </c>
      <c r="BA98" s="123">
        <v>878684</v>
      </c>
      <c r="BB98" s="123">
        <v>878684</v>
      </c>
      <c r="BC98" s="123">
        <v>852742</v>
      </c>
      <c r="BD98" s="123">
        <v>852742</v>
      </c>
      <c r="BE98" s="123">
        <v>525276</v>
      </c>
    </row>
    <row r="99" spans="1:57">
      <c r="A99" s="108" t="s">
        <v>46</v>
      </c>
      <c r="B99" s="124">
        <v>0</v>
      </c>
      <c r="C99" s="124">
        <v>0</v>
      </c>
      <c r="D99" s="124">
        <v>0</v>
      </c>
      <c r="E99" s="124">
        <v>3346</v>
      </c>
      <c r="F99" s="124">
        <v>4183</v>
      </c>
      <c r="G99" s="124">
        <v>5020</v>
      </c>
      <c r="H99" s="124">
        <v>5640</v>
      </c>
      <c r="I99" s="124">
        <v>0</v>
      </c>
      <c r="J99" s="124">
        <v>0</v>
      </c>
      <c r="K99" s="124">
        <v>0</v>
      </c>
      <c r="L99" s="124">
        <v>0</v>
      </c>
      <c r="M99" s="124">
        <v>0</v>
      </c>
      <c r="N99" s="124">
        <v>0</v>
      </c>
      <c r="O99" s="124">
        <v>0</v>
      </c>
      <c r="P99" s="124">
        <v>0</v>
      </c>
      <c r="Q99" s="124">
        <v>0</v>
      </c>
      <c r="R99" s="124">
        <v>0</v>
      </c>
      <c r="S99" s="124">
        <v>0</v>
      </c>
      <c r="T99" s="124">
        <v>0</v>
      </c>
      <c r="U99" s="124">
        <v>0</v>
      </c>
      <c r="V99" s="124">
        <v>0</v>
      </c>
      <c r="W99" s="124">
        <v>0</v>
      </c>
      <c r="X99" s="124">
        <v>0</v>
      </c>
      <c r="Y99" s="124">
        <v>0</v>
      </c>
      <c r="Z99" s="124">
        <v>0</v>
      </c>
      <c r="AA99" s="124">
        <v>0</v>
      </c>
      <c r="AB99" s="124">
        <v>0</v>
      </c>
      <c r="AC99" s="124"/>
      <c r="AD99" s="124" t="s">
        <v>75</v>
      </c>
      <c r="AE99" s="124"/>
      <c r="AF99" s="124"/>
      <c r="AG99" s="124">
        <v>0</v>
      </c>
      <c r="AH99" s="124">
        <v>0</v>
      </c>
      <c r="AI99" s="124">
        <v>0</v>
      </c>
      <c r="AJ99" s="124" t="s">
        <v>75</v>
      </c>
      <c r="AK99" s="124" t="s">
        <v>75</v>
      </c>
      <c r="AL99" s="124" t="s">
        <v>75</v>
      </c>
      <c r="AM99" s="124"/>
      <c r="AN99" s="124"/>
      <c r="AO99" s="124"/>
      <c r="AP99" s="124"/>
      <c r="AQ99" s="124"/>
      <c r="AR99" s="124"/>
      <c r="AS99" s="124" t="s">
        <v>75</v>
      </c>
      <c r="AT99" s="124" t="s">
        <v>75</v>
      </c>
      <c r="AU99" s="124" t="s">
        <v>75</v>
      </c>
      <c r="AV99" s="124" t="s">
        <v>75</v>
      </c>
      <c r="AW99" s="124" t="s">
        <v>75</v>
      </c>
      <c r="AX99" s="124" t="s">
        <v>75</v>
      </c>
      <c r="AY99" s="124" t="s">
        <v>75</v>
      </c>
      <c r="AZ99" s="124" t="s">
        <v>75</v>
      </c>
      <c r="BA99" s="124"/>
      <c r="BB99" s="124"/>
      <c r="BC99" s="124"/>
      <c r="BD99" s="124"/>
      <c r="BE99" s="124"/>
    </row>
    <row r="100" spans="1:57">
      <c r="A100" s="109" t="s">
        <v>48</v>
      </c>
      <c r="B100" s="123">
        <v>0</v>
      </c>
      <c r="C100" s="123">
        <v>0</v>
      </c>
      <c r="D100" s="123">
        <v>0</v>
      </c>
      <c r="E100" s="123">
        <v>3036</v>
      </c>
      <c r="F100" s="123">
        <v>3036</v>
      </c>
      <c r="G100" s="123">
        <v>3036</v>
      </c>
      <c r="H100" s="123">
        <v>3036</v>
      </c>
      <c r="I100" s="123">
        <v>0</v>
      </c>
      <c r="J100" s="123">
        <v>0</v>
      </c>
      <c r="K100" s="123">
        <v>0</v>
      </c>
      <c r="L100" s="123">
        <v>0</v>
      </c>
      <c r="M100" s="123">
        <v>0</v>
      </c>
      <c r="N100" s="123">
        <v>0</v>
      </c>
      <c r="O100" s="123">
        <v>0</v>
      </c>
      <c r="P100" s="123">
        <v>0</v>
      </c>
      <c r="Q100" s="123">
        <v>0</v>
      </c>
      <c r="R100" s="123">
        <v>0</v>
      </c>
      <c r="S100" s="123">
        <v>0</v>
      </c>
      <c r="T100" s="123">
        <v>0</v>
      </c>
      <c r="U100" s="123">
        <v>0</v>
      </c>
      <c r="V100" s="123">
        <v>0</v>
      </c>
      <c r="W100" s="123">
        <v>0</v>
      </c>
      <c r="X100" s="123">
        <v>0</v>
      </c>
      <c r="Y100" s="123">
        <v>0</v>
      </c>
      <c r="Z100" s="123">
        <v>0</v>
      </c>
      <c r="AA100" s="123">
        <v>0</v>
      </c>
      <c r="AB100" s="123">
        <v>0</v>
      </c>
      <c r="AC100" s="123"/>
      <c r="AD100" s="123" t="s">
        <v>75</v>
      </c>
      <c r="AE100" s="123"/>
      <c r="AF100" s="123"/>
      <c r="AG100" s="123">
        <v>0</v>
      </c>
      <c r="AH100" s="123">
        <v>0</v>
      </c>
      <c r="AI100" s="123">
        <v>0</v>
      </c>
      <c r="AJ100" s="123" t="s">
        <v>75</v>
      </c>
      <c r="AK100" s="123" t="s">
        <v>75</v>
      </c>
      <c r="AL100" s="123" t="s">
        <v>75</v>
      </c>
      <c r="AM100" s="123"/>
      <c r="AN100" s="123"/>
      <c r="AO100" s="123"/>
      <c r="AP100" s="123"/>
      <c r="AQ100" s="123"/>
      <c r="AR100" s="123"/>
      <c r="AS100" s="123" t="s">
        <v>75</v>
      </c>
      <c r="AT100" s="123" t="s">
        <v>75</v>
      </c>
      <c r="AU100" s="123" t="s">
        <v>75</v>
      </c>
      <c r="AV100" s="123" t="s">
        <v>75</v>
      </c>
      <c r="AW100" s="123" t="s">
        <v>75</v>
      </c>
      <c r="AX100" s="123" t="s">
        <v>75</v>
      </c>
      <c r="AY100" s="123" t="s">
        <v>75</v>
      </c>
      <c r="AZ100" s="123" t="s">
        <v>75</v>
      </c>
      <c r="BA100" s="123"/>
      <c r="BB100" s="123"/>
      <c r="BC100" s="123"/>
      <c r="BD100" s="123"/>
      <c r="BE100" s="123"/>
    </row>
    <row r="101" spans="1:57">
      <c r="A101" s="112" t="s">
        <v>12</v>
      </c>
      <c r="B101" s="121">
        <f t="shared" ref="B101:H101" si="14">SUM(B93:B100)</f>
        <v>1770747</v>
      </c>
      <c r="C101" s="121">
        <f t="shared" si="14"/>
        <v>1800386</v>
      </c>
      <c r="D101" s="121">
        <f t="shared" si="14"/>
        <v>1750442</v>
      </c>
      <c r="E101" s="121">
        <f t="shared" si="14"/>
        <v>1743851</v>
      </c>
      <c r="F101" s="121">
        <f t="shared" si="14"/>
        <v>1769650</v>
      </c>
      <c r="G101" s="121">
        <f t="shared" si="14"/>
        <v>1836996</v>
      </c>
      <c r="H101" s="121">
        <f t="shared" si="14"/>
        <v>2356355</v>
      </c>
      <c r="I101" s="121">
        <f>SUM(I91:I100)</f>
        <v>5067931</v>
      </c>
      <c r="J101" s="121">
        <f>SUM(J91:J100)</f>
        <v>5122244</v>
      </c>
      <c r="K101" s="121">
        <f>SUM(K91:K100)</f>
        <v>5227902</v>
      </c>
      <c r="L101" s="121">
        <f>SUM(L91:L100)+1</f>
        <v>5318412</v>
      </c>
      <c r="M101" s="121">
        <f>SUM(M91:M100)</f>
        <v>5789398</v>
      </c>
      <c r="N101" s="121">
        <f>SUM(N91:N100)</f>
        <v>5863357</v>
      </c>
      <c r="O101" s="121">
        <f>SUM(O91:O100)</f>
        <v>6648076</v>
      </c>
      <c r="P101" s="121">
        <f>SUM(P91:P100)</f>
        <v>6714393</v>
      </c>
      <c r="Q101" s="121">
        <f>SUM(Q93:Q100)+Q91+2</f>
        <v>7242727</v>
      </c>
      <c r="R101" s="121">
        <f>SUM(R91:R100)</f>
        <v>7222062</v>
      </c>
      <c r="S101" s="121">
        <f>SUM(S91:S100)-1</f>
        <v>7736363.2799999993</v>
      </c>
      <c r="T101" s="121">
        <f>SUM(T91:T100)</f>
        <v>7848902.2799999993</v>
      </c>
      <c r="U101" s="121">
        <f>SUM(U91:U100)</f>
        <v>8814957</v>
      </c>
      <c r="V101" s="121">
        <f>SUM(V91:V100)</f>
        <v>8910601.5599999987</v>
      </c>
      <c r="W101" s="121">
        <f>SUM(W91:W100)</f>
        <v>9133580.8100000005</v>
      </c>
      <c r="X101" s="121">
        <f>SUM(X91:X100)</f>
        <v>9225904.3300000001</v>
      </c>
      <c r="Y101" s="121">
        <f>SUM(Y91:Y100)-1</f>
        <v>9467255.8299999982</v>
      </c>
      <c r="Z101" s="121">
        <f>SUM(Z91:Z100)</f>
        <v>9572909</v>
      </c>
      <c r="AA101" s="121">
        <f>SUM(AA91:AA100)+1</f>
        <v>9905297</v>
      </c>
      <c r="AB101" s="121">
        <f>SUM(AB91,AB93,AB94,AB95,AB96,AB97,AB98)</f>
        <v>9913215</v>
      </c>
      <c r="AC101" s="121">
        <f>SUM(AC91:AC100)-1</f>
        <v>9825586</v>
      </c>
      <c r="AD101" s="121">
        <f t="shared" ref="AD101:AL101" si="15">SUM(AD91:AD100)</f>
        <v>9731184.6228382029</v>
      </c>
      <c r="AE101" s="121">
        <f t="shared" si="15"/>
        <v>10089492.09341</v>
      </c>
      <c r="AF101" s="121">
        <f t="shared" si="15"/>
        <v>9880777.8386041336</v>
      </c>
      <c r="AG101" s="121">
        <f t="shared" si="15"/>
        <v>9927066.0477308892</v>
      </c>
      <c r="AH101" s="121">
        <f t="shared" si="15"/>
        <v>10076680.405843074</v>
      </c>
      <c r="AI101" s="121">
        <f t="shared" si="15"/>
        <v>10257592.448538866</v>
      </c>
      <c r="AJ101" s="121">
        <f t="shared" si="15"/>
        <v>10289498.52815254</v>
      </c>
      <c r="AK101" s="121">
        <f t="shared" si="15"/>
        <v>10102112.717464123</v>
      </c>
      <c r="AL101" s="121">
        <f t="shared" si="15"/>
        <v>10234292.373476638</v>
      </c>
      <c r="AM101" s="121">
        <f>SUM(AM87:AM100)</f>
        <v>11685822.109495183</v>
      </c>
      <c r="AN101" s="121">
        <v>11181244</v>
      </c>
      <c r="AO101" s="121">
        <v>10512730</v>
      </c>
      <c r="AP101" s="121">
        <v>10596088</v>
      </c>
      <c r="AQ101" s="121">
        <v>10398217</v>
      </c>
      <c r="AR101" s="121">
        <v>10388115</v>
      </c>
      <c r="AS101" s="121">
        <v>10958302</v>
      </c>
      <c r="AT101" s="121">
        <v>11100739</v>
      </c>
      <c r="AU101" s="121">
        <v>11560326</v>
      </c>
      <c r="AV101" s="121">
        <v>11131039</v>
      </c>
      <c r="AW101" s="121">
        <v>11623344</v>
      </c>
      <c r="AX101" s="121">
        <v>11733628</v>
      </c>
      <c r="AY101" s="121">
        <v>11095867</v>
      </c>
      <c r="AZ101" s="121">
        <v>11112325</v>
      </c>
      <c r="BA101" s="121">
        <v>11281242</v>
      </c>
      <c r="BB101" s="121">
        <v>11331827</v>
      </c>
      <c r="BC101" s="121">
        <v>11159771</v>
      </c>
      <c r="BD101" s="121">
        <v>11183134</v>
      </c>
      <c r="BE101" s="121">
        <v>11275664</v>
      </c>
    </row>
    <row r="102" spans="1:57" ht="12" customHeight="1" thickBot="1">
      <c r="A102" s="127" t="s">
        <v>293</v>
      </c>
      <c r="B102" s="128">
        <f>B101+B86+B70+B91+B89</f>
        <v>3260551</v>
      </c>
      <c r="C102" s="128">
        <f>C101+C86+C70+C91+C89</f>
        <v>3287660</v>
      </c>
      <c r="D102" s="128">
        <f>D101+D86+D70+D91+D89</f>
        <v>3273009</v>
      </c>
      <c r="E102" s="128">
        <f>E101+E86+E70+E91</f>
        <v>3413349</v>
      </c>
      <c r="F102" s="128">
        <f>F101+F86+F70+F91</f>
        <v>3550846</v>
      </c>
      <c r="G102" s="128">
        <f>G101+G86+G70+G91</f>
        <v>3567597</v>
      </c>
      <c r="H102" s="128">
        <f>H101+H86+H70+H91</f>
        <v>4026365</v>
      </c>
      <c r="I102" s="128">
        <f>I101+I86+I70</f>
        <v>8463321</v>
      </c>
      <c r="J102" s="128">
        <f>J101+J86+J70</f>
        <v>8449971</v>
      </c>
      <c r="K102" s="128">
        <f>K101+K86+K70+1</f>
        <v>8690694</v>
      </c>
      <c r="L102" s="128">
        <f>L101+L86+L70-1</f>
        <v>8949676</v>
      </c>
      <c r="M102" s="128">
        <f>M101+M86+M70</f>
        <v>10569767</v>
      </c>
      <c r="N102" s="128">
        <f>N101+N86+N70</f>
        <v>11087327</v>
      </c>
      <c r="O102" s="128">
        <f>O101+O86+O70+1</f>
        <v>12039352</v>
      </c>
      <c r="P102" s="128">
        <f>P101+P86+P70</f>
        <v>12594234</v>
      </c>
      <c r="Q102" s="128">
        <f>Q101+Q86+Q70-2</f>
        <v>14081717</v>
      </c>
      <c r="R102" s="128">
        <f>R101+R86+R70</f>
        <v>14050610</v>
      </c>
      <c r="S102" s="128">
        <f>S101+S86+S70+1</f>
        <v>15162736.279999999</v>
      </c>
      <c r="T102" s="128">
        <f>T101+T86+T70</f>
        <v>15431605.279999999</v>
      </c>
      <c r="U102" s="128">
        <f>U101+U86+U70</f>
        <v>17904891</v>
      </c>
      <c r="V102" s="128">
        <f>V101+V86+V70+1</f>
        <v>17637506.449999999</v>
      </c>
      <c r="W102" s="128">
        <f>W101+W86+W70+1</f>
        <v>18370192.27</v>
      </c>
      <c r="X102" s="128">
        <f>X101+X86+X70-1</f>
        <v>18357396.5</v>
      </c>
      <c r="Y102" s="128">
        <f>Y101+Y86+Y70-1</f>
        <v>19123377.799999997</v>
      </c>
      <c r="Z102" s="128">
        <f>Z101+Z86+Z70</f>
        <v>19327532</v>
      </c>
      <c r="AA102" s="128">
        <f>AA101+AA86+AA70-2</f>
        <v>19602223</v>
      </c>
      <c r="AB102" s="128">
        <f>AB101+AB86+AB70</f>
        <v>19663799</v>
      </c>
      <c r="AC102" s="128">
        <f>AC101+AC86+AC70+1</f>
        <v>20228847</v>
      </c>
      <c r="AD102" s="128">
        <f>AD101+AD86+AD70+1</f>
        <v>20464522.054945935</v>
      </c>
      <c r="AE102" s="128">
        <f>AE101+AE86+AE70</f>
        <v>20842435.09341</v>
      </c>
      <c r="AF102" s="128">
        <f>AF101+AF86+AF70</f>
        <v>21047250.723641068</v>
      </c>
      <c r="AG102" s="128">
        <f>AG101+AG86+AG70</f>
        <v>20970030.586335108</v>
      </c>
      <c r="AH102" s="128">
        <f>AH101+AH86+AH70-1</f>
        <v>20728109.701119184</v>
      </c>
      <c r="AI102" s="128">
        <f>AI101+AI86+AI70-1</f>
        <v>20608722.157475572</v>
      </c>
      <c r="AJ102" s="128">
        <f>AJ101+AJ86+AJ70-1</f>
        <v>20565919.893258043</v>
      </c>
      <c r="AK102" s="128">
        <f>AK101+AK86+AK70+1</f>
        <v>19688543.430232655</v>
      </c>
      <c r="AL102" s="128">
        <f>AL101+AL86+AL70+1</f>
        <v>19582239.988986384</v>
      </c>
      <c r="AM102" s="128">
        <f>SUM(AM101,AM86,AM70)</f>
        <v>20928148.212517671</v>
      </c>
      <c r="AN102" s="128">
        <f>[37]BP!$X$51</f>
        <v>19317581</v>
      </c>
      <c r="AO102" s="128">
        <v>18165273</v>
      </c>
      <c r="AP102" s="128">
        <v>17848915</v>
      </c>
      <c r="AQ102" s="128">
        <v>17672222</v>
      </c>
      <c r="AR102" s="128">
        <v>17403928</v>
      </c>
      <c r="AS102" s="128">
        <v>18291110</v>
      </c>
      <c r="AT102" s="128">
        <v>18701943</v>
      </c>
      <c r="AU102" s="128">
        <v>18865868</v>
      </c>
      <c r="AV102" s="128">
        <v>18133830</v>
      </c>
      <c r="AW102" s="128">
        <v>18819201</v>
      </c>
      <c r="AX102" s="128">
        <v>19230786</v>
      </c>
      <c r="AY102" s="128">
        <v>18778804</v>
      </c>
      <c r="AZ102" s="128">
        <v>18597312</v>
      </c>
      <c r="BA102" s="128">
        <v>19286128</v>
      </c>
      <c r="BB102" s="128">
        <v>19737434</v>
      </c>
      <c r="BC102" s="128">
        <v>19416192</v>
      </c>
      <c r="BD102" s="128">
        <v>19408947</v>
      </c>
      <c r="BE102" s="128">
        <v>19656773</v>
      </c>
    </row>
    <row r="103" spans="1:57" ht="15.75" thickTop="1">
      <c r="A103"/>
      <c r="B103" s="129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29"/>
      <c r="AA103" s="129"/>
      <c r="AB103" s="129"/>
      <c r="AC103" s="129"/>
      <c r="AD103" s="129"/>
      <c r="AE103" s="129"/>
      <c r="AF103" s="129"/>
      <c r="AG103" s="129"/>
      <c r="AH103" s="129"/>
      <c r="AI103" s="129"/>
      <c r="AJ103" s="129"/>
      <c r="AK103" s="129"/>
      <c r="AL103" s="129"/>
      <c r="AM103" s="129"/>
      <c r="AN103" s="129"/>
      <c r="AO103" s="129"/>
    </row>
    <row r="104" spans="1:57" ht="12" customHeight="1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</row>
    <row r="105" spans="1:57" ht="12" customHeight="1">
      <c r="A105" s="17" t="s">
        <v>71</v>
      </c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</row>
    <row r="106" spans="1:57" ht="12" customHeight="1">
      <c r="A106" s="17" t="s">
        <v>72</v>
      </c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</row>
    <row r="107" spans="1:57" ht="20.25" customHeight="1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</row>
    <row r="108" spans="1:57" ht="12" customHeight="1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</row>
    <row r="109" spans="1:57" ht="12" customHeight="1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</row>
    <row r="110" spans="1:57" ht="12" customHeight="1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</row>
    <row r="111" spans="1:57" ht="12" customHeight="1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</row>
    <row r="112" spans="1:57" ht="12" customHeight="1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</row>
    <row r="113" customFormat="1" ht="12" customHeight="1"/>
    <row r="114" customFormat="1" ht="12" customHeight="1"/>
    <row r="115" customFormat="1" ht="12" customHeight="1"/>
    <row r="116" customFormat="1" ht="12" customHeight="1"/>
    <row r="117" customFormat="1" ht="12" customHeight="1"/>
    <row r="118" customFormat="1" ht="12" customHeight="1"/>
    <row r="119" customFormat="1" ht="12" customHeight="1"/>
    <row r="120" customFormat="1" ht="12" customHeight="1"/>
    <row r="121" customFormat="1" ht="12" customHeight="1"/>
    <row r="122" customFormat="1" ht="12" customHeight="1"/>
    <row r="123" customFormat="1" ht="12" customHeight="1"/>
    <row r="124" customFormat="1" ht="12" customHeight="1"/>
    <row r="125" customFormat="1" ht="12" customHeight="1"/>
    <row r="126" customFormat="1" ht="12" customHeight="1"/>
    <row r="127" customFormat="1" ht="12" customHeight="1"/>
    <row r="128" customFormat="1" ht="12" customHeight="1"/>
    <row r="129" customFormat="1" ht="12" customHeight="1"/>
    <row r="130" customFormat="1" ht="12" customHeight="1"/>
    <row r="131" customFormat="1" ht="12" customHeight="1"/>
    <row r="132" customFormat="1" ht="12" customHeight="1"/>
    <row r="133" customFormat="1" ht="12" customHeight="1"/>
    <row r="134" customFormat="1" ht="12" customHeight="1"/>
    <row r="135" customFormat="1" ht="12" customHeight="1"/>
    <row r="136" customFormat="1" ht="12" customHeight="1"/>
    <row r="137" customFormat="1" ht="12" customHeight="1"/>
    <row r="138" customFormat="1" ht="12" customHeight="1"/>
    <row r="139" customFormat="1" ht="12" customHeight="1"/>
    <row r="140" customFormat="1" ht="12" customHeight="1"/>
    <row r="141" customFormat="1" ht="12" customHeight="1"/>
    <row r="142" customFormat="1" ht="12" customHeight="1"/>
    <row r="143" customFormat="1" ht="12" customHeight="1"/>
    <row r="144" customFormat="1" ht="12" customHeight="1"/>
    <row r="145" customFormat="1" ht="12" customHeight="1"/>
    <row r="146" customFormat="1" ht="12" customHeight="1"/>
    <row r="147" customFormat="1" ht="12" customHeight="1"/>
    <row r="148" customFormat="1" ht="12" customHeight="1"/>
    <row r="149" customFormat="1" ht="12" customHeight="1"/>
    <row r="150" customFormat="1" ht="12" customHeight="1"/>
    <row r="151" customFormat="1" ht="12" customHeight="1"/>
    <row r="152" customFormat="1" ht="12" customHeight="1"/>
    <row r="153" customFormat="1" ht="12" customHeight="1"/>
    <row r="154" customFormat="1" ht="12" customHeight="1"/>
    <row r="155" customFormat="1" ht="12" customHeight="1"/>
    <row r="156" customFormat="1" ht="12" customHeight="1"/>
    <row r="157" customFormat="1" ht="12" customHeight="1"/>
    <row r="158" customFormat="1" ht="12" customHeight="1"/>
    <row r="159" customFormat="1" ht="12" customHeight="1"/>
    <row r="160" customFormat="1" ht="12" customHeight="1"/>
    <row r="161" customFormat="1" ht="12" customHeight="1"/>
    <row r="162" customFormat="1" ht="12" customHeight="1"/>
    <row r="163" customFormat="1" ht="12" customHeight="1"/>
    <row r="164" customFormat="1" ht="12" customHeight="1"/>
    <row r="165" customFormat="1" ht="12" customHeight="1"/>
    <row r="166" customFormat="1" ht="12" customHeight="1"/>
    <row r="167" customFormat="1" ht="12" customHeight="1"/>
    <row r="168" customFormat="1" ht="12" customHeight="1"/>
    <row r="169" customFormat="1" ht="12" customHeight="1"/>
    <row r="170" customFormat="1" ht="12" customHeight="1"/>
    <row r="171" customFormat="1" ht="12" customHeight="1"/>
    <row r="172" customFormat="1" ht="12" customHeight="1"/>
    <row r="173" customFormat="1" ht="12" customHeight="1"/>
    <row r="174" customFormat="1" ht="12" customHeight="1"/>
    <row r="175" customFormat="1" ht="12" customHeight="1"/>
    <row r="176" customFormat="1" ht="12" customHeight="1"/>
    <row r="177" customFormat="1" ht="12" customHeight="1"/>
    <row r="178" customFormat="1" ht="12" customHeight="1"/>
    <row r="179" customFormat="1" ht="12" customHeight="1"/>
    <row r="180" customFormat="1" ht="12" customHeight="1"/>
    <row r="181" customFormat="1" ht="12" customHeight="1"/>
    <row r="182" customFormat="1" ht="12" customHeight="1"/>
    <row r="183" customFormat="1" ht="12" customHeight="1"/>
    <row r="184" customFormat="1" ht="12" customHeight="1"/>
    <row r="185" customFormat="1" ht="12" customHeight="1"/>
    <row r="186" customFormat="1" ht="12" customHeight="1"/>
    <row r="187" customFormat="1" ht="12" customHeight="1"/>
    <row r="188" customFormat="1" ht="12" customHeight="1"/>
    <row r="189" customFormat="1" ht="12" customHeight="1"/>
    <row r="190" customFormat="1" ht="12" customHeight="1"/>
    <row r="191" customFormat="1" ht="12" customHeight="1"/>
    <row r="192" customFormat="1" ht="12" customHeight="1"/>
    <row r="193" customFormat="1" ht="12" customHeight="1"/>
    <row r="194" customFormat="1" ht="12" customHeight="1"/>
    <row r="195" customFormat="1" ht="12" customHeight="1"/>
    <row r="196" customFormat="1" ht="12" customHeight="1"/>
    <row r="197" customFormat="1" ht="12" customHeight="1"/>
    <row r="198" customFormat="1" ht="12" customHeight="1"/>
    <row r="199" customFormat="1" ht="12" customHeight="1"/>
    <row r="200" customFormat="1" ht="12" customHeight="1"/>
    <row r="201" customFormat="1" ht="12" customHeight="1"/>
    <row r="202" customFormat="1" ht="12" customHeight="1"/>
    <row r="203" customFormat="1" ht="12" customHeight="1"/>
    <row r="204" customFormat="1" ht="12" customHeight="1"/>
    <row r="205" customFormat="1" ht="12" customHeight="1"/>
    <row r="206" customFormat="1" ht="12" customHeight="1"/>
    <row r="207" customFormat="1" ht="12" customHeight="1"/>
    <row r="208" customFormat="1" ht="12" customHeight="1"/>
    <row r="209" customFormat="1" ht="12" customHeight="1"/>
    <row r="210" customFormat="1" ht="12" customHeight="1"/>
    <row r="211" customFormat="1" ht="12" customHeight="1"/>
    <row r="212" customFormat="1" ht="12" customHeight="1"/>
    <row r="213" customFormat="1" ht="12" customHeight="1"/>
    <row r="214" customFormat="1" ht="12" customHeight="1"/>
    <row r="215" customFormat="1" ht="12" customHeight="1"/>
    <row r="216" customFormat="1" ht="12" customHeight="1"/>
    <row r="217" customFormat="1" ht="12" customHeight="1"/>
    <row r="218" customFormat="1" ht="12" customHeight="1"/>
    <row r="219" customFormat="1" ht="12" customHeight="1"/>
    <row r="220" customFormat="1" ht="12" customHeight="1"/>
    <row r="221" customFormat="1" ht="12" customHeight="1"/>
    <row r="222" customFormat="1" ht="12" customHeight="1"/>
    <row r="223" customFormat="1" ht="12" customHeight="1"/>
    <row r="224" customFormat="1" ht="12" customHeight="1"/>
    <row r="225" customFormat="1" ht="12" customHeight="1"/>
    <row r="226" customFormat="1" ht="12" customHeight="1"/>
    <row r="227" customFormat="1" ht="12" customHeight="1"/>
    <row r="228" customFormat="1" ht="12" customHeight="1"/>
    <row r="229" customFormat="1" ht="12" customHeight="1"/>
    <row r="230" customFormat="1" ht="12" customHeight="1"/>
    <row r="231" customFormat="1" ht="12" customHeight="1"/>
    <row r="232" customFormat="1" ht="12" customHeight="1"/>
    <row r="233" customFormat="1" ht="12" customHeight="1"/>
    <row r="234" customFormat="1" ht="12" customHeight="1"/>
    <row r="235" customFormat="1" ht="12" customHeight="1"/>
    <row r="236" customFormat="1" ht="12" customHeight="1"/>
    <row r="237" customFormat="1" ht="12" customHeight="1"/>
    <row r="238" customFormat="1" ht="12" customHeight="1"/>
    <row r="239" customFormat="1" ht="12" customHeight="1"/>
    <row r="240" customFormat="1" ht="12" customHeight="1"/>
    <row r="241" customFormat="1" ht="12" customHeight="1"/>
    <row r="242" customFormat="1" ht="12" customHeight="1"/>
    <row r="243" customFormat="1" ht="12" customHeight="1"/>
    <row r="244" customFormat="1" ht="12" customHeight="1"/>
    <row r="245" customFormat="1" ht="12" customHeight="1"/>
    <row r="246" customFormat="1" ht="12" customHeight="1"/>
    <row r="247" customFormat="1" ht="12" customHeight="1"/>
    <row r="248" customFormat="1" ht="12" customHeight="1"/>
    <row r="249" customFormat="1" ht="12" customHeight="1"/>
    <row r="250" customFormat="1" ht="12" customHeight="1"/>
    <row r="251" customFormat="1" ht="12" customHeight="1"/>
    <row r="252" customFormat="1" ht="12" customHeight="1"/>
    <row r="253" customFormat="1" ht="12" customHeight="1"/>
    <row r="254" customFormat="1" ht="12" customHeight="1"/>
    <row r="255" customFormat="1" ht="12" customHeight="1"/>
    <row r="256" customFormat="1" ht="12" customHeight="1"/>
    <row r="257" spans="1:36" ht="12" customHeight="1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</row>
    <row r="258" spans="1:36" ht="12" customHeight="1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</row>
    <row r="259" spans="1:36" ht="12" customHeight="1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</row>
    <row r="260" spans="1:36" ht="12" customHeight="1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</row>
    <row r="261" spans="1:36" ht="12" customHeight="1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</row>
    <row r="262" spans="1:36" ht="12" customHeight="1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</row>
    <row r="263" spans="1:36" ht="12" customHeight="1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</row>
    <row r="264" spans="1:36" ht="12" customHeight="1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</row>
    <row r="265" spans="1:36" ht="12" customHeight="1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</row>
    <row r="266" spans="1:36" ht="12" customHeight="1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</row>
    <row r="267" spans="1:36" ht="12" customHeight="1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</row>
    <row r="268" spans="1:36" ht="12" customHeight="1"/>
    <row r="269" spans="1:36" ht="12" customHeight="1"/>
    <row r="270" spans="1:36" ht="12" customHeight="1"/>
    <row r="271" spans="1:36" ht="12" customHeight="1"/>
    <row r="272" spans="1:36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</sheetData>
  <phoneticPr fontId="138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BO54"/>
  <sheetViews>
    <sheetView showGridLines="0" topLeftCell="A27" zoomScale="90" zoomScaleNormal="90" workbookViewId="0">
      <pane xSplit="1" topLeftCell="BH1" activePane="topRight" state="frozen"/>
      <selection pane="topRight" activeCell="BN36" sqref="BN36:BN48"/>
    </sheetView>
  </sheetViews>
  <sheetFormatPr defaultColWidth="9.140625" defaultRowHeight="12.75"/>
  <cols>
    <col min="1" max="1" width="67.28515625" style="9" customWidth="1"/>
    <col min="2" max="2" width="2.140625" style="67" customWidth="1"/>
    <col min="3" max="4" width="10" style="9" bestFit="1" customWidth="1"/>
    <col min="5" max="5" width="9.7109375" style="9" bestFit="1" customWidth="1"/>
    <col min="6" max="6" width="10.85546875" style="9" bestFit="1" customWidth="1"/>
    <col min="7" max="7" width="10.5703125" style="9" bestFit="1" customWidth="1"/>
    <col min="8" max="9" width="10.85546875" style="9" bestFit="1" customWidth="1"/>
    <col min="10" max="12" width="10.5703125" style="9" bestFit="1" customWidth="1"/>
    <col min="13" max="13" width="11.28515625" style="9" bestFit="1" customWidth="1"/>
    <col min="14" max="14" width="11.85546875" style="9" bestFit="1" customWidth="1"/>
    <col min="15" max="16" width="10.85546875" style="9" bestFit="1" customWidth="1"/>
    <col min="17" max="17" width="11.28515625" style="9" bestFit="1" customWidth="1"/>
    <col min="18" max="18" width="13.7109375" style="9" bestFit="1" customWidth="1"/>
    <col min="19" max="19" width="11.5703125" style="9" bestFit="1" customWidth="1"/>
    <col min="20" max="20" width="11.85546875" style="9" bestFit="1" customWidth="1"/>
    <col min="21" max="21" width="12.5703125" style="9" bestFit="1" customWidth="1"/>
    <col min="22" max="22" width="12.28515625" style="9" bestFit="1" customWidth="1"/>
    <col min="23" max="24" width="11.85546875" style="9" bestFit="1" customWidth="1"/>
    <col min="25" max="25" width="13.140625" style="9" bestFit="1" customWidth="1"/>
    <col min="26" max="26" width="12.28515625" style="9" bestFit="1" customWidth="1"/>
    <col min="27" max="27" width="11.85546875" style="9" bestFit="1" customWidth="1"/>
    <col min="28" max="28" width="12.140625" style="9" bestFit="1" customWidth="1"/>
    <col min="29" max="29" width="12.28515625" style="9" bestFit="1" customWidth="1"/>
    <col min="30" max="30" width="14.42578125" style="18" bestFit="1" customWidth="1"/>
    <col min="31" max="37" width="12.28515625" style="18" bestFit="1" customWidth="1"/>
    <col min="38" max="38" width="12.140625" style="66" bestFit="1" customWidth="1"/>
    <col min="39" max="39" width="12.5703125" style="66" bestFit="1" customWidth="1"/>
    <col min="40" max="40" width="12.28515625" style="9" bestFit="1" customWidth="1"/>
    <col min="41" max="41" width="12.5703125" style="9" bestFit="1" customWidth="1"/>
    <col min="42" max="45" width="12.28515625" style="9" bestFit="1" customWidth="1"/>
    <col min="46" max="46" width="12.42578125" style="138" bestFit="1" customWidth="1"/>
    <col min="47" max="47" width="11.140625" style="138" bestFit="1" customWidth="1"/>
    <col min="48" max="49" width="12.42578125" style="138" bestFit="1" customWidth="1"/>
    <col min="50" max="66" width="15.85546875" style="138" bestFit="1" customWidth="1"/>
    <col min="67" max="16384" width="9.140625" style="9"/>
  </cols>
  <sheetData>
    <row r="3" spans="1:67">
      <c r="A3" s="17" t="s">
        <v>154</v>
      </c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</row>
    <row r="4" spans="1:67">
      <c r="A4" s="191" t="s">
        <v>322</v>
      </c>
      <c r="B4" s="192"/>
      <c r="C4" s="191" t="s">
        <v>79</v>
      </c>
      <c r="D4" s="193" t="s">
        <v>80</v>
      </c>
      <c r="E4" s="193" t="s">
        <v>81</v>
      </c>
      <c r="F4" s="193" t="s">
        <v>74</v>
      </c>
      <c r="G4" s="193" t="s">
        <v>50</v>
      </c>
      <c r="H4" s="193" t="s">
        <v>51</v>
      </c>
      <c r="I4" s="193" t="s">
        <v>52</v>
      </c>
      <c r="J4" s="193" t="s">
        <v>53</v>
      </c>
      <c r="K4" s="191" t="s">
        <v>54</v>
      </c>
      <c r="L4" s="193" t="s">
        <v>55</v>
      </c>
      <c r="M4" s="193" t="s">
        <v>56</v>
      </c>
      <c r="N4" s="193" t="s">
        <v>105</v>
      </c>
      <c r="O4" s="193" t="s">
        <v>106</v>
      </c>
      <c r="P4" s="193" t="s">
        <v>107</v>
      </c>
      <c r="Q4" s="193" t="s">
        <v>158</v>
      </c>
      <c r="R4" s="193" t="s">
        <v>108</v>
      </c>
      <c r="S4" s="191" t="s">
        <v>164</v>
      </c>
      <c r="T4" s="193" t="s">
        <v>165</v>
      </c>
      <c r="U4" s="193" t="s">
        <v>122</v>
      </c>
      <c r="V4" s="193" t="s">
        <v>123</v>
      </c>
      <c r="W4" s="193" t="s">
        <v>82</v>
      </c>
      <c r="X4" s="193" t="s">
        <v>83</v>
      </c>
      <c r="Y4" s="193" t="s">
        <v>84</v>
      </c>
      <c r="Z4" s="193" t="s">
        <v>85</v>
      </c>
      <c r="AA4" s="191" t="s">
        <v>86</v>
      </c>
      <c r="AB4" s="193" t="s">
        <v>87</v>
      </c>
      <c r="AC4" s="193" t="s">
        <v>124</v>
      </c>
      <c r="AD4" s="193" t="s">
        <v>125</v>
      </c>
      <c r="AE4" s="193" t="s">
        <v>126</v>
      </c>
      <c r="AF4" s="193" t="s">
        <v>127</v>
      </c>
      <c r="AG4" s="193" t="s">
        <v>128</v>
      </c>
      <c r="AH4" s="193" t="s">
        <v>129</v>
      </c>
      <c r="AI4" s="191" t="s">
        <v>130</v>
      </c>
      <c r="AJ4" s="193" t="s">
        <v>131</v>
      </c>
      <c r="AK4" s="193" t="s">
        <v>57</v>
      </c>
      <c r="AL4" s="193" t="s">
        <v>58</v>
      </c>
      <c r="AM4" s="193" t="s">
        <v>59</v>
      </c>
      <c r="AN4" s="193" t="s">
        <v>172</v>
      </c>
      <c r="AO4" s="193" t="s">
        <v>174</v>
      </c>
      <c r="AP4" s="193" t="s">
        <v>176</v>
      </c>
      <c r="AQ4" s="191" t="s">
        <v>178</v>
      </c>
      <c r="AR4" s="191" t="s">
        <v>179</v>
      </c>
      <c r="AS4" s="191" t="s">
        <v>181</v>
      </c>
      <c r="AT4" s="191" t="s">
        <v>182</v>
      </c>
      <c r="AU4" s="191" t="s">
        <v>211</v>
      </c>
      <c r="AV4" s="194" t="s">
        <v>212</v>
      </c>
      <c r="AW4" s="194" t="s">
        <v>225</v>
      </c>
      <c r="AX4" s="194" t="s">
        <v>228</v>
      </c>
      <c r="AY4" s="194" t="s">
        <v>229</v>
      </c>
      <c r="AZ4" s="194" t="s">
        <v>268</v>
      </c>
      <c r="BA4" s="194" t="s">
        <v>304</v>
      </c>
      <c r="BB4" s="194" t="s">
        <v>307</v>
      </c>
      <c r="BC4" s="194" t="s">
        <v>309</v>
      </c>
      <c r="BD4" s="194" t="s">
        <v>314</v>
      </c>
      <c r="BE4" s="194" t="s">
        <v>323</v>
      </c>
      <c r="BF4" s="194" t="s">
        <v>325</v>
      </c>
      <c r="BG4" s="194" t="s">
        <v>338</v>
      </c>
      <c r="BH4" s="194" t="s">
        <v>341</v>
      </c>
      <c r="BI4" s="194" t="s">
        <v>343</v>
      </c>
      <c r="BJ4" s="194" t="s">
        <v>344</v>
      </c>
      <c r="BK4" s="194" t="s">
        <v>345</v>
      </c>
      <c r="BL4" s="194" t="s">
        <v>346</v>
      </c>
      <c r="BM4" s="194" t="s">
        <v>347</v>
      </c>
      <c r="BN4" s="194" t="s">
        <v>348</v>
      </c>
    </row>
    <row r="5" spans="1:67" ht="15">
      <c r="A5" s="5" t="s">
        <v>88</v>
      </c>
      <c r="B5" s="62"/>
      <c r="C5" s="72"/>
      <c r="D5" s="72"/>
      <c r="E5" s="72"/>
      <c r="F5" s="72"/>
      <c r="G5" s="72"/>
      <c r="H5" s="72">
        <v>43800</v>
      </c>
      <c r="I5" s="72">
        <v>63997</v>
      </c>
      <c r="J5" s="72">
        <v>81836</v>
      </c>
      <c r="K5" s="72">
        <v>71811</v>
      </c>
      <c r="L5" s="72">
        <v>78804</v>
      </c>
      <c r="M5" s="72">
        <v>88547</v>
      </c>
      <c r="N5" s="72">
        <v>112081</v>
      </c>
      <c r="O5" s="72">
        <v>89132</v>
      </c>
      <c r="P5" s="72">
        <v>98327</v>
      </c>
      <c r="Q5" s="72">
        <v>102579</v>
      </c>
      <c r="R5" s="72">
        <v>141562</v>
      </c>
      <c r="S5" s="72">
        <v>115960</v>
      </c>
      <c r="T5" s="72">
        <v>133772</v>
      </c>
      <c r="U5" s="72" t="s">
        <v>134</v>
      </c>
      <c r="V5" s="72">
        <v>202938</v>
      </c>
      <c r="W5" s="72">
        <v>193895</v>
      </c>
      <c r="X5" s="72">
        <v>215243</v>
      </c>
      <c r="Y5" s="72" t="s">
        <v>119</v>
      </c>
      <c r="Z5" s="72">
        <v>285555</v>
      </c>
      <c r="AA5" s="72">
        <v>262159</v>
      </c>
      <c r="AB5" s="72">
        <v>288160</v>
      </c>
      <c r="AC5" s="72">
        <v>302206</v>
      </c>
      <c r="AD5" s="72">
        <v>367706</v>
      </c>
      <c r="AE5" s="72">
        <v>314378</v>
      </c>
      <c r="AF5" s="72">
        <v>341131</v>
      </c>
      <c r="AG5" s="72">
        <v>348090</v>
      </c>
      <c r="AH5" s="72">
        <v>408111</v>
      </c>
      <c r="AI5" s="72">
        <v>348648</v>
      </c>
      <c r="AJ5" s="72">
        <v>359214</v>
      </c>
      <c r="AK5" s="72">
        <v>363049</v>
      </c>
      <c r="AL5" s="72">
        <v>437234</v>
      </c>
      <c r="AM5" s="72">
        <v>367215</v>
      </c>
      <c r="AN5" s="72">
        <v>376137</v>
      </c>
      <c r="AO5" s="72">
        <v>383580</v>
      </c>
      <c r="AP5" s="72">
        <v>439179</v>
      </c>
      <c r="AQ5" s="72">
        <v>358215</v>
      </c>
      <c r="AR5" s="72">
        <v>346793</v>
      </c>
      <c r="AS5" s="72">
        <v>354513</v>
      </c>
      <c r="AT5" s="72">
        <v>420972</v>
      </c>
      <c r="AU5" s="72">
        <v>357703</v>
      </c>
      <c r="AV5" s="72">
        <v>350196</v>
      </c>
      <c r="AW5" s="72">
        <v>347484</v>
      </c>
      <c r="AX5" s="72">
        <v>403084</v>
      </c>
      <c r="AY5" s="72">
        <v>325783</v>
      </c>
      <c r="AZ5" s="72">
        <v>330331</v>
      </c>
      <c r="BA5" s="72">
        <v>338987</v>
      </c>
      <c r="BB5" s="72">
        <v>392032</v>
      </c>
      <c r="BC5" s="72">
        <v>342335</v>
      </c>
      <c r="BD5" s="72">
        <v>358420</v>
      </c>
      <c r="BE5" s="72">
        <v>358084</v>
      </c>
      <c r="BF5" s="72">
        <v>386147</v>
      </c>
      <c r="BG5" s="72">
        <v>320117</v>
      </c>
      <c r="BH5" s="72">
        <v>192131</v>
      </c>
      <c r="BI5" s="72">
        <v>222707</v>
      </c>
      <c r="BJ5" s="72">
        <v>291728</v>
      </c>
      <c r="BK5" s="72">
        <v>261464</v>
      </c>
      <c r="BL5" s="72">
        <v>282495</v>
      </c>
      <c r="BM5" s="72">
        <v>333387</v>
      </c>
      <c r="BN5" s="72">
        <v>411660</v>
      </c>
    </row>
    <row r="6" spans="1:67" ht="15">
      <c r="A6" s="27" t="s">
        <v>116</v>
      </c>
      <c r="B6" s="33"/>
      <c r="C6" s="29"/>
      <c r="D6" s="29"/>
      <c r="E6" s="29"/>
      <c r="F6" s="29"/>
      <c r="G6" s="29"/>
      <c r="H6" s="29">
        <v>-6300</v>
      </c>
      <c r="I6" s="29">
        <v>-6716</v>
      </c>
      <c r="J6" s="29">
        <v>-7284</v>
      </c>
      <c r="K6" s="29">
        <v>-6558</v>
      </c>
      <c r="L6" s="29">
        <v>-6663</v>
      </c>
      <c r="M6" s="29">
        <v>-6681</v>
      </c>
      <c r="N6" s="29">
        <v>-8130</v>
      </c>
      <c r="O6" s="29">
        <v>-8020</v>
      </c>
      <c r="P6" s="29">
        <v>-8069</v>
      </c>
      <c r="Q6" s="29">
        <v>-8763</v>
      </c>
      <c r="R6" s="29">
        <v>-10244</v>
      </c>
      <c r="S6" s="29">
        <v>-11226</v>
      </c>
      <c r="T6" s="29">
        <v>-13430</v>
      </c>
      <c r="U6" s="29">
        <v>-11861</v>
      </c>
      <c r="V6" s="29">
        <v>-14604</v>
      </c>
      <c r="W6" s="29">
        <v>-16552</v>
      </c>
      <c r="X6" s="29">
        <v>-20581</v>
      </c>
      <c r="Y6" s="29">
        <v>-19185</v>
      </c>
      <c r="Z6" s="29">
        <v>-18559</v>
      </c>
      <c r="AA6" s="29">
        <v>-21593</v>
      </c>
      <c r="AB6" s="29">
        <v>-20375</v>
      </c>
      <c r="AC6" s="29">
        <v>-20489</v>
      </c>
      <c r="AD6" s="29">
        <v>-23386</v>
      </c>
      <c r="AE6" s="29">
        <v>-21006</v>
      </c>
      <c r="AF6" s="29">
        <v>-23406</v>
      </c>
      <c r="AG6" s="29">
        <v>-23602</v>
      </c>
      <c r="AH6" s="29">
        <v>-26686</v>
      </c>
      <c r="AI6" s="29">
        <v>-23321</v>
      </c>
      <c r="AJ6" s="29">
        <v>-22799</v>
      </c>
      <c r="AK6" s="29">
        <v>-22559</v>
      </c>
      <c r="AL6" s="29">
        <v>-26691</v>
      </c>
      <c r="AM6" s="29">
        <v>-25824</v>
      </c>
      <c r="AN6" s="29">
        <v>-25076</v>
      </c>
      <c r="AO6" s="29">
        <v>-23662</v>
      </c>
      <c r="AP6" s="29">
        <v>-23858</v>
      </c>
      <c r="AQ6" s="29">
        <v>-21509</v>
      </c>
      <c r="AR6" s="29">
        <v>-21400</v>
      </c>
      <c r="AS6" s="29">
        <v>-22634</v>
      </c>
      <c r="AT6" s="29">
        <v>-23788</v>
      </c>
      <c r="AU6" s="29">
        <v>-24194</v>
      </c>
      <c r="AV6" s="29">
        <v>-23778</v>
      </c>
      <c r="AW6" s="29">
        <v>-23199</v>
      </c>
      <c r="AX6" s="29">
        <v>-29118</v>
      </c>
      <c r="AY6" s="29">
        <v>-20956</v>
      </c>
      <c r="AZ6" s="29">
        <v>-24486</v>
      </c>
      <c r="BA6" s="29">
        <v>-27283</v>
      </c>
      <c r="BB6" s="29">
        <v>-29221</v>
      </c>
      <c r="BC6" s="29">
        <v>-26505</v>
      </c>
      <c r="BD6" s="29">
        <v>-25418</v>
      </c>
      <c r="BE6" s="29">
        <v>-28843</v>
      </c>
      <c r="BF6" s="29">
        <v>-27177</v>
      </c>
      <c r="BG6" s="29">
        <v>-25753</v>
      </c>
      <c r="BH6" s="29">
        <v>-15711</v>
      </c>
      <c r="BI6" s="29">
        <v>-13265</v>
      </c>
      <c r="BJ6" s="29">
        <v>-21184</v>
      </c>
      <c r="BK6" s="29">
        <v>-23438</v>
      </c>
      <c r="BL6" s="29">
        <v>-21425</v>
      </c>
      <c r="BM6" s="29">
        <v>-24419</v>
      </c>
      <c r="BN6" s="29">
        <v>-38343</v>
      </c>
    </row>
    <row r="7" spans="1:67" ht="15">
      <c r="A7" s="30" t="s">
        <v>117</v>
      </c>
      <c r="B7" s="33"/>
      <c r="C7" s="31"/>
      <c r="D7" s="31"/>
      <c r="E7" s="31"/>
      <c r="F7" s="31"/>
      <c r="G7" s="31"/>
      <c r="H7" s="31">
        <v>-9500</v>
      </c>
      <c r="I7" s="31">
        <v>-17996</v>
      </c>
      <c r="J7" s="31">
        <v>-13844</v>
      </c>
      <c r="K7" s="31">
        <v>-13895</v>
      </c>
      <c r="L7" s="31">
        <v>-12526</v>
      </c>
      <c r="M7" s="31">
        <v>-13623</v>
      </c>
      <c r="N7" s="31">
        <v>-15096</v>
      </c>
      <c r="O7" s="31">
        <v>-14172</v>
      </c>
      <c r="P7" s="31">
        <v>-13718</v>
      </c>
      <c r="Q7" s="31">
        <v>-15433</v>
      </c>
      <c r="R7" s="31">
        <v>-10821</v>
      </c>
      <c r="S7" s="31">
        <v>-11913</v>
      </c>
      <c r="T7" s="31">
        <v>-11273</v>
      </c>
      <c r="U7" s="31">
        <v>-13506</v>
      </c>
      <c r="V7" s="31">
        <v>-23742</v>
      </c>
      <c r="W7" s="31">
        <v>-19015</v>
      </c>
      <c r="X7" s="31">
        <v>-18597</v>
      </c>
      <c r="Y7" s="31">
        <v>-21317</v>
      </c>
      <c r="Z7" s="31">
        <v>-25215</v>
      </c>
      <c r="AA7" s="31">
        <v>-22279</v>
      </c>
      <c r="AB7" s="31">
        <v>-22174</v>
      </c>
      <c r="AC7" s="31">
        <v>-23673</v>
      </c>
      <c r="AD7" s="31">
        <v>-28810</v>
      </c>
      <c r="AE7" s="31">
        <v>-28648</v>
      </c>
      <c r="AF7" s="31">
        <v>-27337</v>
      </c>
      <c r="AG7" s="31">
        <v>-25571</v>
      </c>
      <c r="AH7" s="31">
        <v>-28462</v>
      </c>
      <c r="AI7" s="31">
        <v>-30539</v>
      </c>
      <c r="AJ7" s="31">
        <v>-26532</v>
      </c>
      <c r="AK7" s="31">
        <v>-28838</v>
      </c>
      <c r="AL7" s="31">
        <v>-28916</v>
      </c>
      <c r="AM7" s="31">
        <v>-29505</v>
      </c>
      <c r="AN7" s="31">
        <v>-29650</v>
      </c>
      <c r="AO7" s="31">
        <v>-28924</v>
      </c>
      <c r="AP7" s="31">
        <v>-30823</v>
      </c>
      <c r="AQ7" s="31">
        <v>-31593</v>
      </c>
      <c r="AR7" s="31">
        <v>-33093</v>
      </c>
      <c r="AS7" s="31">
        <v>-34096</v>
      </c>
      <c r="AT7" s="31">
        <v>-35816</v>
      </c>
      <c r="AU7" s="31">
        <v>-36822</v>
      </c>
      <c r="AV7" s="31">
        <v>-38412</v>
      </c>
      <c r="AW7" s="31">
        <v>-37755</v>
      </c>
      <c r="AX7" s="31">
        <v>-36526</v>
      </c>
      <c r="AY7" s="31">
        <v>-35133</v>
      </c>
      <c r="AZ7" s="31">
        <v>-36294</v>
      </c>
      <c r="BA7" s="31">
        <v>-39476</v>
      </c>
      <c r="BB7" s="31">
        <v>-45251</v>
      </c>
      <c r="BC7" s="31">
        <v>-36453</v>
      </c>
      <c r="BD7" s="31">
        <v>-39312</v>
      </c>
      <c r="BE7" s="31">
        <v>-35760</v>
      </c>
      <c r="BF7" s="31">
        <v>-38014</v>
      </c>
      <c r="BG7" s="31">
        <v>-33873</v>
      </c>
      <c r="BH7" s="31">
        <v>-36231</v>
      </c>
      <c r="BI7" s="31">
        <v>-22679</v>
      </c>
      <c r="BJ7" s="31">
        <v>-27238</v>
      </c>
      <c r="BK7" s="31">
        <v>-29396</v>
      </c>
      <c r="BL7" s="31">
        <v>-25644</v>
      </c>
      <c r="BM7" s="31">
        <v>-26962.394540000001</v>
      </c>
      <c r="BN7" s="31">
        <v>-40656.928509999998</v>
      </c>
    </row>
    <row r="8" spans="1:67" ht="15">
      <c r="A8" s="27" t="s">
        <v>294</v>
      </c>
      <c r="B8" s="33"/>
      <c r="C8" s="29"/>
      <c r="D8" s="29"/>
      <c r="E8" s="29"/>
      <c r="F8" s="29"/>
      <c r="G8" s="29"/>
      <c r="H8" s="29" t="s">
        <v>75</v>
      </c>
      <c r="I8" s="29" t="s">
        <v>75</v>
      </c>
      <c r="J8" s="29" t="s">
        <v>75</v>
      </c>
      <c r="K8" s="29">
        <v>4321</v>
      </c>
      <c r="L8" s="29" t="s">
        <v>75</v>
      </c>
      <c r="M8" s="29">
        <v>858</v>
      </c>
      <c r="N8" s="29" t="s">
        <v>75</v>
      </c>
      <c r="O8" s="29">
        <v>7284</v>
      </c>
      <c r="P8" s="29" t="s">
        <v>75</v>
      </c>
      <c r="Q8" s="29">
        <v>908</v>
      </c>
      <c r="R8" s="29">
        <v>1138</v>
      </c>
      <c r="S8" s="29" t="s">
        <v>133</v>
      </c>
      <c r="T8" s="29">
        <v>1126</v>
      </c>
      <c r="U8" s="29">
        <v>1340</v>
      </c>
      <c r="V8" s="29">
        <v>1657</v>
      </c>
      <c r="W8" s="29" t="s">
        <v>132</v>
      </c>
      <c r="X8" s="29">
        <v>1241</v>
      </c>
      <c r="Y8" s="29" t="s">
        <v>120</v>
      </c>
      <c r="Z8" s="29">
        <v>1303</v>
      </c>
      <c r="AA8" s="29">
        <v>1377</v>
      </c>
      <c r="AB8" s="29">
        <v>1485</v>
      </c>
      <c r="AC8" s="29">
        <v>1191</v>
      </c>
      <c r="AD8" s="29">
        <v>1774</v>
      </c>
      <c r="AE8" s="29">
        <v>2228</v>
      </c>
      <c r="AF8" s="29">
        <v>2108</v>
      </c>
      <c r="AG8" s="29">
        <v>2388</v>
      </c>
      <c r="AH8" s="29">
        <v>2169</v>
      </c>
      <c r="AI8" s="29">
        <v>2113</v>
      </c>
      <c r="AJ8" s="29">
        <v>1740</v>
      </c>
      <c r="AK8" s="29">
        <v>1825</v>
      </c>
      <c r="AL8" s="29">
        <v>2885</v>
      </c>
      <c r="AM8" s="29">
        <v>2159</v>
      </c>
      <c r="AN8" s="29">
        <v>1862</v>
      </c>
      <c r="AO8" s="29">
        <v>2812</v>
      </c>
      <c r="AP8" s="29">
        <v>2536</v>
      </c>
      <c r="AQ8" s="29">
        <v>2145</v>
      </c>
      <c r="AR8" s="29">
        <v>1925</v>
      </c>
      <c r="AS8" s="29">
        <v>2240</v>
      </c>
      <c r="AT8" s="29">
        <v>1750</v>
      </c>
      <c r="AU8" s="29">
        <v>1689</v>
      </c>
      <c r="AV8" s="29" t="s">
        <v>75</v>
      </c>
      <c r="AW8" s="29" t="s">
        <v>75</v>
      </c>
      <c r="AX8" s="29" t="s">
        <v>75</v>
      </c>
      <c r="AY8" s="29">
        <v>1112</v>
      </c>
      <c r="AZ8" s="29">
        <v>1525</v>
      </c>
      <c r="BA8" s="29">
        <v>1905</v>
      </c>
      <c r="BB8" s="29">
        <v>1786</v>
      </c>
      <c r="BC8" s="29">
        <v>2057</v>
      </c>
      <c r="BD8" s="29">
        <v>1886</v>
      </c>
      <c r="BE8" s="29">
        <v>1915</v>
      </c>
      <c r="BF8" s="29">
        <v>2200</v>
      </c>
      <c r="BG8" s="29">
        <v>1693</v>
      </c>
      <c r="BH8" s="29" t="s">
        <v>75</v>
      </c>
      <c r="BI8" s="29">
        <v>156</v>
      </c>
      <c r="BJ8" s="29">
        <v>1717</v>
      </c>
      <c r="BK8" s="29">
        <v>1467</v>
      </c>
      <c r="BL8" s="29">
        <v>800</v>
      </c>
      <c r="BM8" s="29">
        <v>1509.2196000000001</v>
      </c>
      <c r="BN8" s="29">
        <v>2072.5773599999998</v>
      </c>
    </row>
    <row r="9" spans="1:67" ht="15">
      <c r="A9" s="30" t="s">
        <v>295</v>
      </c>
      <c r="B9" s="33"/>
      <c r="C9" s="31"/>
      <c r="D9" s="31"/>
      <c r="E9" s="31"/>
      <c r="F9" s="31"/>
      <c r="G9" s="31"/>
      <c r="H9" s="31">
        <v>-400</v>
      </c>
      <c r="I9" s="31">
        <v>-466</v>
      </c>
      <c r="J9" s="31">
        <v>-5</v>
      </c>
      <c r="K9" s="31">
        <v>-386</v>
      </c>
      <c r="L9" s="31">
        <v>-479</v>
      </c>
      <c r="M9" s="31" t="s">
        <v>75</v>
      </c>
      <c r="N9" s="31">
        <v>-765</v>
      </c>
      <c r="O9" s="31">
        <v>-845</v>
      </c>
      <c r="P9" s="31">
        <v>-906</v>
      </c>
      <c r="Q9" s="31">
        <v>-902</v>
      </c>
      <c r="R9" s="31">
        <v>-886</v>
      </c>
      <c r="S9" s="31">
        <v>-878</v>
      </c>
      <c r="T9" s="31">
        <v>-873</v>
      </c>
      <c r="U9" s="31">
        <v>-873</v>
      </c>
      <c r="V9" s="31">
        <v>-981</v>
      </c>
      <c r="W9" s="31">
        <v>-981</v>
      </c>
      <c r="X9" s="31">
        <v>-1272</v>
      </c>
      <c r="Y9" s="31">
        <v>-1429</v>
      </c>
      <c r="Z9" s="31">
        <v>-1537</v>
      </c>
      <c r="AA9" s="31">
        <v>-1899</v>
      </c>
      <c r="AB9" s="31">
        <v>-2060</v>
      </c>
      <c r="AC9" s="31">
        <v>-2160</v>
      </c>
      <c r="AD9" s="31">
        <v>-1998</v>
      </c>
      <c r="AE9" s="31">
        <v>-2161</v>
      </c>
      <c r="AF9" s="31">
        <v>-2206</v>
      </c>
      <c r="AG9" s="31">
        <v>-2161</v>
      </c>
      <c r="AH9" s="31">
        <v>-2137</v>
      </c>
      <c r="AI9" s="31">
        <v>2272</v>
      </c>
      <c r="AJ9" s="31">
        <v>-2237</v>
      </c>
      <c r="AK9" s="31">
        <v>-2311</v>
      </c>
      <c r="AL9" s="31">
        <v>-2390</v>
      </c>
      <c r="AM9" s="31">
        <v>-2644</v>
      </c>
      <c r="AN9" s="31">
        <v>-2584</v>
      </c>
      <c r="AO9" s="31">
        <v>-2573</v>
      </c>
      <c r="AP9" s="31">
        <v>-2388</v>
      </c>
      <c r="AQ9" s="31">
        <v>-2394</v>
      </c>
      <c r="AR9" s="31">
        <v>-2355</v>
      </c>
      <c r="AS9" s="31">
        <v>-2355</v>
      </c>
      <c r="AT9" s="31">
        <v>-2355</v>
      </c>
      <c r="AU9" s="31">
        <v>-2729</v>
      </c>
      <c r="AV9" s="31">
        <v>-2683</v>
      </c>
      <c r="AW9" s="31">
        <v>-2386</v>
      </c>
      <c r="AX9" s="31">
        <v>-2383</v>
      </c>
      <c r="AY9" s="31">
        <v>-2945</v>
      </c>
      <c r="AZ9" s="31">
        <v>-1971</v>
      </c>
      <c r="BA9" s="31">
        <v>-2432</v>
      </c>
      <c r="BB9" s="31">
        <v>-2467</v>
      </c>
      <c r="BC9" s="31">
        <v>-3388</v>
      </c>
      <c r="BD9" s="31">
        <v>-3713</v>
      </c>
      <c r="BE9" s="31">
        <v>-3295</v>
      </c>
      <c r="BF9" s="31">
        <v>-5537</v>
      </c>
      <c r="BG9" s="31">
        <v>-4001</v>
      </c>
      <c r="BH9" s="31">
        <v>-2803</v>
      </c>
      <c r="BI9" s="31">
        <v>-3201</v>
      </c>
      <c r="BJ9" s="31">
        <v>-6143</v>
      </c>
      <c r="BK9" s="31">
        <v>-3917</v>
      </c>
      <c r="BL9" s="31">
        <v>-3746</v>
      </c>
      <c r="BM9" s="31">
        <v>-3511</v>
      </c>
      <c r="BN9" s="31">
        <v>-6370</v>
      </c>
    </row>
    <row r="10" spans="1:67" ht="15">
      <c r="A10" s="27" t="s">
        <v>159</v>
      </c>
      <c r="B10" s="33"/>
      <c r="C10" s="29"/>
      <c r="D10" s="29"/>
      <c r="E10" s="29"/>
      <c r="F10" s="29"/>
      <c r="G10" s="29"/>
      <c r="H10" s="29" t="s">
        <v>75</v>
      </c>
      <c r="I10" s="29" t="s">
        <v>75</v>
      </c>
      <c r="J10" s="29">
        <v>1135</v>
      </c>
      <c r="K10" s="29">
        <v>716</v>
      </c>
      <c r="L10" s="29" t="s">
        <v>75</v>
      </c>
      <c r="M10" s="29">
        <v>-533</v>
      </c>
      <c r="N10" s="29" t="s">
        <v>75</v>
      </c>
      <c r="O10" s="29" t="s">
        <v>75</v>
      </c>
      <c r="P10" s="29" t="s">
        <v>75</v>
      </c>
      <c r="Q10" s="29" t="s">
        <v>75</v>
      </c>
      <c r="R10" s="29" t="s">
        <v>75</v>
      </c>
      <c r="S10" s="29" t="s">
        <v>75</v>
      </c>
      <c r="T10" s="29" t="s">
        <v>75</v>
      </c>
      <c r="U10" s="29" t="s">
        <v>75</v>
      </c>
      <c r="V10" s="29">
        <v>276</v>
      </c>
      <c r="W10" s="29" t="s">
        <v>75</v>
      </c>
      <c r="X10" s="29" t="s">
        <v>75</v>
      </c>
      <c r="Y10" s="29">
        <v>272</v>
      </c>
      <c r="Z10" s="29">
        <v>181</v>
      </c>
      <c r="AA10" s="29" t="s">
        <v>75</v>
      </c>
      <c r="AB10" s="29" t="s">
        <v>75</v>
      </c>
      <c r="AC10" s="29">
        <v>1</v>
      </c>
      <c r="AD10" s="29" t="s">
        <v>75</v>
      </c>
      <c r="AE10" s="29" t="s">
        <v>75</v>
      </c>
      <c r="AF10" s="29" t="s">
        <v>75</v>
      </c>
      <c r="AG10" s="29" t="s">
        <v>75</v>
      </c>
      <c r="AH10" s="29" t="s">
        <v>75</v>
      </c>
      <c r="AI10" s="29" t="s">
        <v>75</v>
      </c>
      <c r="AJ10" s="29" t="s">
        <v>75</v>
      </c>
      <c r="AK10" s="29" t="s">
        <v>75</v>
      </c>
      <c r="AL10" s="29" t="s">
        <v>75</v>
      </c>
      <c r="AM10" s="29" t="s">
        <v>75</v>
      </c>
      <c r="AN10" s="29" t="s">
        <v>75</v>
      </c>
      <c r="AO10" s="29" t="s">
        <v>75</v>
      </c>
      <c r="AP10" s="29" t="s">
        <v>75</v>
      </c>
      <c r="AQ10" s="29" t="s">
        <v>75</v>
      </c>
      <c r="AR10" s="29" t="s">
        <v>75</v>
      </c>
      <c r="AS10" s="29" t="s">
        <v>75</v>
      </c>
      <c r="AT10" s="29" t="s">
        <v>75</v>
      </c>
      <c r="AU10" s="29" t="s">
        <v>75</v>
      </c>
      <c r="AV10" s="29" t="s">
        <v>75</v>
      </c>
      <c r="AW10" s="29" t="s">
        <v>75</v>
      </c>
      <c r="AX10" s="29" t="s">
        <v>75</v>
      </c>
      <c r="AY10" s="29" t="s">
        <v>75</v>
      </c>
      <c r="AZ10" s="29" t="s">
        <v>75</v>
      </c>
      <c r="BA10" s="29" t="s">
        <v>75</v>
      </c>
      <c r="BB10" s="29" t="s">
        <v>75</v>
      </c>
      <c r="BC10" s="29" t="s">
        <v>75</v>
      </c>
      <c r="BD10" s="29" t="s">
        <v>75</v>
      </c>
      <c r="BE10" s="29" t="s">
        <v>75</v>
      </c>
      <c r="BF10" s="29" t="s">
        <v>75</v>
      </c>
      <c r="BG10" s="29" t="s">
        <v>75</v>
      </c>
      <c r="BH10" s="29" t="s">
        <v>75</v>
      </c>
      <c r="BI10" s="29" t="s">
        <v>75</v>
      </c>
      <c r="BJ10" s="29"/>
      <c r="BK10" s="29"/>
      <c r="BL10" s="29"/>
      <c r="BM10" s="29"/>
      <c r="BN10" s="29"/>
    </row>
    <row r="11" spans="1:67" s="17" customFormat="1" ht="15">
      <c r="A11" s="30" t="s">
        <v>160</v>
      </c>
      <c r="B11" s="33"/>
      <c r="C11" s="31"/>
      <c r="D11" s="31"/>
      <c r="E11" s="31"/>
      <c r="F11" s="31"/>
      <c r="G11" s="31"/>
      <c r="H11" s="31">
        <v>2700</v>
      </c>
      <c r="I11" s="31">
        <v>8076</v>
      </c>
      <c r="J11" s="31">
        <v>5971</v>
      </c>
      <c r="K11" s="31" t="s">
        <v>75</v>
      </c>
      <c r="L11" s="31">
        <v>6315</v>
      </c>
      <c r="M11" s="31">
        <v>5789</v>
      </c>
      <c r="N11" s="31">
        <v>6462</v>
      </c>
      <c r="O11" s="31" t="s">
        <v>75</v>
      </c>
      <c r="P11" s="31">
        <v>7275</v>
      </c>
      <c r="Q11" s="31">
        <v>7378</v>
      </c>
      <c r="R11" s="31" t="s">
        <v>75</v>
      </c>
      <c r="S11" s="31" t="s">
        <v>75</v>
      </c>
      <c r="T11" s="31" t="s">
        <v>75</v>
      </c>
      <c r="U11" s="31" t="s">
        <v>75</v>
      </c>
      <c r="V11" s="31" t="s">
        <v>75</v>
      </c>
      <c r="W11" s="31" t="s">
        <v>75</v>
      </c>
      <c r="X11" s="31" t="s">
        <v>75</v>
      </c>
      <c r="Y11" s="31" t="s">
        <v>75</v>
      </c>
      <c r="Z11" s="31" t="s">
        <v>75</v>
      </c>
      <c r="AA11" s="31" t="s">
        <v>75</v>
      </c>
      <c r="AB11" s="31" t="s">
        <v>75</v>
      </c>
      <c r="AC11" s="31" t="s">
        <v>75</v>
      </c>
      <c r="AD11" s="31" t="s">
        <v>75</v>
      </c>
      <c r="AE11" s="31" t="s">
        <v>75</v>
      </c>
      <c r="AF11" s="31" t="s">
        <v>75</v>
      </c>
      <c r="AG11" s="31" t="s">
        <v>75</v>
      </c>
      <c r="AH11" s="31" t="s">
        <v>75</v>
      </c>
      <c r="AI11" s="31" t="s">
        <v>75</v>
      </c>
      <c r="AJ11" s="31" t="s">
        <v>75</v>
      </c>
      <c r="AK11" s="31" t="s">
        <v>75</v>
      </c>
      <c r="AL11" s="31" t="s">
        <v>75</v>
      </c>
      <c r="AM11" s="31" t="s">
        <v>75</v>
      </c>
      <c r="AN11" s="31" t="s">
        <v>75</v>
      </c>
      <c r="AO11" s="31" t="s">
        <v>75</v>
      </c>
      <c r="AP11" s="31" t="s">
        <v>75</v>
      </c>
      <c r="AQ11" s="31" t="s">
        <v>75</v>
      </c>
      <c r="AR11" s="31" t="s">
        <v>75</v>
      </c>
      <c r="AS11" s="31" t="s">
        <v>75</v>
      </c>
      <c r="AT11" s="31" t="s">
        <v>75</v>
      </c>
      <c r="AU11" s="31" t="s">
        <v>75</v>
      </c>
      <c r="AV11" s="31" t="s">
        <v>75</v>
      </c>
      <c r="AW11" s="31" t="s">
        <v>75</v>
      </c>
      <c r="AX11" s="31" t="s">
        <v>75</v>
      </c>
      <c r="AY11" s="31" t="s">
        <v>75</v>
      </c>
      <c r="AZ11" s="31" t="s">
        <v>75</v>
      </c>
      <c r="BA11" s="31" t="s">
        <v>75</v>
      </c>
      <c r="BB11" s="31" t="s">
        <v>75</v>
      </c>
      <c r="BC11" s="31" t="s">
        <v>75</v>
      </c>
      <c r="BD11" s="31" t="s">
        <v>75</v>
      </c>
      <c r="BE11" s="31" t="s">
        <v>75</v>
      </c>
      <c r="BF11" s="31" t="s">
        <v>75</v>
      </c>
      <c r="BG11" s="31" t="s">
        <v>75</v>
      </c>
      <c r="BH11" s="31" t="s">
        <v>75</v>
      </c>
      <c r="BI11" s="31" t="s">
        <v>75</v>
      </c>
      <c r="BJ11" s="31"/>
      <c r="BK11" s="31"/>
      <c r="BL11" s="31"/>
      <c r="BM11" s="31"/>
      <c r="BN11" s="31"/>
    </row>
    <row r="12" spans="1:67" s="70" customFormat="1" ht="15">
      <c r="A12" s="27" t="s">
        <v>161</v>
      </c>
      <c r="B12" s="33"/>
      <c r="C12" s="29"/>
      <c r="D12" s="29"/>
      <c r="E12" s="29"/>
      <c r="F12" s="29"/>
      <c r="G12" s="29"/>
      <c r="H12" s="29">
        <v>2100</v>
      </c>
      <c r="I12" s="29">
        <v>1472</v>
      </c>
      <c r="J12" s="29" t="s">
        <v>75</v>
      </c>
      <c r="K12" s="29" t="s">
        <v>75</v>
      </c>
      <c r="L12" s="29" t="s">
        <v>75</v>
      </c>
      <c r="M12" s="29" t="s">
        <v>75</v>
      </c>
      <c r="N12" s="29" t="s">
        <v>75</v>
      </c>
      <c r="O12" s="29" t="s">
        <v>75</v>
      </c>
      <c r="P12" s="29" t="s">
        <v>75</v>
      </c>
      <c r="Q12" s="29" t="s">
        <v>75</v>
      </c>
      <c r="R12" s="29" t="s">
        <v>75</v>
      </c>
      <c r="S12" s="29" t="s">
        <v>75</v>
      </c>
      <c r="T12" s="29" t="s">
        <v>75</v>
      </c>
      <c r="U12" s="29" t="s">
        <v>75</v>
      </c>
      <c r="V12" s="29" t="s">
        <v>75</v>
      </c>
      <c r="W12" s="29" t="s">
        <v>75</v>
      </c>
      <c r="X12" s="29" t="s">
        <v>75</v>
      </c>
      <c r="Y12" s="29" t="s">
        <v>75</v>
      </c>
      <c r="Z12" s="29" t="s">
        <v>75</v>
      </c>
      <c r="AA12" s="29" t="s">
        <v>75</v>
      </c>
      <c r="AB12" s="29" t="s">
        <v>75</v>
      </c>
      <c r="AC12" s="29" t="s">
        <v>75</v>
      </c>
      <c r="AD12" s="29" t="s">
        <v>75</v>
      </c>
      <c r="AE12" s="29" t="s">
        <v>75</v>
      </c>
      <c r="AF12" s="29" t="s">
        <v>75</v>
      </c>
      <c r="AG12" s="29" t="s">
        <v>75</v>
      </c>
      <c r="AH12" s="29" t="s">
        <v>75</v>
      </c>
      <c r="AI12" s="29" t="s">
        <v>75</v>
      </c>
      <c r="AJ12" s="29" t="s">
        <v>75</v>
      </c>
      <c r="AK12" s="29" t="s">
        <v>75</v>
      </c>
      <c r="AL12" s="29" t="s">
        <v>75</v>
      </c>
      <c r="AM12" s="29" t="s">
        <v>75</v>
      </c>
      <c r="AN12" s="29" t="s">
        <v>75</v>
      </c>
      <c r="AO12" s="29" t="s">
        <v>75</v>
      </c>
      <c r="AP12" s="29" t="s">
        <v>75</v>
      </c>
      <c r="AQ12" s="29" t="s">
        <v>75</v>
      </c>
      <c r="AR12" s="29" t="s">
        <v>75</v>
      </c>
      <c r="AS12" s="29" t="s">
        <v>75</v>
      </c>
      <c r="AT12" s="29" t="s">
        <v>75</v>
      </c>
      <c r="AU12" s="29" t="s">
        <v>75</v>
      </c>
      <c r="AV12" s="29" t="s">
        <v>75</v>
      </c>
      <c r="AW12" s="29" t="s">
        <v>75</v>
      </c>
      <c r="AX12" s="29" t="s">
        <v>75</v>
      </c>
      <c r="AY12" s="29" t="s">
        <v>75</v>
      </c>
      <c r="AZ12" s="29" t="s">
        <v>75</v>
      </c>
      <c r="BA12" s="29" t="s">
        <v>75</v>
      </c>
      <c r="BB12" s="29" t="s">
        <v>75</v>
      </c>
      <c r="BC12" s="29" t="s">
        <v>75</v>
      </c>
      <c r="BD12" s="29" t="s">
        <v>75</v>
      </c>
      <c r="BE12" s="29" t="s">
        <v>75</v>
      </c>
      <c r="BF12" s="29" t="s">
        <v>75</v>
      </c>
      <c r="BG12" s="29" t="s">
        <v>75</v>
      </c>
      <c r="BH12" s="29" t="s">
        <v>75</v>
      </c>
      <c r="BI12" s="29" t="s">
        <v>75</v>
      </c>
      <c r="BJ12" s="29"/>
      <c r="BK12" s="29"/>
      <c r="BL12" s="29"/>
      <c r="BM12" s="29"/>
      <c r="BN12" s="29"/>
    </row>
    <row r="13" spans="1:67" s="70" customFormat="1" ht="15">
      <c r="A13" s="68" t="s">
        <v>118</v>
      </c>
      <c r="B13" s="69"/>
      <c r="C13" s="72"/>
      <c r="D13" s="72"/>
      <c r="E13" s="72"/>
      <c r="F13" s="72"/>
      <c r="G13" s="72"/>
      <c r="H13" s="72">
        <v>32400</v>
      </c>
      <c r="I13" s="72">
        <v>48366</v>
      </c>
      <c r="J13" s="72">
        <v>67809</v>
      </c>
      <c r="K13" s="72">
        <v>56009</v>
      </c>
      <c r="L13" s="72">
        <v>65451</v>
      </c>
      <c r="M13" s="72">
        <v>74358</v>
      </c>
      <c r="N13" s="72">
        <v>94552</v>
      </c>
      <c r="O13" s="72">
        <v>73379</v>
      </c>
      <c r="P13" s="72">
        <v>82909</v>
      </c>
      <c r="Q13" s="72">
        <v>85766</v>
      </c>
      <c r="R13" s="72">
        <v>120751</v>
      </c>
      <c r="S13" s="72">
        <v>93021</v>
      </c>
      <c r="T13" s="72">
        <v>109322</v>
      </c>
      <c r="U13" s="72" t="s">
        <v>135</v>
      </c>
      <c r="V13" s="72">
        <v>165544</v>
      </c>
      <c r="W13" s="72">
        <v>158635</v>
      </c>
      <c r="X13" s="72">
        <v>176033</v>
      </c>
      <c r="Y13" s="72" t="s">
        <v>121</v>
      </c>
      <c r="Z13" s="72">
        <v>241728</v>
      </c>
      <c r="AA13" s="72">
        <v>217765</v>
      </c>
      <c r="AB13" s="72">
        <v>245036</v>
      </c>
      <c r="AC13" s="72">
        <v>257076</v>
      </c>
      <c r="AD13" s="72">
        <v>315285</v>
      </c>
      <c r="AE13" s="72">
        <v>264791</v>
      </c>
      <c r="AF13" s="72">
        <v>290290</v>
      </c>
      <c r="AG13" s="72">
        <v>299144</v>
      </c>
      <c r="AH13" s="72">
        <v>352995</v>
      </c>
      <c r="AI13" s="72">
        <v>294629</v>
      </c>
      <c r="AJ13" s="72">
        <v>309386</v>
      </c>
      <c r="AK13" s="72">
        <v>311166</v>
      </c>
      <c r="AL13" s="72">
        <v>382122</v>
      </c>
      <c r="AM13" s="72">
        <v>311401</v>
      </c>
      <c r="AN13" s="72">
        <v>320689</v>
      </c>
      <c r="AO13" s="72">
        <f>SUM(AO5:AO12)</f>
        <v>331233</v>
      </c>
      <c r="AP13" s="72">
        <v>384646</v>
      </c>
      <c r="AQ13" s="72">
        <v>304864</v>
      </c>
      <c r="AR13" s="72">
        <v>291870</v>
      </c>
      <c r="AS13" s="72">
        <v>297668</v>
      </c>
      <c r="AT13" s="72">
        <v>360763</v>
      </c>
      <c r="AU13" s="72">
        <v>295647</v>
      </c>
      <c r="AV13" s="72">
        <v>285323</v>
      </c>
      <c r="AW13" s="72">
        <v>284144</v>
      </c>
      <c r="AX13" s="72">
        <v>335057</v>
      </c>
      <c r="AY13" s="72">
        <v>267861</v>
      </c>
      <c r="AZ13" s="72">
        <v>269105</v>
      </c>
      <c r="BA13" s="72">
        <v>271701</v>
      </c>
      <c r="BB13" s="72">
        <v>316879</v>
      </c>
      <c r="BC13" s="72">
        <v>278046</v>
      </c>
      <c r="BD13" s="72">
        <v>291863</v>
      </c>
      <c r="BE13" s="72">
        <v>292101</v>
      </c>
      <c r="BF13" s="72">
        <v>317619</v>
      </c>
      <c r="BG13" s="72">
        <v>258183</v>
      </c>
      <c r="BH13" s="72">
        <v>137386</v>
      </c>
      <c r="BI13" s="72">
        <v>183718</v>
      </c>
      <c r="BJ13" s="72">
        <v>238880</v>
      </c>
      <c r="BK13" s="72">
        <v>206180</v>
      </c>
      <c r="BL13" s="72">
        <v>232480</v>
      </c>
      <c r="BM13" s="72">
        <v>280003.82506</v>
      </c>
      <c r="BN13" s="72">
        <v>328362.64885</v>
      </c>
      <c r="BO13" s="9"/>
    </row>
    <row r="14" spans="1:67" s="70" customFormat="1" ht="15">
      <c r="A14" s="85" t="s">
        <v>296</v>
      </c>
      <c r="B14" s="84"/>
      <c r="C14" s="83"/>
      <c r="D14" s="83"/>
      <c r="E14" s="83"/>
      <c r="F14" s="83"/>
      <c r="G14" s="83"/>
      <c r="H14" s="83">
        <v>0.86199999999999999</v>
      </c>
      <c r="I14" s="83">
        <v>0.84399999999999997</v>
      </c>
      <c r="J14" s="83">
        <v>0.91</v>
      </c>
      <c r="K14" s="83">
        <v>0.85799999999999998</v>
      </c>
      <c r="L14" s="83">
        <v>0.90700000000000003</v>
      </c>
      <c r="M14" s="83">
        <v>0.90800000000000003</v>
      </c>
      <c r="N14" s="83">
        <v>0.91</v>
      </c>
      <c r="O14" s="83">
        <v>0.90500000000000003</v>
      </c>
      <c r="P14" s="83">
        <v>0.91900000000000004</v>
      </c>
      <c r="Q14" s="83">
        <v>0.91400000000000003</v>
      </c>
      <c r="R14" s="83">
        <v>0.92</v>
      </c>
      <c r="S14" s="83">
        <v>0.88800000000000001</v>
      </c>
      <c r="T14" s="83">
        <v>0.90800000000000003</v>
      </c>
      <c r="U14" s="83">
        <v>0.9</v>
      </c>
      <c r="V14" s="83">
        <v>0.879</v>
      </c>
      <c r="W14" s="83">
        <v>0.89500000000000002</v>
      </c>
      <c r="X14" s="83">
        <v>0.90400000000000003</v>
      </c>
      <c r="Y14" s="83">
        <v>0.90200000000000002</v>
      </c>
      <c r="Z14" s="83">
        <v>0.90500000000000003</v>
      </c>
      <c r="AA14" s="83">
        <v>0.90500000000000003</v>
      </c>
      <c r="AB14" s="83">
        <v>0.91500000000000004</v>
      </c>
      <c r="AC14" s="83">
        <v>0.91300000000000003</v>
      </c>
      <c r="AD14" s="83">
        <v>0.91600000000000004</v>
      </c>
      <c r="AE14" s="83">
        <v>0.90300000000000002</v>
      </c>
      <c r="AF14" s="83">
        <v>0.91400000000000003</v>
      </c>
      <c r="AG14" s="83">
        <v>0.92200000000000004</v>
      </c>
      <c r="AH14" s="83">
        <v>0.92500000000000004</v>
      </c>
      <c r="AI14" s="83">
        <v>0.90600000000000003</v>
      </c>
      <c r="AJ14" s="83">
        <v>0.92</v>
      </c>
      <c r="AK14" s="83">
        <v>0.91400000000000003</v>
      </c>
      <c r="AL14" s="83">
        <v>0.93100000000000005</v>
      </c>
      <c r="AM14" s="83">
        <v>0.91200000000000003</v>
      </c>
      <c r="AN14" s="83">
        <v>0.91300000000000003</v>
      </c>
      <c r="AO14" s="83">
        <v>0.92</v>
      </c>
      <c r="AP14" s="83">
        <v>0.92600000000000005</v>
      </c>
      <c r="AQ14" s="83">
        <v>0.90543085065309203</v>
      </c>
      <c r="AR14" s="83">
        <v>0.89697688641120121</v>
      </c>
      <c r="AS14" s="83">
        <v>0.8969172499615824</v>
      </c>
      <c r="AT14" s="83">
        <v>0.90800000000000003</v>
      </c>
      <c r="AU14" s="83">
        <v>0.88647382829248988</v>
      </c>
      <c r="AV14" s="83">
        <v>0.874</v>
      </c>
      <c r="AW14" s="83">
        <v>0.876</v>
      </c>
      <c r="AX14" s="83">
        <v>0.89600000000000002</v>
      </c>
      <c r="AY14" s="83">
        <v>0.879</v>
      </c>
      <c r="AZ14" s="83">
        <v>0.87987379228040352</v>
      </c>
      <c r="BA14" s="83">
        <v>0.87166350127043601</v>
      </c>
      <c r="BB14" s="83">
        <v>0.873</v>
      </c>
      <c r="BC14" s="83">
        <v>0.88</v>
      </c>
      <c r="BD14" s="83">
        <v>0.876</v>
      </c>
      <c r="BE14" s="83">
        <v>0.88700000000000001</v>
      </c>
      <c r="BF14" s="83">
        <v>0.88500000000000001</v>
      </c>
      <c r="BG14" s="83">
        <v>0.877</v>
      </c>
      <c r="BH14" s="83">
        <v>0.77900000000000003</v>
      </c>
      <c r="BI14" s="83">
        <v>0.877</v>
      </c>
      <c r="BJ14" s="83">
        <v>0.88300000000000001</v>
      </c>
      <c r="BK14" s="83">
        <v>0.86599999999999999</v>
      </c>
      <c r="BL14" s="83">
        <v>0.89</v>
      </c>
      <c r="BM14" s="83">
        <v>0.90600000000000003</v>
      </c>
      <c r="BN14" s="83">
        <v>0.88</v>
      </c>
      <c r="BO14" s="17"/>
    </row>
    <row r="15" spans="1:67">
      <c r="AT15" s="9"/>
      <c r="AU15" s="9"/>
      <c r="AV15" s="9"/>
      <c r="AW15" s="9"/>
    </row>
    <row r="16" spans="1:67">
      <c r="A16" s="17" t="s">
        <v>155</v>
      </c>
      <c r="AT16" s="9"/>
      <c r="AU16" s="9"/>
      <c r="AV16" s="9"/>
      <c r="AW16" s="9"/>
    </row>
    <row r="17" spans="1:67" ht="13.5" customHeight="1">
      <c r="A17" s="191" t="s">
        <v>322</v>
      </c>
      <c r="B17" s="192"/>
      <c r="C17" s="191" t="s">
        <v>79</v>
      </c>
      <c r="D17" s="193" t="s">
        <v>80</v>
      </c>
      <c r="E17" s="193" t="s">
        <v>81</v>
      </c>
      <c r="F17" s="193" t="s">
        <v>74</v>
      </c>
      <c r="G17" s="193" t="s">
        <v>50</v>
      </c>
      <c r="H17" s="193" t="s">
        <v>51</v>
      </c>
      <c r="I17" s="193" t="s">
        <v>52</v>
      </c>
      <c r="J17" s="193" t="s">
        <v>53</v>
      </c>
      <c r="K17" s="191" t="s">
        <v>54</v>
      </c>
      <c r="L17" s="193" t="s">
        <v>55</v>
      </c>
      <c r="M17" s="193" t="s">
        <v>56</v>
      </c>
      <c r="N17" s="193" t="s">
        <v>105</v>
      </c>
      <c r="O17" s="193" t="s">
        <v>106</v>
      </c>
      <c r="P17" s="193" t="s">
        <v>107</v>
      </c>
      <c r="Q17" s="193" t="s">
        <v>158</v>
      </c>
      <c r="R17" s="193" t="s">
        <v>108</v>
      </c>
      <c r="S17" s="191" t="s">
        <v>164</v>
      </c>
      <c r="T17" s="193" t="s">
        <v>165</v>
      </c>
      <c r="U17" s="193" t="s">
        <v>122</v>
      </c>
      <c r="V17" s="193" t="s">
        <v>123</v>
      </c>
      <c r="W17" s="193" t="s">
        <v>82</v>
      </c>
      <c r="X17" s="193" t="s">
        <v>83</v>
      </c>
      <c r="Y17" s="193" t="s">
        <v>84</v>
      </c>
      <c r="Z17" s="193" t="s">
        <v>85</v>
      </c>
      <c r="AA17" s="191" t="s">
        <v>86</v>
      </c>
      <c r="AB17" s="193" t="s">
        <v>87</v>
      </c>
      <c r="AC17" s="193" t="s">
        <v>124</v>
      </c>
      <c r="AD17" s="193" t="s">
        <v>125</v>
      </c>
      <c r="AE17" s="193" t="s">
        <v>126</v>
      </c>
      <c r="AF17" s="193" t="s">
        <v>127</v>
      </c>
      <c r="AG17" s="193" t="s">
        <v>128</v>
      </c>
      <c r="AH17" s="193" t="s">
        <v>129</v>
      </c>
      <c r="AI17" s="191" t="s">
        <v>130</v>
      </c>
      <c r="AJ17" s="193" t="s">
        <v>131</v>
      </c>
      <c r="AK17" s="193" t="s">
        <v>57</v>
      </c>
      <c r="AL17" s="193" t="s">
        <v>58</v>
      </c>
      <c r="AM17" s="193" t="s">
        <v>59</v>
      </c>
      <c r="AN17" s="193" t="s">
        <v>172</v>
      </c>
      <c r="AO17" s="193" t="s">
        <v>174</v>
      </c>
      <c r="AP17" s="193" t="s">
        <v>176</v>
      </c>
      <c r="AQ17" s="191" t="s">
        <v>178</v>
      </c>
      <c r="AR17" s="191" t="s">
        <v>179</v>
      </c>
      <c r="AS17" s="191" t="s">
        <v>181</v>
      </c>
      <c r="AT17" s="191" t="s">
        <v>182</v>
      </c>
      <c r="AU17" s="191" t="s">
        <v>211</v>
      </c>
      <c r="AV17" s="191" t="s">
        <v>212</v>
      </c>
      <c r="AW17" s="194" t="s">
        <v>225</v>
      </c>
      <c r="AX17" s="194" t="s">
        <v>228</v>
      </c>
      <c r="AY17" s="194" t="s">
        <v>229</v>
      </c>
      <c r="AZ17" s="194" t="s">
        <v>268</v>
      </c>
      <c r="BA17" s="194" t="s">
        <v>304</v>
      </c>
      <c r="BB17" s="194" t="s">
        <v>307</v>
      </c>
      <c r="BC17" s="194" t="s">
        <v>309</v>
      </c>
      <c r="BD17" s="194" t="s">
        <v>314</v>
      </c>
      <c r="BE17" s="194" t="s">
        <v>323</v>
      </c>
      <c r="BF17" s="194" t="s">
        <v>325</v>
      </c>
      <c r="BG17" s="194" t="s">
        <v>338</v>
      </c>
      <c r="BH17" s="194" t="s">
        <v>341</v>
      </c>
      <c r="BI17" s="194" t="s">
        <v>343</v>
      </c>
      <c r="BJ17" s="194" t="s">
        <v>344</v>
      </c>
      <c r="BK17" s="194" t="s">
        <v>345</v>
      </c>
      <c r="BL17" s="194" t="s">
        <v>346</v>
      </c>
      <c r="BM17" s="194" t="s">
        <v>347</v>
      </c>
      <c r="BN17" s="194" t="s">
        <v>348</v>
      </c>
    </row>
    <row r="18" spans="1:67" ht="12.95" customHeight="1">
      <c r="A18" s="5" t="s">
        <v>89</v>
      </c>
      <c r="B18" s="62"/>
      <c r="C18" s="72">
        <v>18278</v>
      </c>
      <c r="D18" s="72">
        <v>18956</v>
      </c>
      <c r="E18" s="72">
        <v>19001</v>
      </c>
      <c r="F18" s="72">
        <v>34824</v>
      </c>
      <c r="G18" s="72">
        <v>31024</v>
      </c>
      <c r="H18" s="72">
        <v>41222</v>
      </c>
      <c r="I18" s="72">
        <v>59280</v>
      </c>
      <c r="J18" s="72">
        <v>75513</v>
      </c>
      <c r="K18" s="72">
        <v>66522</v>
      </c>
      <c r="L18" s="72">
        <v>72242</v>
      </c>
      <c r="M18" s="72">
        <v>82616</v>
      </c>
      <c r="N18" s="72">
        <v>102502</v>
      </c>
      <c r="O18" s="72">
        <v>81555</v>
      </c>
      <c r="P18" s="72">
        <v>90122</v>
      </c>
      <c r="Q18" s="72">
        <v>99284</v>
      </c>
      <c r="R18" s="72">
        <v>129249</v>
      </c>
      <c r="S18" s="72">
        <v>106325</v>
      </c>
      <c r="T18" s="72">
        <v>123049</v>
      </c>
      <c r="U18" s="72">
        <v>131121</v>
      </c>
      <c r="V18" s="72">
        <v>185941</v>
      </c>
      <c r="W18" s="72">
        <v>179083</v>
      </c>
      <c r="X18" s="72">
        <v>199418</v>
      </c>
      <c r="Y18" s="72">
        <v>219333</v>
      </c>
      <c r="Z18" s="72">
        <v>263642</v>
      </c>
      <c r="AA18" s="72">
        <v>243565</v>
      </c>
      <c r="AB18" s="72">
        <v>265831</v>
      </c>
      <c r="AC18" s="72">
        <v>278363</v>
      </c>
      <c r="AD18" s="72">
        <v>335853</v>
      </c>
      <c r="AE18" s="72">
        <v>290038.84999999998</v>
      </c>
      <c r="AF18" s="72">
        <v>315301.49</v>
      </c>
      <c r="AG18" s="72">
        <v>322437</v>
      </c>
      <c r="AH18" s="72">
        <v>375941</v>
      </c>
      <c r="AI18" s="72">
        <v>322421</v>
      </c>
      <c r="AJ18" s="72">
        <v>332458</v>
      </c>
      <c r="AK18" s="72">
        <v>318837</v>
      </c>
      <c r="AL18" s="72">
        <v>404169</v>
      </c>
      <c r="AM18" s="72">
        <v>339858</v>
      </c>
      <c r="AN18" s="72">
        <v>347888</v>
      </c>
      <c r="AO18" s="72">
        <v>354811</v>
      </c>
      <c r="AP18" s="72">
        <v>404196</v>
      </c>
      <c r="AQ18" s="72">
        <v>331471</v>
      </c>
      <c r="AR18" s="72">
        <v>321731</v>
      </c>
      <c r="AS18" s="72">
        <v>328475</v>
      </c>
      <c r="AT18" s="72">
        <v>388583</v>
      </c>
      <c r="AU18" s="72">
        <v>330452</v>
      </c>
      <c r="AV18" s="72">
        <v>324540</v>
      </c>
      <c r="AW18" s="72">
        <v>322423</v>
      </c>
      <c r="AX18" s="72">
        <v>370552</v>
      </c>
      <c r="AY18" s="72">
        <v>299176</v>
      </c>
      <c r="AZ18" s="72">
        <v>302581</v>
      </c>
      <c r="BA18" s="72">
        <v>312842</v>
      </c>
      <c r="BB18" s="72">
        <v>351668</v>
      </c>
      <c r="BC18" s="72">
        <v>314100</v>
      </c>
      <c r="BD18" s="72">
        <v>329673</v>
      </c>
      <c r="BE18" s="72">
        <v>328995</v>
      </c>
      <c r="BF18" s="72">
        <v>349942</v>
      </c>
      <c r="BG18" s="72">
        <v>295976</v>
      </c>
      <c r="BH18" s="72">
        <v>185536</v>
      </c>
      <c r="BI18" s="72">
        <v>207753</v>
      </c>
      <c r="BJ18" s="72">
        <v>266733</v>
      </c>
      <c r="BK18" s="72">
        <v>241131</v>
      </c>
      <c r="BL18" s="72">
        <v>261872</v>
      </c>
      <c r="BM18" s="72">
        <v>306638</v>
      </c>
      <c r="BN18" s="72">
        <v>373276</v>
      </c>
    </row>
    <row r="19" spans="1:67" ht="12.95" customHeight="1">
      <c r="A19" s="27" t="s">
        <v>297</v>
      </c>
      <c r="B19" s="33"/>
      <c r="C19" s="29">
        <v>-8175</v>
      </c>
      <c r="D19" s="29">
        <v>-8502</v>
      </c>
      <c r="E19" s="29">
        <v>-8909</v>
      </c>
      <c r="F19" s="29">
        <v>-15344</v>
      </c>
      <c r="G19" s="29">
        <v>-24077</v>
      </c>
      <c r="H19" s="29">
        <v>-33648</v>
      </c>
      <c r="I19" s="29">
        <v>-43616</v>
      </c>
      <c r="J19" s="29">
        <v>-62296</v>
      </c>
      <c r="K19" s="29">
        <v>-39108</v>
      </c>
      <c r="L19" s="29">
        <v>-45547</v>
      </c>
      <c r="M19" s="29">
        <v>-50677</v>
      </c>
      <c r="N19" s="29">
        <v>-50317</v>
      </c>
      <c r="O19" s="29">
        <v>-33382</v>
      </c>
      <c r="P19" s="29">
        <v>-33032</v>
      </c>
      <c r="Q19" s="29">
        <v>-21828</v>
      </c>
      <c r="R19" s="29">
        <v>-28375</v>
      </c>
      <c r="S19" s="29">
        <v>-30820</v>
      </c>
      <c r="T19" s="29">
        <v>-33276</v>
      </c>
      <c r="U19" s="29">
        <v>-33730</v>
      </c>
      <c r="V19" s="29">
        <v>-57867</v>
      </c>
      <c r="W19" s="29">
        <v>-46417</v>
      </c>
      <c r="X19" s="29">
        <v>-45072</v>
      </c>
      <c r="Y19" s="29">
        <v>-46711</v>
      </c>
      <c r="Z19" s="29">
        <v>-58293</v>
      </c>
      <c r="AA19" s="29">
        <v>-60358</v>
      </c>
      <c r="AB19" s="29">
        <v>-52759</v>
      </c>
      <c r="AC19" s="29">
        <v>-57712</v>
      </c>
      <c r="AD19" s="29">
        <v>-91097</v>
      </c>
      <c r="AE19" s="29">
        <v>-74064.33</v>
      </c>
      <c r="AF19" s="29">
        <v>-71115.67</v>
      </c>
      <c r="AG19" s="29">
        <v>-75064</v>
      </c>
      <c r="AH19" s="29">
        <v>-72710</v>
      </c>
      <c r="AI19" s="29">
        <v>-79760</v>
      </c>
      <c r="AJ19" s="29">
        <v>-69553</v>
      </c>
      <c r="AK19" s="29">
        <v>-74066</v>
      </c>
      <c r="AL19" s="29">
        <v>-77220</v>
      </c>
      <c r="AM19" s="29">
        <v>-81658</v>
      </c>
      <c r="AN19" s="29">
        <v>-74471</v>
      </c>
      <c r="AO19" s="29">
        <v>-81477</v>
      </c>
      <c r="AP19" s="29">
        <v>-70825</v>
      </c>
      <c r="AQ19" s="29">
        <v>-84766</v>
      </c>
      <c r="AR19" s="29">
        <v>-98666</v>
      </c>
      <c r="AS19" s="29">
        <v>-93782</v>
      </c>
      <c r="AT19" s="29">
        <v>-97317</v>
      </c>
      <c r="AU19" s="29">
        <v>-110677</v>
      </c>
      <c r="AV19" s="29">
        <v>-118122</v>
      </c>
      <c r="AW19" s="29">
        <v>-117480</v>
      </c>
      <c r="AX19" s="29">
        <v>-123400</v>
      </c>
      <c r="AY19" s="29">
        <v>-73871</v>
      </c>
      <c r="AZ19" s="29">
        <v>-86368</v>
      </c>
      <c r="BA19" s="29">
        <v>-95524</v>
      </c>
      <c r="BB19" s="29">
        <v>-113097</v>
      </c>
      <c r="BC19" s="29">
        <v>-83763</v>
      </c>
      <c r="BD19" s="29">
        <v>-91082</v>
      </c>
      <c r="BE19" s="29">
        <v>-85305</v>
      </c>
      <c r="BF19" s="29">
        <v>-103107</v>
      </c>
      <c r="BG19" s="29">
        <v>-72217</v>
      </c>
      <c r="BH19" s="29">
        <v>-130495</v>
      </c>
      <c r="BI19" s="29">
        <v>-90966</v>
      </c>
      <c r="BJ19" s="29">
        <v>-107625</v>
      </c>
      <c r="BK19" s="29">
        <v>-87688</v>
      </c>
      <c r="BL19" s="29">
        <v>-125963</v>
      </c>
      <c r="BM19" s="29">
        <v>-117937</v>
      </c>
      <c r="BN19" s="29">
        <v>-140594</v>
      </c>
    </row>
    <row r="20" spans="1:67" ht="12.95" customHeight="1">
      <c r="A20" s="30" t="s">
        <v>298</v>
      </c>
      <c r="B20" s="33"/>
      <c r="C20" s="31">
        <v>1782</v>
      </c>
      <c r="D20" s="31">
        <v>1760</v>
      </c>
      <c r="E20" s="31">
        <v>1814</v>
      </c>
      <c r="F20" s="31">
        <v>2243</v>
      </c>
      <c r="G20" s="31">
        <v>10905</v>
      </c>
      <c r="H20" s="31">
        <v>14764</v>
      </c>
      <c r="I20" s="31">
        <v>23507</v>
      </c>
      <c r="J20" s="31">
        <v>32625</v>
      </c>
      <c r="K20" s="31">
        <v>18083</v>
      </c>
      <c r="L20" s="31">
        <v>25614</v>
      </c>
      <c r="M20" s="31">
        <v>28096</v>
      </c>
      <c r="N20" s="31">
        <v>28400</v>
      </c>
      <c r="O20" s="31">
        <v>14035</v>
      </c>
      <c r="P20" s="31">
        <v>14641</v>
      </c>
      <c r="Q20" s="31">
        <v>1809</v>
      </c>
      <c r="R20" s="31">
        <v>2739</v>
      </c>
      <c r="S20" s="31">
        <v>3003</v>
      </c>
      <c r="T20" s="31">
        <v>2654</v>
      </c>
      <c r="U20" s="31">
        <v>2632</v>
      </c>
      <c r="V20" s="31">
        <v>3446</v>
      </c>
      <c r="W20" s="31">
        <v>2853</v>
      </c>
      <c r="X20" s="31">
        <v>3545</v>
      </c>
      <c r="Y20" s="31">
        <v>1436</v>
      </c>
      <c r="Z20" s="31">
        <v>2450</v>
      </c>
      <c r="AA20" s="31">
        <v>2286</v>
      </c>
      <c r="AB20" s="31">
        <v>2863</v>
      </c>
      <c r="AC20" s="31">
        <v>-1906</v>
      </c>
      <c r="AD20" s="31">
        <v>9530</v>
      </c>
      <c r="AE20" s="31">
        <v>2587.5100000000002</v>
      </c>
      <c r="AF20" s="31">
        <v>2486</v>
      </c>
      <c r="AG20" s="31">
        <v>2427</v>
      </c>
      <c r="AH20" s="31">
        <v>2469</v>
      </c>
      <c r="AI20" s="31">
        <v>2660</v>
      </c>
      <c r="AJ20" s="31">
        <v>2610</v>
      </c>
      <c r="AK20" s="31">
        <v>2420.0997739937698</v>
      </c>
      <c r="AL20" s="31">
        <v>2496</v>
      </c>
      <c r="AM20" s="31">
        <v>2511</v>
      </c>
      <c r="AN20" s="31">
        <v>2565</v>
      </c>
      <c r="AO20" s="31">
        <v>2579</v>
      </c>
      <c r="AP20" s="31">
        <v>2577</v>
      </c>
      <c r="AQ20" s="31">
        <v>5407</v>
      </c>
      <c r="AR20" s="31">
        <v>5405</v>
      </c>
      <c r="AS20" s="31">
        <v>4923</v>
      </c>
      <c r="AT20" s="31">
        <v>3689</v>
      </c>
      <c r="AU20" s="31">
        <v>4032</v>
      </c>
      <c r="AV20" s="31">
        <v>4242</v>
      </c>
      <c r="AW20" s="31">
        <v>4313</v>
      </c>
      <c r="AX20" s="31">
        <v>4252</v>
      </c>
      <c r="AY20" s="31">
        <v>4252</v>
      </c>
      <c r="AZ20" s="31">
        <v>4258</v>
      </c>
      <c r="BA20" s="31">
        <v>4269</v>
      </c>
      <c r="BB20" s="31">
        <v>4623</v>
      </c>
      <c r="BC20" s="31">
        <v>5256</v>
      </c>
      <c r="BD20" s="31">
        <v>5236</v>
      </c>
      <c r="BE20" s="31">
        <v>5218</v>
      </c>
      <c r="BF20" s="31">
        <v>5217</v>
      </c>
      <c r="BG20" s="31">
        <v>7630</v>
      </c>
      <c r="BH20" s="31">
        <v>8011</v>
      </c>
      <c r="BI20" s="31">
        <v>8448</v>
      </c>
      <c r="BJ20" s="31">
        <v>10335</v>
      </c>
      <c r="BK20" s="31">
        <v>9275</v>
      </c>
      <c r="BL20" s="31">
        <v>11447</v>
      </c>
      <c r="BM20" s="31">
        <v>12235</v>
      </c>
      <c r="BN20" s="31">
        <v>13333</v>
      </c>
    </row>
    <row r="21" spans="1:67" ht="12.95" customHeight="1">
      <c r="A21" s="27" t="s">
        <v>299</v>
      </c>
      <c r="B21" s="33"/>
      <c r="C21" s="29">
        <v>0</v>
      </c>
      <c r="D21" s="29">
        <v>0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423</v>
      </c>
      <c r="L21" s="29">
        <v>431</v>
      </c>
      <c r="M21" s="29">
        <v>-63</v>
      </c>
      <c r="N21" s="29">
        <v>213</v>
      </c>
      <c r="O21" s="29">
        <v>162</v>
      </c>
      <c r="P21" s="29">
        <v>470</v>
      </c>
      <c r="Q21" s="29">
        <v>441</v>
      </c>
      <c r="R21" s="29">
        <v>1248947</v>
      </c>
      <c r="S21" s="29">
        <v>9052</v>
      </c>
      <c r="T21" s="29">
        <v>7824</v>
      </c>
      <c r="U21" s="29">
        <v>1371</v>
      </c>
      <c r="V21" s="29">
        <v>557947</v>
      </c>
      <c r="W21" s="29">
        <v>3481</v>
      </c>
      <c r="X21" s="29">
        <v>1335</v>
      </c>
      <c r="Y21" s="29">
        <v>204</v>
      </c>
      <c r="Z21" s="29">
        <v>777640</v>
      </c>
      <c r="AA21" s="29">
        <v>16244</v>
      </c>
      <c r="AB21" s="29">
        <v>737530</v>
      </c>
      <c r="AC21" s="29">
        <v>3137</v>
      </c>
      <c r="AD21" s="29">
        <v>1790807</v>
      </c>
      <c r="AE21" s="29">
        <v>1519.66</v>
      </c>
      <c r="AF21" s="29">
        <v>349599.55</v>
      </c>
      <c r="AG21" s="29">
        <v>62654</v>
      </c>
      <c r="AH21" s="29">
        <v>444093</v>
      </c>
      <c r="AI21" s="29">
        <v>6882</v>
      </c>
      <c r="AJ21" s="29">
        <v>343402</v>
      </c>
      <c r="AK21" s="29">
        <v>6828.5547326242895</v>
      </c>
      <c r="AL21" s="29">
        <v>279676</v>
      </c>
      <c r="AM21" s="29">
        <v>253</v>
      </c>
      <c r="AN21" s="29">
        <v>399651</v>
      </c>
      <c r="AO21" s="29">
        <v>2884</v>
      </c>
      <c r="AP21" s="29">
        <v>-99885</v>
      </c>
      <c r="AQ21" s="29">
        <v>-8054</v>
      </c>
      <c r="AR21" s="29">
        <v>61361</v>
      </c>
      <c r="AS21" s="29">
        <v>1586</v>
      </c>
      <c r="AT21" s="29">
        <v>-837288</v>
      </c>
      <c r="AU21" s="29">
        <v>-2680</v>
      </c>
      <c r="AV21" s="29">
        <v>-441553</v>
      </c>
      <c r="AW21" s="29">
        <v>-131436</v>
      </c>
      <c r="AX21" s="29">
        <v>-1237217</v>
      </c>
      <c r="AY21" s="29">
        <v>2778</v>
      </c>
      <c r="AZ21" s="29">
        <v>-61042</v>
      </c>
      <c r="BA21" s="29">
        <v>-396</v>
      </c>
      <c r="BB21" s="29">
        <v>830972</v>
      </c>
      <c r="BC21" s="29">
        <v>1709</v>
      </c>
      <c r="BD21" s="29">
        <v>484061</v>
      </c>
      <c r="BE21" s="29">
        <v>75006</v>
      </c>
      <c r="BF21" s="29">
        <v>462389</v>
      </c>
      <c r="BG21" s="29">
        <v>38919</v>
      </c>
      <c r="BH21" s="29">
        <v>-910923</v>
      </c>
      <c r="BI21" s="29">
        <v>-453</v>
      </c>
      <c r="BJ21" s="29">
        <v>100566</v>
      </c>
      <c r="BK21" s="29">
        <v>15494</v>
      </c>
      <c r="BL21" s="29">
        <v>-241043</v>
      </c>
      <c r="BM21" s="29">
        <v>-36730</v>
      </c>
      <c r="BN21" s="29">
        <v>191814</v>
      </c>
    </row>
    <row r="22" spans="1:67" ht="12.95" hidden="1" customHeight="1">
      <c r="A22" s="30" t="s">
        <v>109</v>
      </c>
      <c r="B22" s="33"/>
      <c r="C22" s="34">
        <v>0</v>
      </c>
      <c r="D22" s="34">
        <v>0</v>
      </c>
      <c r="E22" s="34">
        <v>0</v>
      </c>
      <c r="F22" s="34">
        <v>0</v>
      </c>
      <c r="G22" s="34">
        <v>0</v>
      </c>
      <c r="H22" s="34">
        <v>0</v>
      </c>
      <c r="I22" s="34">
        <v>0</v>
      </c>
      <c r="J22" s="34">
        <v>0</v>
      </c>
      <c r="K22" s="34">
        <v>0</v>
      </c>
      <c r="L22" s="34">
        <v>0</v>
      </c>
      <c r="M22" s="34">
        <v>0</v>
      </c>
      <c r="N22" s="34">
        <v>0</v>
      </c>
      <c r="O22" s="34">
        <v>0</v>
      </c>
      <c r="P22" s="34">
        <v>0</v>
      </c>
      <c r="Q22" s="34">
        <v>0</v>
      </c>
      <c r="R22" s="34">
        <v>0</v>
      </c>
      <c r="S22" s="34">
        <v>0</v>
      </c>
      <c r="T22" s="34">
        <v>0</v>
      </c>
      <c r="U22" s="34">
        <v>0</v>
      </c>
      <c r="V22" s="34">
        <v>-5992</v>
      </c>
      <c r="W22" s="34">
        <v>-1735</v>
      </c>
      <c r="X22" s="34">
        <v>0</v>
      </c>
      <c r="Y22" s="34">
        <v>0</v>
      </c>
      <c r="Z22" s="34">
        <v>0</v>
      </c>
      <c r="AA22" s="34">
        <v>0</v>
      </c>
      <c r="AB22" s="34">
        <v>0</v>
      </c>
      <c r="AC22" s="34">
        <v>0</v>
      </c>
      <c r="AD22" s="34">
        <v>0</v>
      </c>
      <c r="AE22" s="34">
        <v>0</v>
      </c>
      <c r="AF22" s="34" t="s">
        <v>110</v>
      </c>
      <c r="AG22" s="34" t="s">
        <v>110</v>
      </c>
      <c r="AH22" s="86" t="s">
        <v>75</v>
      </c>
      <c r="AI22" s="86" t="s">
        <v>75</v>
      </c>
      <c r="AJ22" s="87" t="s">
        <v>75</v>
      </c>
      <c r="AK22" s="87" t="e">
        <v>#N/A</v>
      </c>
      <c r="AL22" s="87">
        <v>0</v>
      </c>
      <c r="AM22" s="87">
        <v>0</v>
      </c>
      <c r="AN22" s="133"/>
      <c r="AO22" s="133"/>
      <c r="AP22" s="133"/>
      <c r="AQ22" s="133">
        <v>244058</v>
      </c>
      <c r="AR22" s="133">
        <v>289831</v>
      </c>
      <c r="AS22" s="133"/>
      <c r="AT22" s="133" t="e">
        <v>#N/A</v>
      </c>
      <c r="AU22" s="133" t="e">
        <v>#N/A</v>
      </c>
      <c r="AV22" s="133" t="e">
        <v>#N/A</v>
      </c>
      <c r="AW22" s="133"/>
      <c r="AX22" s="133" t="e">
        <v>#N/A</v>
      </c>
      <c r="AY22" s="133" t="e">
        <v>#N/A</v>
      </c>
      <c r="AZ22" s="133" t="e">
        <v>#N/A</v>
      </c>
      <c r="BA22" s="133" t="e">
        <v>#N/A</v>
      </c>
      <c r="BB22" s="133"/>
      <c r="BC22" s="133" t="e">
        <v>#N/A</v>
      </c>
      <c r="BD22" s="133" t="e">
        <v>#N/A</v>
      </c>
      <c r="BE22" s="133"/>
      <c r="BF22" s="133"/>
      <c r="BG22" s="133" t="e">
        <v>#N/A</v>
      </c>
      <c r="BH22" s="133" t="e">
        <v>#N/A</v>
      </c>
      <c r="BI22" s="133" t="e">
        <v>#N/A</v>
      </c>
      <c r="BJ22" s="133">
        <v>100566</v>
      </c>
      <c r="BK22" s="133">
        <v>-8562</v>
      </c>
      <c r="BL22" s="133">
        <v>-8352</v>
      </c>
      <c r="BM22" s="133"/>
      <c r="BN22" s="133"/>
    </row>
    <row r="23" spans="1:67" ht="12.95" hidden="1" customHeight="1">
      <c r="A23" s="27" t="s">
        <v>111</v>
      </c>
      <c r="B23" s="33"/>
      <c r="C23" s="29">
        <v>0</v>
      </c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5344</v>
      </c>
      <c r="W23" s="29">
        <v>2049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278363</v>
      </c>
      <c r="AD23" s="29">
        <v>0</v>
      </c>
      <c r="AE23" s="29">
        <v>0</v>
      </c>
      <c r="AF23" s="29" t="s">
        <v>110</v>
      </c>
      <c r="AG23" s="29" t="s">
        <v>110</v>
      </c>
      <c r="AH23" s="86" t="s">
        <v>75</v>
      </c>
      <c r="AI23" s="86" t="s">
        <v>75</v>
      </c>
      <c r="AJ23" s="87" t="s">
        <v>75</v>
      </c>
      <c r="AK23" s="87" t="e">
        <v>#N/A</v>
      </c>
      <c r="AL23" s="87">
        <v>0</v>
      </c>
      <c r="AM23" s="87">
        <v>0</v>
      </c>
      <c r="AN23" s="133"/>
      <c r="AO23" s="133"/>
      <c r="AP23" s="133"/>
      <c r="AQ23" s="133">
        <v>0</v>
      </c>
      <c r="AR23" s="133">
        <v>-61649.639233042501</v>
      </c>
      <c r="AS23" s="133"/>
      <c r="AT23" s="133" t="e">
        <v>#N/A</v>
      </c>
      <c r="AU23" s="133" t="e">
        <v>#N/A</v>
      </c>
      <c r="AV23" s="133" t="e">
        <v>#N/A</v>
      </c>
      <c r="AW23" s="133"/>
      <c r="AX23" s="133" t="e">
        <v>#N/A</v>
      </c>
      <c r="AY23" s="133" t="e">
        <v>#N/A</v>
      </c>
      <c r="AZ23" s="133" t="e">
        <v>#N/A</v>
      </c>
      <c r="BA23" s="133" t="e">
        <v>#N/A</v>
      </c>
      <c r="BB23" s="133"/>
      <c r="BC23" s="133" t="e">
        <v>#N/A</v>
      </c>
      <c r="BD23" s="133" t="e">
        <v>#N/A</v>
      </c>
      <c r="BE23" s="133"/>
      <c r="BF23" s="133"/>
      <c r="BG23" s="133" t="e">
        <v>#N/A</v>
      </c>
      <c r="BH23" s="133" t="e">
        <v>#N/A</v>
      </c>
      <c r="BI23" s="133" t="e">
        <v>#N/A</v>
      </c>
      <c r="BJ23" s="133"/>
      <c r="BK23" s="133">
        <v>169650</v>
      </c>
      <c r="BL23" s="133">
        <v>-102039</v>
      </c>
      <c r="BM23" s="133"/>
      <c r="BN23" s="133"/>
    </row>
    <row r="24" spans="1:67" ht="12.95" customHeight="1">
      <c r="A24" s="30" t="s">
        <v>303</v>
      </c>
      <c r="B24" s="33"/>
      <c r="C24" s="31" t="s">
        <v>75</v>
      </c>
      <c r="D24" s="31" t="s">
        <v>75</v>
      </c>
      <c r="E24" s="31" t="s">
        <v>75</v>
      </c>
      <c r="F24" s="31" t="s">
        <v>75</v>
      </c>
      <c r="G24" s="31" t="s">
        <v>75</v>
      </c>
      <c r="H24" s="31" t="s">
        <v>75</v>
      </c>
      <c r="I24" s="31" t="s">
        <v>75</v>
      </c>
      <c r="J24" s="31" t="s">
        <v>75</v>
      </c>
      <c r="K24" s="31" t="s">
        <v>75</v>
      </c>
      <c r="L24" s="31" t="s">
        <v>75</v>
      </c>
      <c r="M24" s="31" t="s">
        <v>75</v>
      </c>
      <c r="N24" s="31" t="s">
        <v>75</v>
      </c>
      <c r="O24" s="31" t="s">
        <v>75</v>
      </c>
      <c r="P24" s="31" t="s">
        <v>75</v>
      </c>
      <c r="Q24" s="31" t="s">
        <v>75</v>
      </c>
      <c r="R24" s="31" t="s">
        <v>75</v>
      </c>
      <c r="S24" s="31" t="s">
        <v>75</v>
      </c>
      <c r="T24" s="31" t="s">
        <v>75</v>
      </c>
      <c r="U24" s="31" t="s">
        <v>75</v>
      </c>
      <c r="V24" s="31" t="s">
        <v>75</v>
      </c>
      <c r="W24" s="31" t="s">
        <v>75</v>
      </c>
      <c r="X24" s="31" t="s">
        <v>75</v>
      </c>
      <c r="Y24" s="31" t="s">
        <v>75</v>
      </c>
      <c r="Z24" s="31" t="s">
        <v>75</v>
      </c>
      <c r="AA24" s="31" t="s">
        <v>75</v>
      </c>
      <c r="AB24" s="31" t="s">
        <v>75</v>
      </c>
      <c r="AC24" s="31" t="s">
        <v>75</v>
      </c>
      <c r="AD24" s="31" t="s">
        <v>75</v>
      </c>
      <c r="AE24" s="31" t="s">
        <v>75</v>
      </c>
      <c r="AF24" s="31" t="s">
        <v>75</v>
      </c>
      <c r="AG24" s="31" t="s">
        <v>75</v>
      </c>
      <c r="AH24" s="31" t="s">
        <v>75</v>
      </c>
      <c r="AI24" s="31" t="s">
        <v>75</v>
      </c>
      <c r="AJ24" s="31" t="s">
        <v>75</v>
      </c>
      <c r="AK24" s="31" t="s">
        <v>75</v>
      </c>
      <c r="AL24" s="31" t="s">
        <v>75</v>
      </c>
      <c r="AM24" s="31" t="s">
        <v>75</v>
      </c>
      <c r="AN24" s="31" t="s">
        <v>75</v>
      </c>
      <c r="AO24" s="31" t="s">
        <v>75</v>
      </c>
      <c r="AP24" s="31" t="s">
        <v>75</v>
      </c>
      <c r="AQ24" s="31" t="s">
        <v>75</v>
      </c>
      <c r="AR24" s="31" t="s">
        <v>75</v>
      </c>
      <c r="AS24" s="31" t="s">
        <v>75</v>
      </c>
      <c r="AT24" s="31" t="s">
        <v>75</v>
      </c>
      <c r="AU24" s="31" t="s">
        <v>75</v>
      </c>
      <c r="AV24" s="31" t="s">
        <v>75</v>
      </c>
      <c r="AW24" s="31" t="s">
        <v>75</v>
      </c>
      <c r="AX24" s="31" t="s">
        <v>75</v>
      </c>
      <c r="AY24" s="31" t="s">
        <v>75</v>
      </c>
      <c r="AZ24" s="31">
        <v>1647</v>
      </c>
      <c r="BA24" s="31">
        <v>-228</v>
      </c>
      <c r="BB24" s="31">
        <v>-3498</v>
      </c>
      <c r="BC24" s="31">
        <v>-4790</v>
      </c>
      <c r="BD24" s="31">
        <v>632</v>
      </c>
      <c r="BE24" s="31">
        <v>-695</v>
      </c>
      <c r="BF24" s="31">
        <v>11313</v>
      </c>
      <c r="BG24" s="31">
        <v>-24496</v>
      </c>
      <c r="BH24" s="31">
        <v>-6824</v>
      </c>
      <c r="BI24" s="31">
        <v>-8905</v>
      </c>
      <c r="BJ24" s="31">
        <v>-18168</v>
      </c>
      <c r="BK24" s="31"/>
      <c r="BL24" s="31"/>
      <c r="BM24" s="31">
        <v>-10295</v>
      </c>
      <c r="BN24" s="31">
        <v>-42157</v>
      </c>
    </row>
    <row r="25" spans="1:67" ht="12.95" customHeight="1">
      <c r="A25" s="5" t="s">
        <v>112</v>
      </c>
      <c r="B25" s="62"/>
      <c r="C25" s="72">
        <v>11885</v>
      </c>
      <c r="D25" s="72">
        <v>12214</v>
      </c>
      <c r="E25" s="72">
        <v>11906</v>
      </c>
      <c r="F25" s="72">
        <v>21723</v>
      </c>
      <c r="G25" s="72">
        <v>17852</v>
      </c>
      <c r="H25" s="72">
        <v>22338</v>
      </c>
      <c r="I25" s="72">
        <v>39171</v>
      </c>
      <c r="J25" s="72">
        <v>45842</v>
      </c>
      <c r="K25" s="72">
        <v>45920</v>
      </c>
      <c r="L25" s="72">
        <v>52740</v>
      </c>
      <c r="M25" s="72">
        <v>59972</v>
      </c>
      <c r="N25" s="72">
        <v>80798</v>
      </c>
      <c r="O25" s="72">
        <v>62370</v>
      </c>
      <c r="P25" s="72">
        <v>72201</v>
      </c>
      <c r="Q25" s="72">
        <v>79706</v>
      </c>
      <c r="R25" s="72">
        <v>1352560</v>
      </c>
      <c r="S25" s="72">
        <v>87560</v>
      </c>
      <c r="T25" s="72">
        <v>100251</v>
      </c>
      <c r="U25" s="72">
        <v>101394</v>
      </c>
      <c r="V25" s="72">
        <v>688819</v>
      </c>
      <c r="W25" s="72">
        <v>139314</v>
      </c>
      <c r="X25" s="72">
        <v>159225</v>
      </c>
      <c r="Y25" s="72">
        <v>174262</v>
      </c>
      <c r="Z25" s="72">
        <v>983170</v>
      </c>
      <c r="AA25" s="72">
        <v>201737</v>
      </c>
      <c r="AB25" s="72">
        <v>953466</v>
      </c>
      <c r="AC25" s="72">
        <v>221881</v>
      </c>
      <c r="AD25" s="72">
        <v>2045093</v>
      </c>
      <c r="AE25" s="72">
        <v>220081.7</v>
      </c>
      <c r="AF25" s="72">
        <v>596271.38</v>
      </c>
      <c r="AG25" s="72">
        <v>312454</v>
      </c>
      <c r="AH25" s="72">
        <v>749793</v>
      </c>
      <c r="AI25" s="72">
        <v>252203</v>
      </c>
      <c r="AJ25" s="72">
        <v>608917</v>
      </c>
      <c r="AK25" s="72">
        <v>267644</v>
      </c>
      <c r="AL25" s="72">
        <v>609121</v>
      </c>
      <c r="AM25" s="72">
        <v>260964</v>
      </c>
      <c r="AN25" s="72">
        <v>675633</v>
      </c>
      <c r="AO25" s="72">
        <f>SUM(AO18:AO21)</f>
        <v>278797</v>
      </c>
      <c r="AP25" s="72">
        <v>236063</v>
      </c>
      <c r="AQ25" s="72">
        <v>244058</v>
      </c>
      <c r="AR25" s="72">
        <v>289831</v>
      </c>
      <c r="AS25" s="72">
        <v>241202</v>
      </c>
      <c r="AT25" s="72">
        <v>-542333</v>
      </c>
      <c r="AU25" s="72">
        <v>221127</v>
      </c>
      <c r="AV25" s="72">
        <v>-230893</v>
      </c>
      <c r="AW25" s="72">
        <v>77820</v>
      </c>
      <c r="AX25" s="72">
        <v>-985813</v>
      </c>
      <c r="AY25" s="72">
        <v>232335</v>
      </c>
      <c r="AZ25" s="72">
        <v>161076</v>
      </c>
      <c r="BA25" s="72">
        <v>220963</v>
      </c>
      <c r="BB25" s="72">
        <v>1070668</v>
      </c>
      <c r="BC25" s="72">
        <v>232512</v>
      </c>
      <c r="BD25" s="72">
        <v>728520</v>
      </c>
      <c r="BE25" s="72">
        <v>323219</v>
      </c>
      <c r="BF25" s="72">
        <v>725754</v>
      </c>
      <c r="BG25" s="72">
        <v>245812</v>
      </c>
      <c r="BH25" s="72">
        <v>-854695</v>
      </c>
      <c r="BI25" s="72">
        <v>115877</v>
      </c>
      <c r="BJ25" s="72">
        <v>251841</v>
      </c>
      <c r="BK25" s="72">
        <v>169650</v>
      </c>
      <c r="BL25" s="72">
        <v>-102039</v>
      </c>
      <c r="BM25" s="72">
        <v>153911</v>
      </c>
      <c r="BN25" s="72">
        <v>395672</v>
      </c>
    </row>
    <row r="26" spans="1:67" ht="12.95" customHeight="1">
      <c r="A26" s="27" t="s">
        <v>300</v>
      </c>
      <c r="B26" s="33"/>
      <c r="C26" s="29">
        <v>0</v>
      </c>
      <c r="D26" s="29">
        <v>0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-1243659</v>
      </c>
      <c r="S26" s="29">
        <v>0</v>
      </c>
      <c r="T26" s="29">
        <v>0</v>
      </c>
      <c r="U26" s="29">
        <v>0</v>
      </c>
      <c r="V26" s="29">
        <v>-556078</v>
      </c>
      <c r="W26" s="29">
        <v>0</v>
      </c>
      <c r="X26" s="29">
        <v>0</v>
      </c>
      <c r="Y26" s="29">
        <v>0</v>
      </c>
      <c r="Z26" s="29">
        <v>-776215</v>
      </c>
      <c r="AA26" s="29">
        <v>0</v>
      </c>
      <c r="AB26" s="29">
        <v>0</v>
      </c>
      <c r="AC26" s="29">
        <v>0</v>
      </c>
      <c r="AD26" s="29">
        <v>-1780160</v>
      </c>
      <c r="AE26" s="29">
        <v>0</v>
      </c>
      <c r="AF26" s="29">
        <v>-348120.16</v>
      </c>
      <c r="AG26" s="29">
        <v>-55807.69</v>
      </c>
      <c r="AH26" s="29">
        <v>-428160</v>
      </c>
      <c r="AI26" s="29" t="s">
        <v>75</v>
      </c>
      <c r="AJ26" s="29">
        <v>-342887</v>
      </c>
      <c r="AK26" s="29" t="s">
        <v>75</v>
      </c>
      <c r="AL26" s="29">
        <v>2885</v>
      </c>
      <c r="AM26" s="29" t="s">
        <v>75</v>
      </c>
      <c r="AN26" s="29">
        <v>-400227</v>
      </c>
      <c r="AO26" s="29" t="s">
        <v>75</v>
      </c>
      <c r="AP26" s="29">
        <v>92182</v>
      </c>
      <c r="AQ26" s="29" t="s">
        <v>75</v>
      </c>
      <c r="AR26" s="29">
        <v>-61649.639233042501</v>
      </c>
      <c r="AS26" s="29" t="s">
        <v>75</v>
      </c>
      <c r="AT26" s="29">
        <v>837040</v>
      </c>
      <c r="AU26" s="29" t="s">
        <v>75</v>
      </c>
      <c r="AV26" s="29">
        <v>441693.17954813101</v>
      </c>
      <c r="AW26" s="29">
        <v>129160.923199116</v>
      </c>
      <c r="AX26" s="29">
        <v>1221210.96337874</v>
      </c>
      <c r="AY26" s="29" t="s">
        <v>75</v>
      </c>
      <c r="AZ26" s="29" t="s">
        <v>75</v>
      </c>
      <c r="BA26" s="29" t="s">
        <v>75</v>
      </c>
      <c r="BB26" s="29" t="s">
        <v>75</v>
      </c>
      <c r="BC26" s="29" t="s">
        <v>75</v>
      </c>
      <c r="BD26" s="29" t="s">
        <v>75</v>
      </c>
      <c r="BE26" s="29" t="s">
        <v>75</v>
      </c>
      <c r="BF26" s="29" t="s">
        <v>75</v>
      </c>
      <c r="BG26" s="29" t="s">
        <v>75</v>
      </c>
      <c r="BH26" s="29" t="s">
        <v>75</v>
      </c>
      <c r="BI26" s="29" t="s">
        <v>75</v>
      </c>
      <c r="BJ26" s="29" t="s">
        <v>75</v>
      </c>
      <c r="BK26" s="29" t="s">
        <v>75</v>
      </c>
      <c r="BL26" s="29" t="s">
        <v>75</v>
      </c>
      <c r="BM26" s="29" t="s">
        <v>75</v>
      </c>
      <c r="BN26" s="29" t="s">
        <v>75</v>
      </c>
    </row>
    <row r="27" spans="1:67" ht="12.95" customHeight="1">
      <c r="A27" s="30" t="s">
        <v>294</v>
      </c>
      <c r="B27" s="33"/>
      <c r="C27" s="31">
        <v>0</v>
      </c>
      <c r="D27" s="31">
        <v>0</v>
      </c>
      <c r="E27" s="31">
        <v>0</v>
      </c>
      <c r="F27" s="31">
        <v>0</v>
      </c>
      <c r="G27" s="31">
        <v>0</v>
      </c>
      <c r="H27" s="31">
        <v>499</v>
      </c>
      <c r="I27" s="31">
        <v>336</v>
      </c>
      <c r="J27" s="31">
        <v>687</v>
      </c>
      <c r="K27" s="31">
        <v>609</v>
      </c>
      <c r="L27" s="31">
        <v>576</v>
      </c>
      <c r="M27" s="31">
        <v>858</v>
      </c>
      <c r="N27" s="31">
        <v>958</v>
      </c>
      <c r="O27" s="31">
        <v>918</v>
      </c>
      <c r="P27" s="31">
        <v>888</v>
      </c>
      <c r="Q27" s="31">
        <v>908</v>
      </c>
      <c r="R27" s="31">
        <v>1138</v>
      </c>
      <c r="S27" s="31">
        <v>1078</v>
      </c>
      <c r="T27" s="31">
        <v>1126</v>
      </c>
      <c r="U27" s="31">
        <v>1340</v>
      </c>
      <c r="V27" s="31">
        <v>1657</v>
      </c>
      <c r="W27" s="31">
        <v>1288</v>
      </c>
      <c r="X27" s="31">
        <v>1241</v>
      </c>
      <c r="Y27" s="31">
        <v>1225</v>
      </c>
      <c r="Z27" s="31">
        <v>1303</v>
      </c>
      <c r="AA27" s="31">
        <v>1377</v>
      </c>
      <c r="AB27" s="31">
        <v>1485</v>
      </c>
      <c r="AC27" s="31">
        <v>1191</v>
      </c>
      <c r="AD27" s="31">
        <v>1774</v>
      </c>
      <c r="AE27" s="31">
        <v>2228.4299999999998</v>
      </c>
      <c r="AF27" s="31">
        <v>2107.73</v>
      </c>
      <c r="AG27" s="31">
        <v>2387.5100000000002</v>
      </c>
      <c r="AH27" s="31">
        <v>2169</v>
      </c>
      <c r="AI27" s="31">
        <v>2113</v>
      </c>
      <c r="AJ27" s="31">
        <v>1740</v>
      </c>
      <c r="AK27" s="31">
        <v>1824.95</v>
      </c>
      <c r="AL27" s="31">
        <v>-277528</v>
      </c>
      <c r="AM27" s="31">
        <v>2159</v>
      </c>
      <c r="AN27" s="31">
        <v>1862</v>
      </c>
      <c r="AO27" s="31">
        <v>2812</v>
      </c>
      <c r="AP27" s="31">
        <v>2536</v>
      </c>
      <c r="AQ27" s="31">
        <v>2145</v>
      </c>
      <c r="AR27" s="31">
        <v>1925</v>
      </c>
      <c r="AS27" s="31">
        <v>2240</v>
      </c>
      <c r="AT27" s="31">
        <v>1750</v>
      </c>
      <c r="AU27" s="31">
        <v>1689</v>
      </c>
      <c r="AV27" s="31" t="s">
        <v>75</v>
      </c>
      <c r="AW27" s="31" t="s">
        <v>75</v>
      </c>
      <c r="AX27" s="31" t="s">
        <v>75</v>
      </c>
      <c r="AY27" s="31">
        <v>1112</v>
      </c>
      <c r="AZ27" s="31">
        <v>1525</v>
      </c>
      <c r="BA27" s="31">
        <v>1905</v>
      </c>
      <c r="BB27" s="31">
        <v>1786</v>
      </c>
      <c r="BC27" s="31">
        <v>2057</v>
      </c>
      <c r="BD27" s="31">
        <v>1886</v>
      </c>
      <c r="BE27" s="31">
        <v>1915</v>
      </c>
      <c r="BF27" s="31">
        <v>2200</v>
      </c>
      <c r="BG27" s="31">
        <v>1693</v>
      </c>
      <c r="BH27" s="31">
        <v>0</v>
      </c>
      <c r="BI27" s="31">
        <v>156</v>
      </c>
      <c r="BJ27" s="31">
        <v>1717</v>
      </c>
      <c r="BK27" s="31">
        <v>1467</v>
      </c>
      <c r="BL27" s="31">
        <v>800</v>
      </c>
      <c r="BM27" s="31">
        <v>1509.2196000000001</v>
      </c>
      <c r="BN27" s="31">
        <v>2072.5773599999998</v>
      </c>
    </row>
    <row r="28" spans="1:67" ht="12.95" customHeight="1">
      <c r="A28" s="27" t="s">
        <v>342</v>
      </c>
      <c r="B28" s="33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>
        <v>60086</v>
      </c>
      <c r="BA28" s="29" t="s">
        <v>75</v>
      </c>
      <c r="BB28" s="29">
        <v>-837481</v>
      </c>
      <c r="BC28" s="29" t="s">
        <v>75</v>
      </c>
      <c r="BD28" s="29">
        <v>-487726</v>
      </c>
      <c r="BE28" s="29">
        <v>-77784</v>
      </c>
      <c r="BF28" s="29">
        <v>-460697</v>
      </c>
      <c r="BG28" s="29">
        <v>-40767</v>
      </c>
      <c r="BH28" s="29">
        <v>903277</v>
      </c>
      <c r="BI28" s="29" t="s">
        <v>75</v>
      </c>
      <c r="BJ28" s="29">
        <v>-98883</v>
      </c>
      <c r="BK28" s="29">
        <v>0</v>
      </c>
      <c r="BL28" s="29">
        <v>241364</v>
      </c>
      <c r="BM28" s="29">
        <v>34023.978999999999</v>
      </c>
      <c r="BN28" s="29">
        <v>-208891.59899999999</v>
      </c>
    </row>
    <row r="29" spans="1:67" ht="12.95" customHeight="1">
      <c r="A29" s="5" t="s">
        <v>113</v>
      </c>
      <c r="B29" s="62"/>
      <c r="C29" s="31">
        <v>0</v>
      </c>
      <c r="D29" s="31">
        <v>0</v>
      </c>
      <c r="E29" s="31">
        <v>0</v>
      </c>
      <c r="F29" s="31">
        <v>0</v>
      </c>
      <c r="G29" s="31">
        <v>2430</v>
      </c>
      <c r="H29" s="31">
        <v>2244</v>
      </c>
      <c r="I29" s="31">
        <v>1336</v>
      </c>
      <c r="J29" s="31">
        <v>1427</v>
      </c>
      <c r="K29" s="31">
        <v>0</v>
      </c>
      <c r="L29" s="31">
        <v>78</v>
      </c>
      <c r="M29" s="31">
        <v>0</v>
      </c>
      <c r="N29" s="31">
        <v>0</v>
      </c>
      <c r="O29" s="31">
        <v>0</v>
      </c>
      <c r="P29" s="31">
        <v>0</v>
      </c>
      <c r="Q29" s="31">
        <v>0</v>
      </c>
      <c r="R29" s="31">
        <v>0</v>
      </c>
      <c r="S29" s="31">
        <v>0</v>
      </c>
      <c r="T29" s="31">
        <v>0</v>
      </c>
      <c r="U29" s="31">
        <v>0</v>
      </c>
      <c r="V29" s="31">
        <v>3800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0</v>
      </c>
      <c r="AC29" s="31">
        <v>0</v>
      </c>
      <c r="AD29" s="31">
        <v>0</v>
      </c>
      <c r="AE29" s="31">
        <v>0</v>
      </c>
      <c r="AF29" s="31" t="s">
        <v>110</v>
      </c>
      <c r="AG29" s="31" t="s">
        <v>110</v>
      </c>
      <c r="AH29" s="31">
        <v>0</v>
      </c>
      <c r="AI29" s="31" t="s">
        <v>75</v>
      </c>
      <c r="AJ29" s="31" t="s">
        <v>75</v>
      </c>
      <c r="AK29" s="31" t="e">
        <v>#N/A</v>
      </c>
      <c r="AL29" s="31">
        <v>0</v>
      </c>
      <c r="AM29" s="31">
        <v>0</v>
      </c>
      <c r="AN29" s="31"/>
      <c r="AO29" s="31"/>
      <c r="AP29" s="31"/>
      <c r="AQ29" s="31">
        <v>246203</v>
      </c>
      <c r="AR29" s="31">
        <v>0.71521239793492075</v>
      </c>
      <c r="AS29" s="31"/>
      <c r="AT29" s="31" t="e">
        <v>#N/A</v>
      </c>
      <c r="AU29" s="31" t="e">
        <v>#N/A</v>
      </c>
      <c r="AV29" s="31" t="e">
        <v>#N/A</v>
      </c>
      <c r="AW29" s="31"/>
      <c r="AX29" s="31" t="e">
        <v>#N/A</v>
      </c>
      <c r="AY29" s="31" t="e">
        <v>#N/A</v>
      </c>
      <c r="AZ29" s="31" t="e">
        <v>#N/A</v>
      </c>
      <c r="BA29" s="31" t="e">
        <v>#N/A</v>
      </c>
      <c r="BB29" s="31"/>
      <c r="BC29" s="31" t="e">
        <v>#N/A</v>
      </c>
      <c r="BD29" s="31" t="e">
        <v>#N/A</v>
      </c>
      <c r="BE29" s="31"/>
      <c r="BF29" s="31"/>
      <c r="BG29" s="31" t="e">
        <v>#N/A</v>
      </c>
      <c r="BH29" s="31" t="e">
        <v>#N/A</v>
      </c>
      <c r="BI29" s="31" t="e">
        <v>#N/A</v>
      </c>
      <c r="BJ29" s="31"/>
      <c r="BK29" s="31"/>
      <c r="BL29" s="31"/>
      <c r="BM29" s="31"/>
      <c r="BN29" s="31"/>
    </row>
    <row r="30" spans="1:67" ht="12.95" customHeight="1">
      <c r="A30" s="27" t="s">
        <v>114</v>
      </c>
      <c r="B30" s="33"/>
      <c r="C30" s="29">
        <v>0</v>
      </c>
      <c r="D30" s="29">
        <v>0</v>
      </c>
      <c r="E30" s="29">
        <v>0</v>
      </c>
      <c r="F30" s="29">
        <v>0</v>
      </c>
      <c r="G30" s="29">
        <v>1991</v>
      </c>
      <c r="H30" s="29">
        <v>2446</v>
      </c>
      <c r="I30" s="29">
        <v>1643</v>
      </c>
      <c r="J30" s="29">
        <v>224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9">
        <v>0</v>
      </c>
      <c r="U30" s="29">
        <v>0</v>
      </c>
      <c r="V30" s="29">
        <v>0</v>
      </c>
      <c r="W30" s="29">
        <v>0</v>
      </c>
      <c r="X30" s="29">
        <v>0</v>
      </c>
      <c r="Y30" s="29">
        <v>0</v>
      </c>
      <c r="Z30" s="29">
        <v>0</v>
      </c>
      <c r="AA30" s="29">
        <v>0</v>
      </c>
      <c r="AB30" s="29">
        <v>0</v>
      </c>
      <c r="AC30" s="29">
        <v>0</v>
      </c>
      <c r="AD30" s="29">
        <v>0</v>
      </c>
      <c r="AE30" s="29">
        <v>0</v>
      </c>
      <c r="AF30" s="29" t="s">
        <v>110</v>
      </c>
      <c r="AG30" s="29" t="s">
        <v>110</v>
      </c>
      <c r="AH30" s="29">
        <v>0</v>
      </c>
      <c r="AI30" s="29" t="s">
        <v>75</v>
      </c>
      <c r="AJ30" s="29" t="s">
        <v>75</v>
      </c>
      <c r="AK30" s="29" t="e">
        <v>#N/A</v>
      </c>
      <c r="AL30" s="29">
        <v>0</v>
      </c>
      <c r="AM30" s="29">
        <v>0</v>
      </c>
      <c r="AN30" s="29"/>
      <c r="AO30" s="29"/>
      <c r="AP30" s="29"/>
      <c r="AQ30" s="29">
        <v>0.74275879337860629</v>
      </c>
      <c r="AR30" s="29">
        <v>0.74275879337860629</v>
      </c>
      <c r="AS30" s="29"/>
      <c r="AT30" s="29" t="e">
        <v>#N/A</v>
      </c>
      <c r="AU30" s="29" t="e">
        <v>#N/A</v>
      </c>
      <c r="AV30" s="29" t="e">
        <v>#N/A</v>
      </c>
      <c r="AW30" s="29"/>
      <c r="AX30" s="29" t="e">
        <v>#N/A</v>
      </c>
      <c r="AY30" s="29" t="e">
        <v>#N/A</v>
      </c>
      <c r="AZ30" s="29" t="e">
        <v>#N/A</v>
      </c>
      <c r="BA30" s="29" t="e">
        <v>#N/A</v>
      </c>
      <c r="BB30" s="29"/>
      <c r="BC30" s="29" t="e">
        <v>#N/A</v>
      </c>
      <c r="BD30" s="29" t="e">
        <v>#N/A</v>
      </c>
      <c r="BE30" s="29"/>
      <c r="BF30" s="29"/>
      <c r="BG30" s="29" t="e">
        <v>#N/A</v>
      </c>
      <c r="BH30" s="29" t="e">
        <v>#N/A</v>
      </c>
      <c r="BI30" s="29" t="e">
        <v>#N/A</v>
      </c>
      <c r="BJ30" s="29"/>
      <c r="BK30" s="29"/>
      <c r="BL30" s="29"/>
      <c r="BM30" s="29"/>
      <c r="BN30" s="29"/>
    </row>
    <row r="31" spans="1:67" ht="12.95" customHeight="1">
      <c r="A31" s="5" t="s">
        <v>115</v>
      </c>
      <c r="B31" s="62"/>
      <c r="C31" s="72">
        <v>11885</v>
      </c>
      <c r="D31" s="72">
        <v>12214</v>
      </c>
      <c r="E31" s="72">
        <v>11906</v>
      </c>
      <c r="F31" s="72">
        <v>21723</v>
      </c>
      <c r="G31" s="72">
        <v>22273</v>
      </c>
      <c r="H31" s="72">
        <v>27527</v>
      </c>
      <c r="I31" s="72">
        <v>42486</v>
      </c>
      <c r="J31" s="72">
        <v>48180</v>
      </c>
      <c r="K31" s="72">
        <v>46529</v>
      </c>
      <c r="L31" s="72">
        <v>53394</v>
      </c>
      <c r="M31" s="72">
        <v>60830</v>
      </c>
      <c r="N31" s="72">
        <v>81756</v>
      </c>
      <c r="O31" s="72">
        <v>63288</v>
      </c>
      <c r="P31" s="72">
        <v>73089</v>
      </c>
      <c r="Q31" s="72">
        <v>80614</v>
      </c>
      <c r="R31" s="72">
        <v>110039</v>
      </c>
      <c r="S31" s="72">
        <v>88638</v>
      </c>
      <c r="T31" s="72">
        <v>101377</v>
      </c>
      <c r="U31" s="72">
        <v>102734</v>
      </c>
      <c r="V31" s="72">
        <v>138198</v>
      </c>
      <c r="W31" s="72">
        <v>140602</v>
      </c>
      <c r="X31" s="72">
        <v>160466</v>
      </c>
      <c r="Y31" s="72">
        <v>175487</v>
      </c>
      <c r="Z31" s="72">
        <v>208258</v>
      </c>
      <c r="AA31" s="72">
        <v>203114</v>
      </c>
      <c r="AB31" s="72">
        <v>217075</v>
      </c>
      <c r="AC31" s="72">
        <v>223072</v>
      </c>
      <c r="AD31" s="72">
        <v>266707</v>
      </c>
      <c r="AE31" s="72">
        <v>222310.13</v>
      </c>
      <c r="AF31" s="72">
        <v>250258.94</v>
      </c>
      <c r="AG31" s="72">
        <v>259034</v>
      </c>
      <c r="AH31" s="72">
        <v>323802</v>
      </c>
      <c r="AI31" s="72">
        <v>254316</v>
      </c>
      <c r="AJ31" s="72">
        <v>267770</v>
      </c>
      <c r="AK31" s="72">
        <v>263244</v>
      </c>
      <c r="AL31" s="72">
        <v>334478</v>
      </c>
      <c r="AM31" s="72">
        <v>263123</v>
      </c>
      <c r="AN31" s="72">
        <v>277268</v>
      </c>
      <c r="AO31" s="72">
        <f>SUM(AO25:AO30)</f>
        <v>281609</v>
      </c>
      <c r="AP31" s="72">
        <v>330781</v>
      </c>
      <c r="AQ31" s="72">
        <v>246203</v>
      </c>
      <c r="AR31" s="72">
        <v>230106</v>
      </c>
      <c r="AS31" s="72">
        <v>243442</v>
      </c>
      <c r="AT31" s="72">
        <v>296457</v>
      </c>
      <c r="AU31" s="72">
        <v>222816</v>
      </c>
      <c r="AV31" s="72">
        <v>210800.17954813101</v>
      </c>
      <c r="AW31" s="72">
        <v>206981</v>
      </c>
      <c r="AX31" s="72">
        <v>235398</v>
      </c>
      <c r="AY31" s="72">
        <v>233447</v>
      </c>
      <c r="AZ31" s="72">
        <v>222687</v>
      </c>
      <c r="BA31" s="72">
        <v>222868</v>
      </c>
      <c r="BB31" s="72">
        <v>234973</v>
      </c>
      <c r="BC31" s="72">
        <v>234569</v>
      </c>
      <c r="BD31" s="72">
        <v>242680</v>
      </c>
      <c r="BE31" s="72">
        <v>247350</v>
      </c>
      <c r="BF31" s="72">
        <v>267257</v>
      </c>
      <c r="BG31" s="72">
        <v>206738</v>
      </c>
      <c r="BH31" s="72">
        <v>48582</v>
      </c>
      <c r="BI31" s="72">
        <v>116033</v>
      </c>
      <c r="BJ31" s="72">
        <v>154675</v>
      </c>
      <c r="BK31" s="72">
        <v>171117</v>
      </c>
      <c r="BL31" s="72">
        <v>140125</v>
      </c>
      <c r="BM31" s="72">
        <v>189444.1986</v>
      </c>
      <c r="BN31" s="72">
        <v>188852.97836000001</v>
      </c>
    </row>
    <row r="32" spans="1:67" s="70" customFormat="1" ht="15">
      <c r="A32" s="85" t="s">
        <v>296</v>
      </c>
      <c r="B32" s="84"/>
      <c r="C32" s="83">
        <v>0.65</v>
      </c>
      <c r="D32" s="83">
        <v>0.64400000000000002</v>
      </c>
      <c r="E32" s="83">
        <v>0.627</v>
      </c>
      <c r="F32" s="83">
        <v>0.624</v>
      </c>
      <c r="G32" s="83">
        <v>0.71799999999999997</v>
      </c>
      <c r="H32" s="83">
        <v>0.66800000000000004</v>
      </c>
      <c r="I32" s="83">
        <v>0.71699999999999997</v>
      </c>
      <c r="J32" s="83">
        <v>0.63800000000000001</v>
      </c>
      <c r="K32" s="83">
        <v>0.69899999999999995</v>
      </c>
      <c r="L32" s="83">
        <v>0.73899999999999999</v>
      </c>
      <c r="M32" s="83">
        <v>0.73599999999999999</v>
      </c>
      <c r="N32" s="83">
        <v>0.79800000000000004</v>
      </c>
      <c r="O32" s="83">
        <v>0.77600000000000002</v>
      </c>
      <c r="P32" s="83">
        <v>0.81100000000000005</v>
      </c>
      <c r="Q32" s="83">
        <v>0.81200000000000006</v>
      </c>
      <c r="R32" s="83">
        <v>0.85099999999999998</v>
      </c>
      <c r="S32" s="83">
        <v>0.83399999999999996</v>
      </c>
      <c r="T32" s="83">
        <v>0.82399999999999995</v>
      </c>
      <c r="U32" s="83">
        <v>0.78400000000000003</v>
      </c>
      <c r="V32" s="83">
        <v>0.76800000000000002</v>
      </c>
      <c r="W32" s="83">
        <v>0.79300000000000004</v>
      </c>
      <c r="X32" s="83">
        <v>0.80500000000000005</v>
      </c>
      <c r="Y32" s="83">
        <v>0.8</v>
      </c>
      <c r="Z32" s="83">
        <v>0.79</v>
      </c>
      <c r="AA32" s="83">
        <v>0.83</v>
      </c>
      <c r="AB32" s="83">
        <v>0.82</v>
      </c>
      <c r="AC32" s="83">
        <v>0.8</v>
      </c>
      <c r="AD32" s="83">
        <v>0.79</v>
      </c>
      <c r="AE32" s="83">
        <v>0.77</v>
      </c>
      <c r="AF32" s="83">
        <v>0.79</v>
      </c>
      <c r="AG32" s="83">
        <v>0.8</v>
      </c>
      <c r="AH32" s="83">
        <v>0.86099999999999999</v>
      </c>
      <c r="AI32" s="83">
        <v>0.78900000000000003</v>
      </c>
      <c r="AJ32" s="83">
        <v>0.85</v>
      </c>
      <c r="AK32" s="83">
        <v>0.82599999999999996</v>
      </c>
      <c r="AL32" s="83">
        <v>0.82799999999999996</v>
      </c>
      <c r="AM32" s="83">
        <v>0.77400000000000002</v>
      </c>
      <c r="AN32" s="83">
        <v>0.79700000000000004</v>
      </c>
      <c r="AO32" s="83">
        <v>0.79400000000000004</v>
      </c>
      <c r="AP32" s="83">
        <v>0.81799999999999995</v>
      </c>
      <c r="AQ32" s="83">
        <v>0.74299999999999999</v>
      </c>
      <c r="AR32" s="83">
        <v>0.71521239793492075</v>
      </c>
      <c r="AS32" s="83">
        <v>0.74099999999999999</v>
      </c>
      <c r="AT32" s="83">
        <v>0.76291808957159735</v>
      </c>
      <c r="AU32" s="83">
        <v>0.67427644559572952</v>
      </c>
      <c r="AV32" s="83">
        <v>0.65</v>
      </c>
      <c r="AW32" s="83">
        <v>0.64195482332215759</v>
      </c>
      <c r="AX32" s="83">
        <v>0.63526306699194712</v>
      </c>
      <c r="AY32" s="83">
        <v>0.78029989036553737</v>
      </c>
      <c r="AZ32" s="83">
        <v>0.735958305379386</v>
      </c>
      <c r="BA32" s="83">
        <v>0.71239795168167952</v>
      </c>
      <c r="BB32" s="83">
        <v>0.66800000000000004</v>
      </c>
      <c r="BC32" s="83">
        <v>0.747</v>
      </c>
      <c r="BD32" s="83">
        <v>0.73599999999999999</v>
      </c>
      <c r="BE32" s="83">
        <v>0.752</v>
      </c>
      <c r="BF32" s="83">
        <v>0.76400000000000001</v>
      </c>
      <c r="BG32" s="83">
        <v>0.69799999999999995</v>
      </c>
      <c r="BH32" s="83">
        <v>0.26200000000000001</v>
      </c>
      <c r="BI32" s="83">
        <v>0.55900000000000005</v>
      </c>
      <c r="BJ32" s="83">
        <v>0.57999999999999996</v>
      </c>
      <c r="BK32" s="83">
        <v>0.71</v>
      </c>
      <c r="BL32" s="83">
        <v>0.53500000000000003</v>
      </c>
      <c r="BM32" s="83">
        <v>0.61799999999999999</v>
      </c>
      <c r="BN32" s="83">
        <v>0.50600000000000001</v>
      </c>
      <c r="BO32" s="9"/>
    </row>
    <row r="33" spans="1:67" ht="16.5" customHeight="1">
      <c r="A33" s="63"/>
      <c r="B33" s="64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5"/>
      <c r="Z33" s="75"/>
      <c r="AA33" s="75"/>
      <c r="AB33" s="75"/>
      <c r="AC33" s="75"/>
      <c r="AD33" s="75"/>
      <c r="AE33" s="75"/>
      <c r="AF33" s="75"/>
      <c r="AG33" s="75"/>
      <c r="AH33" s="75"/>
      <c r="AI33" s="75"/>
      <c r="AJ33" s="75"/>
      <c r="AK33" s="75"/>
      <c r="AL33" s="75"/>
      <c r="AM33" s="75"/>
      <c r="AN33" s="75"/>
      <c r="AO33" s="75"/>
      <c r="AP33" s="75"/>
      <c r="AQ33" s="75"/>
      <c r="AR33" s="75"/>
      <c r="AS33" s="75"/>
      <c r="AT33" s="75"/>
      <c r="AU33" s="75"/>
      <c r="AV33" s="75"/>
      <c r="AW33" s="75"/>
    </row>
    <row r="34" spans="1:67">
      <c r="A34" s="17" t="s">
        <v>156</v>
      </c>
      <c r="AC34" s="18"/>
      <c r="AK34" s="66"/>
      <c r="AM34" s="9"/>
      <c r="AT34" s="9"/>
      <c r="AU34" s="9"/>
      <c r="AV34" s="9"/>
      <c r="AW34" s="9"/>
    </row>
    <row r="35" spans="1:67" ht="13.5" customHeight="1">
      <c r="A35" s="191" t="s">
        <v>322</v>
      </c>
      <c r="B35" s="192"/>
      <c r="C35" s="191" t="s">
        <v>79</v>
      </c>
      <c r="D35" s="193" t="s">
        <v>80</v>
      </c>
      <c r="E35" s="193" t="s">
        <v>81</v>
      </c>
      <c r="F35" s="193" t="s">
        <v>74</v>
      </c>
      <c r="G35" s="193" t="s">
        <v>50</v>
      </c>
      <c r="H35" s="193" t="s">
        <v>51</v>
      </c>
      <c r="I35" s="193" t="s">
        <v>52</v>
      </c>
      <c r="J35" s="193" t="s">
        <v>53</v>
      </c>
      <c r="K35" s="191" t="s">
        <v>54</v>
      </c>
      <c r="L35" s="193" t="s">
        <v>55</v>
      </c>
      <c r="M35" s="193" t="s">
        <v>56</v>
      </c>
      <c r="N35" s="193" t="s">
        <v>105</v>
      </c>
      <c r="O35" s="193" t="s">
        <v>106</v>
      </c>
      <c r="P35" s="193" t="s">
        <v>107</v>
      </c>
      <c r="Q35" s="193" t="s">
        <v>158</v>
      </c>
      <c r="R35" s="193" t="s">
        <v>108</v>
      </c>
      <c r="S35" s="191" t="s">
        <v>164</v>
      </c>
      <c r="T35" s="193" t="s">
        <v>165</v>
      </c>
      <c r="U35" s="193" t="s">
        <v>122</v>
      </c>
      <c r="V35" s="193" t="s">
        <v>123</v>
      </c>
      <c r="W35" s="193" t="s">
        <v>82</v>
      </c>
      <c r="X35" s="193" t="s">
        <v>83</v>
      </c>
      <c r="Y35" s="193" t="s">
        <v>84</v>
      </c>
      <c r="Z35" s="193" t="s">
        <v>85</v>
      </c>
      <c r="AA35" s="191" t="s">
        <v>86</v>
      </c>
      <c r="AB35" s="193" t="s">
        <v>87</v>
      </c>
      <c r="AC35" s="193" t="s">
        <v>124</v>
      </c>
      <c r="AD35" s="193" t="s">
        <v>125</v>
      </c>
      <c r="AE35" s="193" t="s">
        <v>126</v>
      </c>
      <c r="AF35" s="193" t="s">
        <v>127</v>
      </c>
      <c r="AG35" s="193" t="s">
        <v>128</v>
      </c>
      <c r="AH35" s="193" t="s">
        <v>129</v>
      </c>
      <c r="AI35" s="191" t="s">
        <v>130</v>
      </c>
      <c r="AJ35" s="193" t="s">
        <v>131</v>
      </c>
      <c r="AK35" s="193" t="s">
        <v>57</v>
      </c>
      <c r="AL35" s="193" t="s">
        <v>58</v>
      </c>
      <c r="AM35" s="193" t="s">
        <v>59</v>
      </c>
      <c r="AN35" s="193" t="s">
        <v>172</v>
      </c>
      <c r="AO35" s="193" t="s">
        <v>174</v>
      </c>
      <c r="AP35" s="193" t="s">
        <v>176</v>
      </c>
      <c r="AQ35" s="191" t="s">
        <v>178</v>
      </c>
      <c r="AR35" s="191" t="s">
        <v>179</v>
      </c>
      <c r="AS35" s="191" t="s">
        <v>181</v>
      </c>
      <c r="AT35" s="191" t="s">
        <v>182</v>
      </c>
      <c r="AU35" s="191" t="s">
        <v>211</v>
      </c>
      <c r="AV35" s="191" t="s">
        <v>212</v>
      </c>
      <c r="AW35" s="194" t="s">
        <v>225</v>
      </c>
      <c r="AX35" s="194" t="s">
        <v>228</v>
      </c>
      <c r="AY35" s="194" t="s">
        <v>229</v>
      </c>
      <c r="AZ35" s="194" t="s">
        <v>268</v>
      </c>
      <c r="BA35" s="194" t="s">
        <v>304</v>
      </c>
      <c r="BB35" s="194" t="s">
        <v>307</v>
      </c>
      <c r="BC35" s="194" t="s">
        <v>309</v>
      </c>
      <c r="BD35" s="194" t="s">
        <v>314</v>
      </c>
      <c r="BE35" s="194" t="s">
        <v>323</v>
      </c>
      <c r="BF35" s="194" t="s">
        <v>325</v>
      </c>
      <c r="BG35" s="194" t="s">
        <v>338</v>
      </c>
      <c r="BH35" s="194" t="s">
        <v>341</v>
      </c>
      <c r="BI35" s="194" t="s">
        <v>343</v>
      </c>
      <c r="BJ35" s="194" t="s">
        <v>344</v>
      </c>
      <c r="BK35" s="194" t="s">
        <v>345</v>
      </c>
      <c r="BL35" s="194" t="s">
        <v>346</v>
      </c>
      <c r="BM35" s="194" t="s">
        <v>347</v>
      </c>
      <c r="BN35" s="194" t="s">
        <v>348</v>
      </c>
    </row>
    <row r="36" spans="1:67" s="73" customFormat="1" ht="15">
      <c r="A36" s="5" t="s">
        <v>315</v>
      </c>
      <c r="B36" s="62"/>
      <c r="C36" s="72"/>
      <c r="D36" s="72"/>
      <c r="E36" s="72"/>
      <c r="F36" s="72"/>
      <c r="G36" s="72"/>
      <c r="H36" s="72"/>
      <c r="I36" s="72"/>
      <c r="J36" s="72"/>
      <c r="K36" s="72">
        <v>1357</v>
      </c>
      <c r="L36" s="72">
        <v>-7911</v>
      </c>
      <c r="M36" s="72">
        <v>-22595</v>
      </c>
      <c r="N36" s="72">
        <v>529637</v>
      </c>
      <c r="O36" s="72">
        <v>36944</v>
      </c>
      <c r="P36" s="72">
        <v>66509</v>
      </c>
      <c r="Q36" s="72">
        <v>65197</v>
      </c>
      <c r="R36" s="72">
        <v>902243</v>
      </c>
      <c r="S36" s="72">
        <v>42052</v>
      </c>
      <c r="T36" s="72">
        <v>73808</v>
      </c>
      <c r="U36" s="72">
        <v>89990</v>
      </c>
      <c r="V36" s="72">
        <v>289008</v>
      </c>
      <c r="W36" s="72">
        <v>57224</v>
      </c>
      <c r="X36" s="72">
        <v>115394</v>
      </c>
      <c r="Y36" s="72">
        <v>9329</v>
      </c>
      <c r="Z36" s="72">
        <v>288968</v>
      </c>
      <c r="AA36" s="72">
        <v>113521</v>
      </c>
      <c r="AB36" s="72">
        <v>461720</v>
      </c>
      <c r="AC36" s="72">
        <v>100702</v>
      </c>
      <c r="AD36" s="72">
        <v>1066154</v>
      </c>
      <c r="AE36" s="72">
        <v>59385.173349999997</v>
      </c>
      <c r="AF36" s="72">
        <v>184644.7788</v>
      </c>
      <c r="AG36" s="72">
        <v>90836</v>
      </c>
      <c r="AH36" s="72">
        <v>345085</v>
      </c>
      <c r="AI36" s="72">
        <v>53751</v>
      </c>
      <c r="AJ36" s="72">
        <v>298739</v>
      </c>
      <c r="AK36" s="72">
        <v>-8059.9137800031303</v>
      </c>
      <c r="AL36" s="72">
        <v>156028</v>
      </c>
      <c r="AM36" s="72">
        <v>-132706</v>
      </c>
      <c r="AN36" s="72">
        <v>330277</v>
      </c>
      <c r="AO36" s="72">
        <v>-219431</v>
      </c>
      <c r="AP36" s="72">
        <v>40561</v>
      </c>
      <c r="AQ36" s="72">
        <v>130700</v>
      </c>
      <c r="AR36" s="72">
        <v>152714</v>
      </c>
      <c r="AS36" s="72">
        <v>35532</v>
      </c>
      <c r="AT36" s="72">
        <v>-147695</v>
      </c>
      <c r="AU36" s="72">
        <v>71567</v>
      </c>
      <c r="AV36" s="72">
        <v>-217156</v>
      </c>
      <c r="AW36" s="72">
        <v>1778</v>
      </c>
      <c r="AX36" s="72">
        <v>-652469</v>
      </c>
      <c r="AY36" s="72">
        <v>126531</v>
      </c>
      <c r="AZ36" s="72">
        <v>67589</v>
      </c>
      <c r="BA36" s="72">
        <v>92233</v>
      </c>
      <c r="BB36" s="72">
        <v>727734</v>
      </c>
      <c r="BC36" s="72">
        <v>154953</v>
      </c>
      <c r="BD36" s="72">
        <v>425352</v>
      </c>
      <c r="BE36" s="72">
        <v>258462</v>
      </c>
      <c r="BF36" s="72">
        <v>407638</v>
      </c>
      <c r="BG36" s="72">
        <v>118542</v>
      </c>
      <c r="BH36" s="72">
        <v>-619694</v>
      </c>
      <c r="BI36" s="72">
        <v>7810</v>
      </c>
      <c r="BJ36" s="72">
        <v>199463</v>
      </c>
      <c r="BK36" s="72">
        <v>56538</v>
      </c>
      <c r="BL36" s="72">
        <v>-112997</v>
      </c>
      <c r="BM36" s="72">
        <v>57149</v>
      </c>
      <c r="BN36" s="72">
        <v>186276</v>
      </c>
      <c r="BO36" s="206"/>
    </row>
    <row r="37" spans="1:67" s="71" customFormat="1" ht="15">
      <c r="A37" s="27" t="s">
        <v>226</v>
      </c>
      <c r="B37" s="33"/>
      <c r="C37" s="29"/>
      <c r="D37" s="29"/>
      <c r="E37" s="29"/>
      <c r="F37" s="29"/>
      <c r="G37" s="29"/>
      <c r="H37" s="29"/>
      <c r="I37" s="29"/>
      <c r="J37" s="29"/>
      <c r="K37" s="29">
        <v>18083</v>
      </c>
      <c r="L37" s="29">
        <v>25614</v>
      </c>
      <c r="M37" s="29">
        <v>28096</v>
      </c>
      <c r="N37" s="29">
        <v>2938</v>
      </c>
      <c r="O37" s="29">
        <v>14035</v>
      </c>
      <c r="P37" s="29">
        <v>14641</v>
      </c>
      <c r="Q37" s="29">
        <v>13900</v>
      </c>
      <c r="R37" s="29">
        <v>2739</v>
      </c>
      <c r="S37" s="29">
        <v>3003</v>
      </c>
      <c r="T37" s="29">
        <v>2672</v>
      </c>
      <c r="U37" s="29">
        <v>2632</v>
      </c>
      <c r="V37" s="29">
        <v>3446</v>
      </c>
      <c r="W37" s="29">
        <v>2853</v>
      </c>
      <c r="X37" s="29">
        <v>3545</v>
      </c>
      <c r="Y37" s="29">
        <v>1436</v>
      </c>
      <c r="Z37" s="29">
        <v>2450</v>
      </c>
      <c r="AA37" s="29">
        <v>2540</v>
      </c>
      <c r="AB37" s="29">
        <v>2863</v>
      </c>
      <c r="AC37" s="29">
        <v>-1905</v>
      </c>
      <c r="AD37" s="29">
        <v>9276</v>
      </c>
      <c r="AE37" s="29">
        <v>2587.5147299999999</v>
      </c>
      <c r="AF37" s="29">
        <v>2486</v>
      </c>
      <c r="AG37" s="29">
        <v>2427</v>
      </c>
      <c r="AH37" s="29">
        <v>2469</v>
      </c>
      <c r="AI37" s="29">
        <v>2660</v>
      </c>
      <c r="AJ37" s="29">
        <v>2610</v>
      </c>
      <c r="AK37" s="29">
        <v>2420.0997739937698</v>
      </c>
      <c r="AL37" s="29">
        <v>2496</v>
      </c>
      <c r="AM37" s="29">
        <v>2511</v>
      </c>
      <c r="AN37" s="29">
        <v>2565</v>
      </c>
      <c r="AO37" s="29">
        <v>2579</v>
      </c>
      <c r="AP37" s="29">
        <v>2577</v>
      </c>
      <c r="AQ37" s="29">
        <v>5407</v>
      </c>
      <c r="AR37" s="29">
        <v>5405</v>
      </c>
      <c r="AS37" s="29">
        <v>4923</v>
      </c>
      <c r="AT37" s="29">
        <v>3689</v>
      </c>
      <c r="AU37" s="29">
        <v>4032</v>
      </c>
      <c r="AV37" s="29">
        <v>4242</v>
      </c>
      <c r="AW37" s="29">
        <v>4313</v>
      </c>
      <c r="AX37" s="29">
        <v>4252</v>
      </c>
      <c r="AY37" s="29">
        <v>4252</v>
      </c>
      <c r="AZ37" s="29">
        <v>4258</v>
      </c>
      <c r="BA37" s="29">
        <v>4269</v>
      </c>
      <c r="BB37" s="29">
        <v>4623</v>
      </c>
      <c r="BC37" s="29">
        <v>5256</v>
      </c>
      <c r="BD37" s="29">
        <v>5236</v>
      </c>
      <c r="BE37" s="29">
        <v>5218</v>
      </c>
      <c r="BF37" s="29">
        <v>5217</v>
      </c>
      <c r="BG37" s="29">
        <v>7630</v>
      </c>
      <c r="BH37" s="29">
        <v>8011</v>
      </c>
      <c r="BI37" s="29">
        <v>8448</v>
      </c>
      <c r="BJ37" s="29">
        <v>10335</v>
      </c>
      <c r="BK37" s="29">
        <v>9275</v>
      </c>
      <c r="BL37" s="29">
        <v>11447</v>
      </c>
      <c r="BM37" s="29">
        <v>12235</v>
      </c>
      <c r="BN37" s="29">
        <v>13333</v>
      </c>
    </row>
    <row r="38" spans="1:67" s="73" customFormat="1" ht="15">
      <c r="A38" s="74" t="s">
        <v>136</v>
      </c>
      <c r="B38" s="69"/>
      <c r="C38" s="72"/>
      <c r="D38" s="72"/>
      <c r="E38" s="72"/>
      <c r="F38" s="72"/>
      <c r="G38" s="72"/>
      <c r="H38" s="72"/>
      <c r="I38" s="72"/>
      <c r="J38" s="72"/>
      <c r="K38" s="72">
        <v>19440</v>
      </c>
      <c r="L38" s="72">
        <v>17703</v>
      </c>
      <c r="M38" s="72">
        <v>5501</v>
      </c>
      <c r="N38" s="72">
        <v>532575</v>
      </c>
      <c r="O38" s="72">
        <v>50979</v>
      </c>
      <c r="P38" s="72">
        <v>81150</v>
      </c>
      <c r="Q38" s="72">
        <v>79097</v>
      </c>
      <c r="R38" s="72">
        <v>904981</v>
      </c>
      <c r="S38" s="72">
        <v>45055</v>
      </c>
      <c r="T38" s="72">
        <v>76480</v>
      </c>
      <c r="U38" s="72">
        <v>92622</v>
      </c>
      <c r="V38" s="72">
        <v>292454</v>
      </c>
      <c r="W38" s="72">
        <v>60077</v>
      </c>
      <c r="X38" s="72">
        <v>0</v>
      </c>
      <c r="Y38" s="72">
        <v>10765</v>
      </c>
      <c r="Z38" s="72">
        <v>291418</v>
      </c>
      <c r="AA38" s="72">
        <v>116061</v>
      </c>
      <c r="AB38" s="72">
        <v>464584</v>
      </c>
      <c r="AC38" s="72">
        <v>98797</v>
      </c>
      <c r="AD38" s="72">
        <v>1075431</v>
      </c>
      <c r="AE38" s="72">
        <v>61972.68808</v>
      </c>
      <c r="AF38" s="72">
        <v>187130.7788</v>
      </c>
      <c r="AG38" s="72">
        <v>93263</v>
      </c>
      <c r="AH38" s="72">
        <v>347554</v>
      </c>
      <c r="AI38" s="72">
        <v>56411</v>
      </c>
      <c r="AJ38" s="72">
        <v>301349</v>
      </c>
      <c r="AK38" s="72">
        <v>-5640</v>
      </c>
      <c r="AL38" s="72">
        <v>158524</v>
      </c>
      <c r="AM38" s="72">
        <v>-130195</v>
      </c>
      <c r="AN38" s="72">
        <v>332842</v>
      </c>
      <c r="AO38" s="72">
        <v>-216852</v>
      </c>
      <c r="AP38" s="72">
        <v>43138</v>
      </c>
      <c r="AQ38" s="72">
        <v>136107</v>
      </c>
      <c r="AR38" s="72">
        <v>158119</v>
      </c>
      <c r="AS38" s="72">
        <v>40455</v>
      </c>
      <c r="AT38" s="72">
        <v>-144006</v>
      </c>
      <c r="AU38" s="72">
        <v>75599</v>
      </c>
      <c r="AV38" s="72">
        <v>-212914</v>
      </c>
      <c r="AW38" s="72">
        <v>6091</v>
      </c>
      <c r="AX38" s="72">
        <v>-648217</v>
      </c>
      <c r="AY38" s="72">
        <v>130783</v>
      </c>
      <c r="AZ38" s="72">
        <v>71847</v>
      </c>
      <c r="BA38" s="72">
        <v>96502</v>
      </c>
      <c r="BB38" s="72">
        <v>732357</v>
      </c>
      <c r="BC38" s="72">
        <v>160209</v>
      </c>
      <c r="BD38" s="72">
        <v>430588</v>
      </c>
      <c r="BE38" s="72">
        <v>263680</v>
      </c>
      <c r="BF38" s="72">
        <v>412855</v>
      </c>
      <c r="BG38" s="72">
        <v>126172</v>
      </c>
      <c r="BH38" s="72">
        <v>-611683</v>
      </c>
      <c r="BI38" s="72">
        <v>16258</v>
      </c>
      <c r="BJ38" s="72">
        <v>209798</v>
      </c>
      <c r="BK38" s="72">
        <v>65813</v>
      </c>
      <c r="BL38" s="72">
        <v>-101550</v>
      </c>
      <c r="BM38" s="72">
        <v>69384</v>
      </c>
      <c r="BN38" s="72">
        <v>199609</v>
      </c>
    </row>
    <row r="39" spans="1:67" s="71" customFormat="1" ht="15">
      <c r="A39" s="27" t="s">
        <v>227</v>
      </c>
      <c r="B39" s="33"/>
      <c r="C39" s="29"/>
      <c r="D39" s="29"/>
      <c r="E39" s="29"/>
      <c r="F39" s="29"/>
      <c r="G39" s="29"/>
      <c r="H39" s="29"/>
      <c r="I39" s="29"/>
      <c r="J39" s="29"/>
      <c r="K39" s="29">
        <v>0</v>
      </c>
      <c r="L39" s="29">
        <v>29753</v>
      </c>
      <c r="M39" s="29">
        <v>-28187</v>
      </c>
      <c r="N39" s="29">
        <v>-43550</v>
      </c>
      <c r="O39" s="29">
        <v>-8658</v>
      </c>
      <c r="P39" s="29">
        <v>29249</v>
      </c>
      <c r="Q39" s="29">
        <v>16668</v>
      </c>
      <c r="R39" s="29">
        <v>12229</v>
      </c>
      <c r="S39" s="29">
        <v>10538</v>
      </c>
      <c r="T39" s="29">
        <v>2181</v>
      </c>
      <c r="U39" s="29">
        <v>1262</v>
      </c>
      <c r="V39" s="29">
        <v>710</v>
      </c>
      <c r="W39" s="29">
        <v>-25580</v>
      </c>
      <c r="X39" s="29">
        <v>8641</v>
      </c>
      <c r="Y39" s="29">
        <v>-63999</v>
      </c>
      <c r="Z39" s="29">
        <v>-3234</v>
      </c>
      <c r="AA39" s="29">
        <v>-13201</v>
      </c>
      <c r="AB39" s="29">
        <v>-28638</v>
      </c>
      <c r="AC39" s="29">
        <v>3634</v>
      </c>
      <c r="AD39" s="29">
        <v>-3823</v>
      </c>
      <c r="AE39" s="29">
        <v>45637.658479999998</v>
      </c>
      <c r="AF39" s="29">
        <v>-15316.62437</v>
      </c>
      <c r="AG39" s="29">
        <v>15910.77001</v>
      </c>
      <c r="AH39" s="29">
        <v>5219</v>
      </c>
      <c r="AI39" s="29">
        <v>14922</v>
      </c>
      <c r="AJ39" s="29">
        <v>8138</v>
      </c>
      <c r="AK39" s="29">
        <v>-25499.406550000007</v>
      </c>
      <c r="AL39" s="29">
        <v>-27477</v>
      </c>
      <c r="AM39" s="29">
        <v>-58899</v>
      </c>
      <c r="AN39" s="29">
        <v>24978</v>
      </c>
      <c r="AO39" s="29">
        <v>-49312</v>
      </c>
      <c r="AP39" s="29">
        <v>57040</v>
      </c>
      <c r="AQ39" s="29">
        <v>-8983</v>
      </c>
      <c r="AR39" s="29">
        <v>32909</v>
      </c>
      <c r="AS39" s="29">
        <v>-14824</v>
      </c>
      <c r="AT39" s="29">
        <v>4853</v>
      </c>
      <c r="AU39" s="29">
        <v>-12313</v>
      </c>
      <c r="AV39" s="29">
        <v>-2080</v>
      </c>
      <c r="AW39" s="29">
        <v>-91.408620000001974</v>
      </c>
      <c r="AX39" s="29">
        <v>64</v>
      </c>
      <c r="AY39" s="29">
        <v>-788</v>
      </c>
      <c r="AZ39" s="29">
        <v>520</v>
      </c>
      <c r="BA39" s="29">
        <v>842</v>
      </c>
      <c r="BB39" s="29">
        <v>-965</v>
      </c>
      <c r="BC39" s="29">
        <v>18</v>
      </c>
      <c r="BD39" s="29">
        <v>-2795</v>
      </c>
      <c r="BE39" s="29" t="s">
        <v>75</v>
      </c>
      <c r="BF39" s="29" t="s">
        <v>75</v>
      </c>
      <c r="BG39" s="29" t="s">
        <v>75</v>
      </c>
      <c r="BH39" s="29">
        <v>0</v>
      </c>
      <c r="BI39" s="29" t="s">
        <v>75</v>
      </c>
      <c r="BJ39" s="29"/>
      <c r="BK39" s="29">
        <v>0</v>
      </c>
      <c r="BL39" s="29"/>
      <c r="BM39" s="29">
        <v>0</v>
      </c>
      <c r="BN39" s="29"/>
    </row>
    <row r="40" spans="1:67" s="71" customFormat="1" ht="15">
      <c r="A40" s="30" t="s">
        <v>302</v>
      </c>
      <c r="B40" s="33"/>
      <c r="C40" s="34"/>
      <c r="D40" s="34"/>
      <c r="E40" s="34"/>
      <c r="F40" s="34"/>
      <c r="G40" s="34"/>
      <c r="H40" s="34"/>
      <c r="I40" s="34"/>
      <c r="J40" s="34"/>
      <c r="K40" s="34">
        <v>0</v>
      </c>
      <c r="L40" s="34">
        <v>0</v>
      </c>
      <c r="M40" s="34">
        <v>0</v>
      </c>
      <c r="N40" s="34">
        <v>17468</v>
      </c>
      <c r="O40" s="34">
        <v>410</v>
      </c>
      <c r="P40" s="34">
        <v>2003</v>
      </c>
      <c r="Q40" s="34">
        <v>-12246</v>
      </c>
      <c r="R40" s="34">
        <v>-3967</v>
      </c>
      <c r="S40" s="34">
        <v>-4987</v>
      </c>
      <c r="T40" s="34">
        <v>4854</v>
      </c>
      <c r="U40" s="34">
        <v>541</v>
      </c>
      <c r="V40" s="34">
        <v>205505</v>
      </c>
      <c r="W40" s="34">
        <v>-14450</v>
      </c>
      <c r="X40" s="34">
        <v>2468</v>
      </c>
      <c r="Y40" s="34">
        <v>21904</v>
      </c>
      <c r="Z40" s="34">
        <v>274946</v>
      </c>
      <c r="AA40" s="34">
        <v>-6758</v>
      </c>
      <c r="AB40" s="34">
        <v>270109</v>
      </c>
      <c r="AC40" s="34">
        <v>-3216</v>
      </c>
      <c r="AD40" s="34">
        <v>720956</v>
      </c>
      <c r="AE40" s="34">
        <v>-148.49473</v>
      </c>
      <c r="AF40" s="34">
        <v>198099.31709999999</v>
      </c>
      <c r="AG40" s="34">
        <v>59950.794690000002</v>
      </c>
      <c r="AH40" s="34">
        <v>178525</v>
      </c>
      <c r="AI40" s="34">
        <v>44865</v>
      </c>
      <c r="AJ40" s="34">
        <v>148860</v>
      </c>
      <c r="AK40" s="34">
        <v>47063.849959503597</v>
      </c>
      <c r="AL40" s="34">
        <v>177400</v>
      </c>
      <c r="AM40" s="34">
        <v>57583</v>
      </c>
      <c r="AN40" s="34">
        <v>164986</v>
      </c>
      <c r="AO40" s="34">
        <v>31818</v>
      </c>
      <c r="AP40" s="34">
        <v>-20830</v>
      </c>
      <c r="AQ40" s="34">
        <v>40401</v>
      </c>
      <c r="AR40" s="34">
        <v>53358</v>
      </c>
      <c r="AS40" s="34">
        <v>40134</v>
      </c>
      <c r="AT40" s="34">
        <v>-555022</v>
      </c>
      <c r="AU40" s="34">
        <v>51280.209806747807</v>
      </c>
      <c r="AV40" s="34">
        <v>-116003.93294751277</v>
      </c>
      <c r="AW40" s="34">
        <v>-25376.939894553976</v>
      </c>
      <c r="AX40" s="34">
        <v>-361495.89006465185</v>
      </c>
      <c r="AY40" s="34">
        <v>24622</v>
      </c>
      <c r="AZ40" s="34">
        <v>4727</v>
      </c>
      <c r="BA40" s="34">
        <v>30364</v>
      </c>
      <c r="BB40" s="34">
        <v>229374</v>
      </c>
      <c r="BC40" s="34">
        <v>16078</v>
      </c>
      <c r="BD40" s="34">
        <v>200410</v>
      </c>
      <c r="BE40" s="34">
        <v>6150</v>
      </c>
      <c r="BF40" s="34">
        <v>150634</v>
      </c>
      <c r="BG40" s="34">
        <v>52249</v>
      </c>
      <c r="BH40" s="34">
        <v>-245601</v>
      </c>
      <c r="BI40" s="34">
        <v>29690</v>
      </c>
      <c r="BJ40" s="34">
        <v>1877</v>
      </c>
      <c r="BK40" s="34">
        <v>19478</v>
      </c>
      <c r="BL40" s="34">
        <v>-49009</v>
      </c>
      <c r="BM40" s="34">
        <v>14329</v>
      </c>
      <c r="BN40" s="34">
        <v>60318</v>
      </c>
    </row>
    <row r="41" spans="1:67" s="71" customFormat="1" ht="15">
      <c r="A41" s="27" t="s">
        <v>306</v>
      </c>
      <c r="B41" s="33"/>
      <c r="C41" s="29"/>
      <c r="D41" s="29"/>
      <c r="E41" s="29"/>
      <c r="F41" s="29"/>
      <c r="G41" s="29"/>
      <c r="H41" s="29"/>
      <c r="I41" s="29"/>
      <c r="J41" s="29"/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124099</v>
      </c>
      <c r="W41" s="29">
        <v>0</v>
      </c>
      <c r="X41" s="29">
        <v>0</v>
      </c>
      <c r="Y41" s="29">
        <v>0</v>
      </c>
      <c r="Z41" s="29">
        <v>287042</v>
      </c>
      <c r="AA41" s="29">
        <v>0</v>
      </c>
      <c r="AB41" s="29">
        <v>41035</v>
      </c>
      <c r="AC41" s="29">
        <v>0</v>
      </c>
      <c r="AD41" s="29">
        <v>107125</v>
      </c>
      <c r="AE41" s="29">
        <v>0</v>
      </c>
      <c r="AF41" s="29">
        <v>10468.084000000001</v>
      </c>
      <c r="AG41" s="29">
        <v>0</v>
      </c>
      <c r="AH41" s="29">
        <v>8000</v>
      </c>
      <c r="AI41" s="29">
        <v>0</v>
      </c>
      <c r="AJ41" s="29">
        <v>21686</v>
      </c>
      <c r="AK41" s="29">
        <v>0</v>
      </c>
      <c r="AL41" s="29">
        <v>27747</v>
      </c>
      <c r="AM41" s="29" t="s">
        <v>75</v>
      </c>
      <c r="AN41" s="29">
        <v>13023</v>
      </c>
      <c r="AO41" s="29" t="s">
        <v>75</v>
      </c>
      <c r="AP41" s="29">
        <v>-15206</v>
      </c>
      <c r="AQ41" s="29" t="s">
        <v>75</v>
      </c>
      <c r="AR41" s="29">
        <v>19988</v>
      </c>
      <c r="AS41" s="29" t="s">
        <v>75</v>
      </c>
      <c r="AT41" s="29">
        <v>-29236</v>
      </c>
      <c r="AU41" s="29" t="s">
        <v>75</v>
      </c>
      <c r="AV41" s="29">
        <v>-47233</v>
      </c>
      <c r="AW41" s="29">
        <v>4614</v>
      </c>
      <c r="AX41" s="29">
        <v>-78043</v>
      </c>
      <c r="AY41" s="29" t="s">
        <v>75</v>
      </c>
      <c r="AZ41" s="29">
        <v>-6404</v>
      </c>
      <c r="BA41" s="29" t="s">
        <v>75</v>
      </c>
      <c r="BB41" s="29">
        <v>44175</v>
      </c>
      <c r="BC41" s="29" t="s">
        <v>75</v>
      </c>
      <c r="BD41" s="29">
        <v>13669</v>
      </c>
      <c r="BE41" s="29" t="s">
        <v>75</v>
      </c>
      <c r="BF41" s="29">
        <v>73838</v>
      </c>
      <c r="BG41" s="29" t="s">
        <v>75</v>
      </c>
      <c r="BH41" s="29">
        <v>-27736</v>
      </c>
      <c r="BI41" s="29" t="s">
        <v>75</v>
      </c>
      <c r="BJ41" s="29">
        <v>-40197</v>
      </c>
      <c r="BK41" s="29" t="s">
        <v>75</v>
      </c>
      <c r="BL41" s="29">
        <v>-22231</v>
      </c>
      <c r="BM41" s="29">
        <v>-10718</v>
      </c>
      <c r="BN41" s="29">
        <v>10539</v>
      </c>
    </row>
    <row r="42" spans="1:67" s="71" customFormat="1" ht="15">
      <c r="A42" s="30" t="s">
        <v>137</v>
      </c>
      <c r="B42" s="33"/>
      <c r="C42" s="34"/>
      <c r="D42" s="34"/>
      <c r="E42" s="34"/>
      <c r="F42" s="34"/>
      <c r="G42" s="34"/>
      <c r="H42" s="34"/>
      <c r="I42" s="34"/>
      <c r="J42" s="34"/>
      <c r="K42" s="34">
        <v>0</v>
      </c>
      <c r="L42" s="34">
        <v>0</v>
      </c>
      <c r="M42" s="34">
        <v>0</v>
      </c>
      <c r="N42" s="34">
        <v>265400</v>
      </c>
      <c r="O42" s="34">
        <v>0</v>
      </c>
      <c r="P42" s="34">
        <v>0</v>
      </c>
      <c r="Q42" s="34">
        <v>0</v>
      </c>
      <c r="R42" s="34">
        <v>426112</v>
      </c>
      <c r="S42" s="34">
        <v>0</v>
      </c>
      <c r="T42" s="34">
        <v>0</v>
      </c>
      <c r="U42" s="34">
        <v>0</v>
      </c>
      <c r="V42" s="34">
        <v>0</v>
      </c>
      <c r="W42" s="34">
        <v>0</v>
      </c>
      <c r="X42" s="34">
        <v>0</v>
      </c>
      <c r="Y42" s="34">
        <v>0</v>
      </c>
      <c r="Z42" s="34">
        <v>0</v>
      </c>
      <c r="AA42" s="34">
        <v>0</v>
      </c>
      <c r="AB42" s="34">
        <v>0</v>
      </c>
      <c r="AC42" s="34">
        <v>0</v>
      </c>
      <c r="AD42" s="34">
        <v>0</v>
      </c>
      <c r="AE42" s="34">
        <v>0</v>
      </c>
      <c r="AF42" s="34">
        <v>0</v>
      </c>
      <c r="AG42" s="34">
        <v>0</v>
      </c>
      <c r="AH42" s="34">
        <v>0</v>
      </c>
      <c r="AI42" s="34">
        <v>0</v>
      </c>
      <c r="AJ42" s="34">
        <v>0</v>
      </c>
      <c r="AK42" s="34">
        <v>0</v>
      </c>
      <c r="AL42" s="34">
        <v>0</v>
      </c>
      <c r="AM42" s="34" t="s">
        <v>75</v>
      </c>
      <c r="AN42" s="34" t="s">
        <v>75</v>
      </c>
      <c r="AO42" s="34" t="s">
        <v>75</v>
      </c>
      <c r="AP42" s="34" t="s">
        <v>75</v>
      </c>
      <c r="AQ42" s="34" t="s">
        <v>75</v>
      </c>
      <c r="AR42" s="34" t="s">
        <v>75</v>
      </c>
      <c r="AS42" s="34" t="s">
        <v>75</v>
      </c>
      <c r="AT42" s="34" t="s">
        <v>75</v>
      </c>
      <c r="AU42" s="34" t="s">
        <v>75</v>
      </c>
      <c r="AV42" s="34" t="s">
        <v>75</v>
      </c>
      <c r="AW42" s="34" t="s">
        <v>75</v>
      </c>
      <c r="AX42" s="34" t="s">
        <v>75</v>
      </c>
      <c r="AY42" s="34" t="s">
        <v>75</v>
      </c>
      <c r="AZ42" s="34" t="s">
        <v>75</v>
      </c>
      <c r="BA42" s="34" t="s">
        <v>75</v>
      </c>
      <c r="BB42" s="34" t="s">
        <v>75</v>
      </c>
      <c r="BC42" s="34" t="s">
        <v>75</v>
      </c>
      <c r="BD42" s="34" t="s">
        <v>75</v>
      </c>
      <c r="BE42" s="34" t="s">
        <v>75</v>
      </c>
      <c r="BF42" s="34" t="s">
        <v>75</v>
      </c>
      <c r="BG42" s="34" t="s">
        <v>75</v>
      </c>
      <c r="BH42" s="34" t="s">
        <v>75</v>
      </c>
      <c r="BI42" s="34" t="s">
        <v>75</v>
      </c>
      <c r="BJ42" s="34"/>
      <c r="BK42" s="34"/>
      <c r="BL42" s="34"/>
      <c r="BM42" s="34"/>
      <c r="BN42" s="34"/>
    </row>
    <row r="43" spans="1:67" s="71" customFormat="1" ht="15">
      <c r="A43" s="27" t="s">
        <v>138</v>
      </c>
      <c r="B43" s="33"/>
      <c r="C43" s="29"/>
      <c r="D43" s="29"/>
      <c r="E43" s="29"/>
      <c r="F43" s="29"/>
      <c r="G43" s="29"/>
      <c r="H43" s="29"/>
      <c r="I43" s="29"/>
      <c r="J43" s="29"/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12735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29">
        <v>0</v>
      </c>
      <c r="AG43" s="29">
        <v>0</v>
      </c>
      <c r="AH43" s="29">
        <v>0</v>
      </c>
      <c r="AI43" s="29">
        <v>0</v>
      </c>
      <c r="AJ43" s="29">
        <v>0</v>
      </c>
      <c r="AK43" s="29">
        <v>0</v>
      </c>
      <c r="AL43" s="29">
        <v>0</v>
      </c>
      <c r="AM43" s="29" t="s">
        <v>75</v>
      </c>
      <c r="AN43" s="29" t="s">
        <v>75</v>
      </c>
      <c r="AO43" s="29" t="s">
        <v>75</v>
      </c>
      <c r="AP43" s="29" t="s">
        <v>75</v>
      </c>
      <c r="AQ43" s="29" t="s">
        <v>75</v>
      </c>
      <c r="AR43" s="29" t="s">
        <v>75</v>
      </c>
      <c r="AS43" s="29" t="s">
        <v>75</v>
      </c>
      <c r="AT43" s="29" t="s">
        <v>75</v>
      </c>
      <c r="AU43" s="29" t="s">
        <v>75</v>
      </c>
      <c r="AV43" s="29" t="s">
        <v>75</v>
      </c>
      <c r="AW43" s="29" t="s">
        <v>75</v>
      </c>
      <c r="AX43" s="29" t="s">
        <v>75</v>
      </c>
      <c r="AY43" s="29" t="s">
        <v>75</v>
      </c>
      <c r="AZ43" s="29" t="s">
        <v>75</v>
      </c>
      <c r="BA43" s="29" t="s">
        <v>75</v>
      </c>
      <c r="BB43" s="29" t="s">
        <v>75</v>
      </c>
      <c r="BC43" s="29" t="s">
        <v>75</v>
      </c>
      <c r="BD43" s="29" t="s">
        <v>75</v>
      </c>
      <c r="BE43" s="29" t="s">
        <v>75</v>
      </c>
      <c r="BF43" s="29" t="s">
        <v>75</v>
      </c>
      <c r="BG43" s="29" t="s">
        <v>75</v>
      </c>
      <c r="BH43" s="29" t="s">
        <v>75</v>
      </c>
      <c r="BI43" s="29" t="s">
        <v>75</v>
      </c>
      <c r="BJ43" s="29"/>
      <c r="BK43" s="29"/>
      <c r="BL43" s="29"/>
      <c r="BM43" s="29"/>
      <c r="BN43" s="29"/>
    </row>
    <row r="44" spans="1:67" s="71" customFormat="1" ht="15">
      <c r="A44" s="30" t="s">
        <v>177</v>
      </c>
      <c r="B44" s="33"/>
      <c r="C44" s="34"/>
      <c r="D44" s="34"/>
      <c r="E44" s="34"/>
      <c r="F44" s="34"/>
      <c r="G44" s="34"/>
      <c r="H44" s="34"/>
      <c r="I44" s="34"/>
      <c r="J44" s="34"/>
      <c r="K44" s="34">
        <v>0</v>
      </c>
      <c r="L44" s="34">
        <v>-19962</v>
      </c>
      <c r="M44" s="34">
        <v>59728</v>
      </c>
      <c r="N44" s="34">
        <v>64411</v>
      </c>
      <c r="O44" s="34">
        <v>-1418</v>
      </c>
      <c r="P44" s="34">
        <v>-62028</v>
      </c>
      <c r="Q44" s="34">
        <v>-24699</v>
      </c>
      <c r="R44" s="34">
        <v>-10712</v>
      </c>
      <c r="S44" s="34">
        <v>9571</v>
      </c>
      <c r="T44" s="34">
        <v>-1873</v>
      </c>
      <c r="U44" s="34">
        <v>18002</v>
      </c>
      <c r="V44" s="34">
        <v>6978</v>
      </c>
      <c r="W44" s="34">
        <v>14774</v>
      </c>
      <c r="X44" s="34">
        <v>27180</v>
      </c>
      <c r="Y44" s="34">
        <v>112990</v>
      </c>
      <c r="Z44" s="34">
        <v>19111</v>
      </c>
      <c r="AA44" s="34">
        <v>-30190</v>
      </c>
      <c r="AB44" s="34">
        <v>103777</v>
      </c>
      <c r="AC44" s="34">
        <v>-3937</v>
      </c>
      <c r="AD44" s="34">
        <v>2186</v>
      </c>
      <c r="AE44" s="34">
        <v>-15522.96</v>
      </c>
      <c r="AF44" s="34">
        <v>92837.436100000006</v>
      </c>
      <c r="AG44" s="34">
        <v>17554.31868</v>
      </c>
      <c r="AH44" s="34">
        <v>37935</v>
      </c>
      <c r="AI44" s="34">
        <v>-36309</v>
      </c>
      <c r="AJ44" s="34">
        <v>-28584</v>
      </c>
      <c r="AK44" s="34">
        <v>115837.80373000001</v>
      </c>
      <c r="AL44" s="34">
        <v>96317</v>
      </c>
      <c r="AM44" s="34">
        <v>246031</v>
      </c>
      <c r="AN44" s="34">
        <v>-46185</v>
      </c>
      <c r="AO44" s="34">
        <v>332152</v>
      </c>
      <c r="AP44" s="34">
        <v>-26738</v>
      </c>
      <c r="AQ44" s="34">
        <v>-134259</v>
      </c>
      <c r="AR44" s="34">
        <v>-134166.03326000003</v>
      </c>
      <c r="AS44" s="34">
        <v>14138</v>
      </c>
      <c r="AT44" s="34">
        <v>3991</v>
      </c>
      <c r="AU44" s="34" t="s">
        <v>75</v>
      </c>
      <c r="AV44" s="34" t="s">
        <v>75</v>
      </c>
      <c r="AW44" s="34" t="s">
        <v>91</v>
      </c>
      <c r="AX44" s="34" t="s">
        <v>91</v>
      </c>
      <c r="AY44" s="34" t="s">
        <v>91</v>
      </c>
      <c r="AZ44" s="34" t="s">
        <v>91</v>
      </c>
      <c r="BA44" s="34" t="s">
        <v>91</v>
      </c>
      <c r="BB44" s="34" t="s">
        <v>75</v>
      </c>
      <c r="BC44" s="34" t="s">
        <v>75</v>
      </c>
      <c r="BD44" s="34" t="s">
        <v>75</v>
      </c>
      <c r="BE44" s="34" t="s">
        <v>75</v>
      </c>
      <c r="BF44" s="34" t="s">
        <v>75</v>
      </c>
      <c r="BG44" s="34" t="s">
        <v>75</v>
      </c>
      <c r="BH44" s="34" t="s">
        <v>75</v>
      </c>
      <c r="BI44" s="34" t="s">
        <v>75</v>
      </c>
      <c r="BJ44" s="34"/>
      <c r="BK44" s="34"/>
      <c r="BL44" s="34"/>
      <c r="BM44" s="34"/>
      <c r="BN44" s="34">
        <f>6</f>
        <v>6</v>
      </c>
    </row>
    <row r="45" spans="1:67" s="71" customFormat="1" ht="15">
      <c r="A45" s="27" t="s">
        <v>162</v>
      </c>
      <c r="B45" s="33"/>
      <c r="C45" s="29"/>
      <c r="D45" s="29"/>
      <c r="E45" s="29"/>
      <c r="F45" s="29"/>
      <c r="G45" s="29"/>
      <c r="H45" s="29"/>
      <c r="I45" s="29"/>
      <c r="J45" s="29"/>
      <c r="K45" s="29">
        <v>0</v>
      </c>
      <c r="L45" s="29" t="s">
        <v>75</v>
      </c>
      <c r="M45" s="29" t="s">
        <v>75</v>
      </c>
      <c r="N45" s="29" t="s">
        <v>75</v>
      </c>
      <c r="O45" s="29">
        <v>837</v>
      </c>
      <c r="P45" s="29" t="s">
        <v>75</v>
      </c>
      <c r="Q45" s="29" t="s">
        <v>75</v>
      </c>
      <c r="R45" s="29" t="s">
        <v>75</v>
      </c>
      <c r="S45" s="29" t="s">
        <v>75</v>
      </c>
      <c r="T45" s="29" t="s">
        <v>75</v>
      </c>
      <c r="U45" s="29" t="s">
        <v>75</v>
      </c>
      <c r="V45" s="29" t="s">
        <v>75</v>
      </c>
      <c r="W45" s="29" t="s">
        <v>75</v>
      </c>
      <c r="X45" s="29" t="s">
        <v>75</v>
      </c>
      <c r="Y45" s="29" t="s">
        <v>75</v>
      </c>
      <c r="Z45" s="29" t="s">
        <v>75</v>
      </c>
      <c r="AA45" s="29" t="s">
        <v>75</v>
      </c>
      <c r="AB45" s="29" t="s">
        <v>75</v>
      </c>
      <c r="AC45" s="29" t="s">
        <v>75</v>
      </c>
      <c r="AD45" s="29" t="s">
        <v>75</v>
      </c>
      <c r="AE45" s="29" t="s">
        <v>75</v>
      </c>
      <c r="AF45" s="29" t="s">
        <v>75</v>
      </c>
      <c r="AG45" s="29" t="s">
        <v>75</v>
      </c>
      <c r="AH45" s="29" t="s">
        <v>75</v>
      </c>
      <c r="AI45" s="29" t="s">
        <v>75</v>
      </c>
      <c r="AJ45" s="29" t="s">
        <v>75</v>
      </c>
      <c r="AK45" s="29" t="s">
        <v>75</v>
      </c>
      <c r="AL45" s="29" t="s">
        <v>75</v>
      </c>
      <c r="AM45" s="29" t="s">
        <v>75</v>
      </c>
      <c r="AN45" s="29" t="s">
        <v>75</v>
      </c>
      <c r="AO45" s="29" t="s">
        <v>75</v>
      </c>
      <c r="AP45" s="29" t="s">
        <v>75</v>
      </c>
      <c r="AQ45" s="29" t="s">
        <v>75</v>
      </c>
      <c r="AR45" s="29" t="s">
        <v>75</v>
      </c>
      <c r="AS45" s="29" t="s">
        <v>75</v>
      </c>
      <c r="AT45" s="29" t="s">
        <v>75</v>
      </c>
      <c r="AU45" s="29" t="s">
        <v>75</v>
      </c>
      <c r="AV45" s="29" t="s">
        <v>75</v>
      </c>
      <c r="AW45" s="29" t="s">
        <v>75</v>
      </c>
      <c r="AX45" s="29" t="s">
        <v>75</v>
      </c>
      <c r="AY45" s="29" t="s">
        <v>75</v>
      </c>
      <c r="AZ45" s="29" t="s">
        <v>75</v>
      </c>
      <c r="BA45" s="29" t="s">
        <v>75</v>
      </c>
      <c r="BB45" s="29" t="s">
        <v>75</v>
      </c>
      <c r="BC45" s="29" t="s">
        <v>75</v>
      </c>
      <c r="BD45" s="29" t="s">
        <v>75</v>
      </c>
      <c r="BE45" s="29" t="s">
        <v>75</v>
      </c>
      <c r="BF45" s="29" t="s">
        <v>75</v>
      </c>
      <c r="BG45" s="29" t="s">
        <v>75</v>
      </c>
      <c r="BH45" s="29" t="s">
        <v>75</v>
      </c>
      <c r="BI45" s="29" t="s">
        <v>75</v>
      </c>
      <c r="BJ45" s="29"/>
      <c r="BK45" s="29"/>
      <c r="BL45" s="29"/>
      <c r="BM45" s="29"/>
      <c r="BN45" s="29"/>
    </row>
    <row r="46" spans="1:67" s="71" customFormat="1" ht="15">
      <c r="A46" s="30" t="s">
        <v>342</v>
      </c>
      <c r="B46" s="33"/>
      <c r="C46" s="34"/>
      <c r="D46" s="34"/>
      <c r="E46" s="34"/>
      <c r="F46" s="34"/>
      <c r="G46" s="34"/>
      <c r="H46" s="34"/>
      <c r="I46" s="34"/>
      <c r="J46" s="34"/>
      <c r="K46" s="34">
        <v>0</v>
      </c>
      <c r="L46" s="34">
        <v>0</v>
      </c>
      <c r="M46" s="34">
        <v>0</v>
      </c>
      <c r="N46" s="34">
        <v>-775347</v>
      </c>
      <c r="O46" s="34">
        <v>0</v>
      </c>
      <c r="P46" s="34">
        <v>0</v>
      </c>
      <c r="Q46" s="34">
        <v>0</v>
      </c>
      <c r="R46" s="34">
        <v>-1243659</v>
      </c>
      <c r="S46" s="34">
        <v>0</v>
      </c>
      <c r="T46" s="34">
        <v>0</v>
      </c>
      <c r="U46" s="34">
        <v>0</v>
      </c>
      <c r="V46" s="34">
        <v>-556078</v>
      </c>
      <c r="W46" s="34">
        <v>0</v>
      </c>
      <c r="X46" s="34">
        <v>0</v>
      </c>
      <c r="Y46" s="34">
        <v>0</v>
      </c>
      <c r="Z46" s="34">
        <v>-776215</v>
      </c>
      <c r="AA46" s="34">
        <v>0</v>
      </c>
      <c r="AB46" s="34">
        <v>-737876</v>
      </c>
      <c r="AC46" s="34">
        <v>0</v>
      </c>
      <c r="AD46" s="34">
        <v>-1780160</v>
      </c>
      <c r="AE46" s="34">
        <v>0</v>
      </c>
      <c r="AF46" s="34">
        <v>-348120.16190000001</v>
      </c>
      <c r="AG46" s="34">
        <v>-55807.685720000001</v>
      </c>
      <c r="AH46" s="34">
        <v>-428160</v>
      </c>
      <c r="AI46" s="34">
        <v>0</v>
      </c>
      <c r="AJ46" s="34">
        <v>-342887</v>
      </c>
      <c r="AK46" s="34">
        <v>-5666.3074800000204</v>
      </c>
      <c r="AL46" s="34">
        <v>-277528</v>
      </c>
      <c r="AM46" s="34" t="s">
        <v>75</v>
      </c>
      <c r="AN46" s="34">
        <v>-400227</v>
      </c>
      <c r="AO46" s="34"/>
      <c r="AP46" s="34">
        <v>92182</v>
      </c>
      <c r="AQ46" s="34" t="s">
        <v>75</v>
      </c>
      <c r="AR46" s="34">
        <v>-61649.639233042501</v>
      </c>
      <c r="AS46" s="34" t="s">
        <v>75</v>
      </c>
      <c r="AT46" s="34">
        <v>837040</v>
      </c>
      <c r="AU46" s="34" t="s">
        <v>75</v>
      </c>
      <c r="AV46" s="34">
        <v>441693.17954813101</v>
      </c>
      <c r="AW46" s="34">
        <v>129160.923199116</v>
      </c>
      <c r="AX46" s="34">
        <v>1221210.96337874</v>
      </c>
      <c r="AY46" s="34" t="s">
        <v>75</v>
      </c>
      <c r="AZ46" s="34">
        <v>60086</v>
      </c>
      <c r="BA46" s="34" t="s">
        <v>75</v>
      </c>
      <c r="BB46" s="34">
        <v>-837481</v>
      </c>
      <c r="BC46" s="34" t="s">
        <v>75</v>
      </c>
      <c r="BD46" s="34">
        <v>-487726</v>
      </c>
      <c r="BE46" s="34">
        <v>-77784</v>
      </c>
      <c r="BF46" s="34">
        <v>-460697</v>
      </c>
      <c r="BG46" s="34">
        <v>-40767</v>
      </c>
      <c r="BH46" s="34">
        <v>903277</v>
      </c>
      <c r="BI46" s="29" t="s">
        <v>75</v>
      </c>
      <c r="BJ46" s="29">
        <v>-98883</v>
      </c>
      <c r="BK46" s="29" t="s">
        <v>75</v>
      </c>
      <c r="BL46" s="29">
        <v>241364</v>
      </c>
      <c r="BM46" s="29">
        <v>34023.978999999999</v>
      </c>
      <c r="BN46" s="29">
        <v>-208891.59899999999</v>
      </c>
    </row>
    <row r="47" spans="1:67" ht="15" customHeight="1">
      <c r="A47" s="5" t="s">
        <v>301</v>
      </c>
      <c r="B47" s="62"/>
      <c r="C47" s="72"/>
      <c r="D47" s="72"/>
      <c r="E47" s="72"/>
      <c r="F47" s="72"/>
      <c r="G47" s="72"/>
      <c r="H47" s="72"/>
      <c r="I47" s="72"/>
      <c r="J47" s="72"/>
      <c r="K47" s="72">
        <v>19440</v>
      </c>
      <c r="L47" s="72">
        <v>27494</v>
      </c>
      <c r="M47" s="72">
        <v>37042</v>
      </c>
      <c r="N47" s="72">
        <v>60957</v>
      </c>
      <c r="O47" s="72">
        <v>42150</v>
      </c>
      <c r="P47" s="72">
        <v>50374</v>
      </c>
      <c r="Q47" s="72">
        <v>58821</v>
      </c>
      <c r="R47" s="72">
        <v>84983</v>
      </c>
      <c r="S47" s="72">
        <v>60177</v>
      </c>
      <c r="T47" s="72">
        <v>81026</v>
      </c>
      <c r="U47" s="72">
        <v>73899</v>
      </c>
      <c r="V47" s="72">
        <v>71027</v>
      </c>
      <c r="W47" s="72">
        <v>56433</v>
      </c>
      <c r="X47" s="72">
        <v>85586</v>
      </c>
      <c r="Y47" s="72">
        <v>93466</v>
      </c>
      <c r="Z47" s="72">
        <v>93068</v>
      </c>
      <c r="AA47" s="72">
        <v>90224</v>
      </c>
      <c r="AB47" s="72">
        <v>112991</v>
      </c>
      <c r="AC47" s="72">
        <v>95279</v>
      </c>
      <c r="AD47" s="72">
        <v>121715</v>
      </c>
      <c r="AE47" s="72">
        <v>91938.891829999993</v>
      </c>
      <c r="AF47" s="72">
        <v>125098.61629999999</v>
      </c>
      <c r="AG47" s="72">
        <v>130871</v>
      </c>
      <c r="AH47" s="72">
        <v>149073</v>
      </c>
      <c r="AI47" s="72">
        <v>79890</v>
      </c>
      <c r="AJ47" s="72">
        <v>108562</v>
      </c>
      <c r="AK47" s="72">
        <v>126097</v>
      </c>
      <c r="AL47" s="72">
        <v>154983</v>
      </c>
      <c r="AM47" s="72">
        <v>114520</v>
      </c>
      <c r="AN47" s="72">
        <v>89417</v>
      </c>
      <c r="AO47" s="72">
        <v>97806</v>
      </c>
      <c r="AP47" s="72">
        <v>129586</v>
      </c>
      <c r="AQ47" s="72">
        <v>33266</v>
      </c>
      <c r="AR47" s="72">
        <v>68558</v>
      </c>
      <c r="AS47" s="72">
        <v>79903</v>
      </c>
      <c r="AT47" s="72">
        <v>117620</v>
      </c>
      <c r="AU47" s="72">
        <v>114567</v>
      </c>
      <c r="AV47" s="72">
        <v>63462.246600618237</v>
      </c>
      <c r="AW47" s="72">
        <v>114397.57468456205</v>
      </c>
      <c r="AX47" s="72">
        <v>133519</v>
      </c>
      <c r="AY47" s="72">
        <v>154617</v>
      </c>
      <c r="AZ47" s="72">
        <v>130776</v>
      </c>
      <c r="BA47" s="72">
        <v>127708</v>
      </c>
      <c r="BB47" s="72">
        <v>167460</v>
      </c>
      <c r="BC47" s="72">
        <v>176305</v>
      </c>
      <c r="BD47" s="72">
        <v>154146</v>
      </c>
      <c r="BE47" s="72">
        <v>192046</v>
      </c>
      <c r="BF47" s="72">
        <v>176630</v>
      </c>
      <c r="BG47" s="72">
        <v>137654</v>
      </c>
      <c r="BH47" s="72">
        <v>18257</v>
      </c>
      <c r="BI47" s="72">
        <v>45948</v>
      </c>
      <c r="BJ47" s="72">
        <v>72595</v>
      </c>
      <c r="BK47" s="72">
        <v>85291</v>
      </c>
      <c r="BL47" s="72">
        <v>68574</v>
      </c>
      <c r="BM47" s="72">
        <v>107018.97899999999</v>
      </c>
      <c r="BN47" s="72">
        <v>61580.401000000013</v>
      </c>
      <c r="BO47" s="71"/>
    </row>
    <row r="48" spans="1:67" s="70" customFormat="1" ht="18" customHeight="1">
      <c r="A48" s="85" t="s">
        <v>296</v>
      </c>
      <c r="B48" s="84"/>
      <c r="C48" s="83"/>
      <c r="D48" s="83"/>
      <c r="E48" s="83"/>
      <c r="F48" s="83"/>
      <c r="G48" s="83"/>
      <c r="H48" s="83"/>
      <c r="I48" s="83"/>
      <c r="J48" s="83"/>
      <c r="K48" s="83">
        <v>0.29199999999999998</v>
      </c>
      <c r="L48" s="83">
        <v>0.38100000000000001</v>
      </c>
      <c r="M48" s="83">
        <v>0.44800000000000001</v>
      </c>
      <c r="N48" s="83">
        <v>0.60199999999999998</v>
      </c>
      <c r="O48" s="83">
        <v>0.51700000000000002</v>
      </c>
      <c r="P48" s="83">
        <v>0.55900000000000005</v>
      </c>
      <c r="Q48" s="83">
        <v>0.624</v>
      </c>
      <c r="R48" s="83">
        <v>0.65800000000000003</v>
      </c>
      <c r="S48" s="83">
        <v>0.56599999999999995</v>
      </c>
      <c r="T48" s="83">
        <v>0.65800000000000003</v>
      </c>
      <c r="U48" s="83">
        <v>0.56399999999999995</v>
      </c>
      <c r="V48" s="83">
        <v>0.38200000000000001</v>
      </c>
      <c r="W48" s="83">
        <v>0.31509999999999999</v>
      </c>
      <c r="X48" s="83">
        <v>0.42909999999999998</v>
      </c>
      <c r="Y48" s="83">
        <v>0.42599999999999999</v>
      </c>
      <c r="Z48" s="83">
        <v>0.35299999999999998</v>
      </c>
      <c r="AA48" s="83">
        <v>0.37</v>
      </c>
      <c r="AB48" s="83">
        <v>0.42499999999999999</v>
      </c>
      <c r="AC48" s="83">
        <v>0.34200000000000003</v>
      </c>
      <c r="AD48" s="83">
        <v>0.36199999999999999</v>
      </c>
      <c r="AE48" s="83">
        <v>0.31698819499999997</v>
      </c>
      <c r="AF48" s="83">
        <v>0.39675872400000001</v>
      </c>
      <c r="AG48" s="83">
        <v>0.40588083899999999</v>
      </c>
      <c r="AH48" s="83">
        <v>0.39700000000000002</v>
      </c>
      <c r="AI48" s="83">
        <v>0.248</v>
      </c>
      <c r="AJ48" s="83">
        <v>0.32700000000000001</v>
      </c>
      <c r="AK48" s="83">
        <v>0.39146321307030452</v>
      </c>
      <c r="AL48" s="83">
        <v>0.38300000000000001</v>
      </c>
      <c r="AM48" s="83">
        <v>0.33700000000000002</v>
      </c>
      <c r="AN48" s="83">
        <v>0.25700000000000001</v>
      </c>
      <c r="AO48" s="83">
        <v>0.27600000000000002</v>
      </c>
      <c r="AP48" s="83">
        <v>0.32100000000000001</v>
      </c>
      <c r="AQ48" s="83">
        <v>0.10035870407969325</v>
      </c>
      <c r="AR48" s="83">
        <v>0.2130910605443678</v>
      </c>
      <c r="AS48" s="83">
        <v>0.24299999999999999</v>
      </c>
      <c r="AT48" s="83">
        <v>0.30268951549604589</v>
      </c>
      <c r="AU48" s="83">
        <v>0.34669785626959437</v>
      </c>
      <c r="AV48" s="83">
        <v>0.19554446293215011</v>
      </c>
      <c r="AW48" s="83">
        <v>0.35480587515332979</v>
      </c>
      <c r="AX48" s="83">
        <v>0.36032459681772061</v>
      </c>
      <c r="AY48" s="83">
        <v>0.51680950343610454</v>
      </c>
      <c r="AZ48" s="83">
        <v>0.4322016253499063</v>
      </c>
      <c r="BA48" s="83">
        <v>0.4082188452957084</v>
      </c>
      <c r="BB48" s="83">
        <v>0.47599999999999998</v>
      </c>
      <c r="BC48" s="83">
        <v>0.56100000000000005</v>
      </c>
      <c r="BD48" s="83">
        <v>0.46800000000000003</v>
      </c>
      <c r="BE48" s="83">
        <v>0.58399999999999996</v>
      </c>
      <c r="BF48" s="83">
        <v>0.505</v>
      </c>
      <c r="BG48" s="83">
        <v>0.46500000000000002</v>
      </c>
      <c r="BH48" s="83">
        <v>9.8000000000000004E-2</v>
      </c>
      <c r="BI48" s="83">
        <v>0.221</v>
      </c>
      <c r="BJ48" s="83">
        <v>0.27200000000000002</v>
      </c>
      <c r="BK48" s="83">
        <v>0.35399999999999998</v>
      </c>
      <c r="BL48" s="83">
        <v>0.26200000000000001</v>
      </c>
      <c r="BM48" s="83">
        <v>0.34899999999999998</v>
      </c>
      <c r="BN48" s="83">
        <v>0.16500000000000001</v>
      </c>
      <c r="BO48" s="71"/>
    </row>
    <row r="49" spans="1:66" ht="15">
      <c r="B49"/>
      <c r="C49"/>
      <c r="D49"/>
      <c r="E49"/>
      <c r="F49"/>
      <c r="G49"/>
      <c r="H49"/>
      <c r="I49"/>
      <c r="J49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</row>
    <row r="50" spans="1:66">
      <c r="A50" s="17" t="s">
        <v>71</v>
      </c>
      <c r="B50" s="65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</row>
    <row r="51" spans="1:66">
      <c r="A51" s="17" t="s">
        <v>72</v>
      </c>
      <c r="B51" s="65"/>
    </row>
    <row r="54" spans="1:66">
      <c r="AU54" s="1"/>
      <c r="AV54" s="1"/>
      <c r="AW54" s="1"/>
    </row>
  </sheetData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V81"/>
  <sheetViews>
    <sheetView showGridLines="0" zoomScale="90" zoomScaleNormal="90" workbookViewId="0">
      <pane xSplit="1" topLeftCell="AG1" activePane="topRight" state="frozen"/>
      <selection pane="topRight" activeCell="AU33" sqref="AU33"/>
    </sheetView>
  </sheetViews>
  <sheetFormatPr defaultRowHeight="15"/>
  <cols>
    <col min="1" max="1" width="23.42578125" bestFit="1" customWidth="1"/>
    <col min="2" max="2" width="10.7109375" bestFit="1" customWidth="1"/>
    <col min="3" max="3" width="11" bestFit="1" customWidth="1"/>
    <col min="4" max="4" width="10.7109375" bestFit="1" customWidth="1"/>
    <col min="5" max="5" width="10.28515625" bestFit="1" customWidth="1"/>
    <col min="6" max="6" width="11.42578125" bestFit="1" customWidth="1"/>
    <col min="7" max="7" width="11" bestFit="1" customWidth="1"/>
    <col min="8" max="8" width="11.140625" bestFit="1" customWidth="1"/>
    <col min="9" max="9" width="10.28515625" bestFit="1" customWidth="1"/>
    <col min="10" max="10" width="11" bestFit="1" customWidth="1"/>
    <col min="11" max="11" width="11.140625" bestFit="1" customWidth="1"/>
    <col min="12" max="12" width="11.42578125" bestFit="1" customWidth="1"/>
    <col min="13" max="13" width="10.28515625" bestFit="1" customWidth="1"/>
    <col min="14" max="14" width="11.140625" bestFit="1" customWidth="1"/>
    <col min="15" max="15" width="10.140625" bestFit="1" customWidth="1"/>
    <col min="16" max="17" width="11" bestFit="1" customWidth="1"/>
    <col min="18" max="18" width="11.140625" bestFit="1" customWidth="1"/>
    <col min="19" max="19" width="10.5703125" bestFit="1" customWidth="1"/>
    <col min="20" max="20" width="10.140625" bestFit="1" customWidth="1"/>
    <col min="21" max="21" width="10.7109375" bestFit="1" customWidth="1"/>
    <col min="22" max="23" width="11" bestFit="1" customWidth="1"/>
    <col min="24" max="26" width="10.140625" bestFit="1" customWidth="1"/>
    <col min="40" max="41" width="9.140625" customWidth="1"/>
  </cols>
  <sheetData>
    <row r="1" spans="1:47">
      <c r="A1" s="76"/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N1" s="76"/>
      <c r="O1" s="76"/>
      <c r="P1" s="76"/>
      <c r="Q1" s="76"/>
      <c r="R1" s="76"/>
      <c r="S1" s="76"/>
    </row>
    <row r="2" spans="1:47">
      <c r="A2" s="76"/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N2" s="76"/>
      <c r="O2" s="76"/>
      <c r="P2" s="76"/>
      <c r="Q2" s="76"/>
      <c r="R2" s="76"/>
      <c r="S2" s="76"/>
    </row>
    <row r="3" spans="1:47">
      <c r="A3" s="79" t="s">
        <v>157</v>
      </c>
    </row>
    <row r="4" spans="1:47">
      <c r="A4" s="195" t="s">
        <v>153</v>
      </c>
      <c r="B4" s="196" t="s">
        <v>122</v>
      </c>
      <c r="C4" s="197" t="s">
        <v>123</v>
      </c>
      <c r="D4" s="197" t="s">
        <v>82</v>
      </c>
      <c r="E4" s="197" t="s">
        <v>83</v>
      </c>
      <c r="F4" s="197" t="s">
        <v>84</v>
      </c>
      <c r="G4" s="197" t="s">
        <v>85</v>
      </c>
      <c r="H4" s="197" t="s">
        <v>86</v>
      </c>
      <c r="I4" s="197" t="s">
        <v>87</v>
      </c>
      <c r="J4" s="197" t="s">
        <v>124</v>
      </c>
      <c r="K4" s="197" t="s">
        <v>125</v>
      </c>
      <c r="L4" s="197" t="s">
        <v>126</v>
      </c>
      <c r="M4" s="197" t="s">
        <v>127</v>
      </c>
      <c r="N4" s="197" t="s">
        <v>128</v>
      </c>
      <c r="O4" s="197" t="s">
        <v>129</v>
      </c>
      <c r="P4" s="197" t="s">
        <v>130</v>
      </c>
      <c r="Q4" s="197" t="s">
        <v>131</v>
      </c>
      <c r="R4" s="197" t="s">
        <v>57</v>
      </c>
      <c r="S4" s="197" t="s">
        <v>58</v>
      </c>
      <c r="T4" s="197" t="s">
        <v>59</v>
      </c>
      <c r="U4" s="197" t="s">
        <v>172</v>
      </c>
      <c r="V4" s="197" t="s">
        <v>174</v>
      </c>
      <c r="W4" s="197" t="s">
        <v>176</v>
      </c>
      <c r="X4" s="197" t="s">
        <v>178</v>
      </c>
      <c r="Y4" s="197" t="s">
        <v>179</v>
      </c>
      <c r="Z4" s="197" t="s">
        <v>181</v>
      </c>
      <c r="AA4" s="197" t="s">
        <v>182</v>
      </c>
      <c r="AB4" s="197" t="s">
        <v>211</v>
      </c>
      <c r="AC4" s="198" t="s">
        <v>212</v>
      </c>
      <c r="AD4" s="198" t="s">
        <v>225</v>
      </c>
      <c r="AE4" s="198" t="s">
        <v>228</v>
      </c>
      <c r="AF4" s="198" t="s">
        <v>229</v>
      </c>
      <c r="AG4" s="198" t="s">
        <v>268</v>
      </c>
      <c r="AH4" s="198" t="s">
        <v>304</v>
      </c>
      <c r="AI4" s="198" t="s">
        <v>307</v>
      </c>
      <c r="AJ4" s="198" t="s">
        <v>309</v>
      </c>
      <c r="AK4" s="198" t="s">
        <v>314</v>
      </c>
      <c r="AL4" s="198" t="s">
        <v>323</v>
      </c>
      <c r="AM4" s="198" t="s">
        <v>325</v>
      </c>
      <c r="AN4" s="198" t="s">
        <v>338</v>
      </c>
      <c r="AO4" s="198" t="s">
        <v>341</v>
      </c>
      <c r="AP4" s="198" t="s">
        <v>343</v>
      </c>
      <c r="AQ4" s="198" t="s">
        <v>344</v>
      </c>
      <c r="AR4" s="198" t="s">
        <v>345</v>
      </c>
      <c r="AS4" s="198" t="s">
        <v>346</v>
      </c>
      <c r="AT4" s="198" t="s">
        <v>347</v>
      </c>
      <c r="AU4" s="198" t="s">
        <v>348</v>
      </c>
    </row>
    <row r="5" spans="1:47">
      <c r="A5" s="77" t="s">
        <v>139</v>
      </c>
      <c r="B5" s="80">
        <v>176861.79819999999</v>
      </c>
      <c r="C5" s="80">
        <v>239512.2690900001</v>
      </c>
      <c r="D5" s="80">
        <v>163688.07019999999</v>
      </c>
      <c r="E5" s="80">
        <v>193703.85149</v>
      </c>
      <c r="F5" s="80">
        <v>177949.24703999999</v>
      </c>
      <c r="G5" s="80">
        <v>239033.14755999995</v>
      </c>
      <c r="H5" s="80">
        <v>172129</v>
      </c>
      <c r="I5" s="80">
        <v>199736</v>
      </c>
      <c r="J5" s="80">
        <v>182829</v>
      </c>
      <c r="K5" s="80">
        <v>245133.76664000005</v>
      </c>
      <c r="L5" s="80">
        <v>178171.42916300005</v>
      </c>
      <c r="M5" s="80">
        <v>201237.65047100009</v>
      </c>
      <c r="N5" s="80">
        <v>221281.6836075999</v>
      </c>
      <c r="O5" s="80">
        <v>317858.92681675701</v>
      </c>
      <c r="P5" s="80">
        <v>231096.19195678039</v>
      </c>
      <c r="Q5" s="80">
        <v>242595</v>
      </c>
      <c r="R5" s="80">
        <v>246560.2091239196</v>
      </c>
      <c r="S5" s="80">
        <v>335592</v>
      </c>
      <c r="T5" s="80">
        <v>243110.06859817987</v>
      </c>
      <c r="U5" s="80">
        <v>245188</v>
      </c>
      <c r="V5" s="80">
        <v>240700</v>
      </c>
      <c r="W5" s="80">
        <v>331380</v>
      </c>
      <c r="X5" s="80">
        <v>234237</v>
      </c>
      <c r="Y5" s="80">
        <v>248792.32996000003</v>
      </c>
      <c r="Z5" s="80">
        <v>240006.99819999991</v>
      </c>
      <c r="AA5" s="80">
        <v>320281</v>
      </c>
      <c r="AB5" s="80">
        <v>236354.38718999995</v>
      </c>
      <c r="AC5" s="80">
        <v>255387.98835</v>
      </c>
      <c r="AD5" s="80">
        <v>245494.41662999999</v>
      </c>
      <c r="AE5" s="80">
        <v>326589.76088999998</v>
      </c>
      <c r="AF5" s="80">
        <v>246964</v>
      </c>
      <c r="AG5" s="80">
        <v>256575</v>
      </c>
      <c r="AH5" s="80">
        <v>255369</v>
      </c>
      <c r="AI5" s="80">
        <v>334568</v>
      </c>
      <c r="AJ5" s="80">
        <v>241746</v>
      </c>
      <c r="AK5" s="80">
        <v>259197</v>
      </c>
      <c r="AL5" s="80">
        <v>254434</v>
      </c>
      <c r="AM5" s="80">
        <v>348018</v>
      </c>
      <c r="AN5" s="80">
        <v>208315</v>
      </c>
      <c r="AO5" s="80">
        <v>10806</v>
      </c>
      <c r="AP5" s="80">
        <v>180505</v>
      </c>
      <c r="AQ5" s="80">
        <v>294977</v>
      </c>
      <c r="AR5" s="80">
        <v>195667</v>
      </c>
      <c r="AS5" s="80">
        <v>190989</v>
      </c>
      <c r="AT5" s="80">
        <v>240749.75296000001</v>
      </c>
      <c r="AU5" s="80">
        <v>344581.41548000003</v>
      </c>
    </row>
    <row r="6" spans="1:47">
      <c r="A6" s="78" t="s">
        <v>231</v>
      </c>
      <c r="B6" s="81">
        <v>279615</v>
      </c>
      <c r="C6" s="81">
        <v>371376.89861999982</v>
      </c>
      <c r="D6" s="81">
        <v>262883.94095000013</v>
      </c>
      <c r="E6" s="81">
        <v>286793.45687999995</v>
      </c>
      <c r="F6" s="81">
        <v>300067</v>
      </c>
      <c r="G6" s="81">
        <v>411634.25468000001</v>
      </c>
      <c r="H6" s="81">
        <v>293146</v>
      </c>
      <c r="I6" s="81">
        <v>320273</v>
      </c>
      <c r="J6" s="81">
        <v>324214</v>
      </c>
      <c r="K6" s="81">
        <v>430154.96551000007</v>
      </c>
      <c r="L6" s="81">
        <v>307317.61375330202</v>
      </c>
      <c r="M6" s="81">
        <v>312914.52848101407</v>
      </c>
      <c r="N6" s="81">
        <v>336204.96736081177</v>
      </c>
      <c r="O6" s="81">
        <v>465808.52605308121</v>
      </c>
      <c r="P6" s="81">
        <v>305082.89763709932</v>
      </c>
      <c r="Q6" s="81">
        <v>333947</v>
      </c>
      <c r="R6" s="81">
        <v>337656.79323099984</v>
      </c>
      <c r="S6" s="81">
        <v>472546</v>
      </c>
      <c r="T6" s="81">
        <v>326236.80984599993</v>
      </c>
      <c r="U6" s="81">
        <v>339507</v>
      </c>
      <c r="V6" s="81">
        <v>346358</v>
      </c>
      <c r="W6" s="81">
        <v>480322</v>
      </c>
      <c r="X6" s="81">
        <v>322935</v>
      </c>
      <c r="Y6" s="81">
        <v>326323.76767000015</v>
      </c>
      <c r="Z6" s="81">
        <v>326107.23826100014</v>
      </c>
      <c r="AA6" s="81">
        <v>453879</v>
      </c>
      <c r="AB6" s="81">
        <v>318968.14704000007</v>
      </c>
      <c r="AC6" s="81">
        <v>320937.02369999996</v>
      </c>
      <c r="AD6" s="81">
        <v>312282.50641999999</v>
      </c>
      <c r="AE6" s="81">
        <v>417903.79102200002</v>
      </c>
      <c r="AF6" s="81">
        <v>319240</v>
      </c>
      <c r="AG6" s="81">
        <v>315168</v>
      </c>
      <c r="AH6" s="81">
        <v>319069</v>
      </c>
      <c r="AI6" s="81">
        <v>429807</v>
      </c>
      <c r="AJ6" s="81">
        <v>311734</v>
      </c>
      <c r="AK6" s="81">
        <v>326149</v>
      </c>
      <c r="AL6" s="81">
        <v>328897</v>
      </c>
      <c r="AM6" s="81">
        <v>429133</v>
      </c>
      <c r="AN6" s="81">
        <v>266571</v>
      </c>
      <c r="AO6" s="81">
        <v>68710</v>
      </c>
      <c r="AP6" s="81">
        <v>258319</v>
      </c>
      <c r="AQ6" s="81">
        <v>364963</v>
      </c>
      <c r="AR6" s="81">
        <v>246234</v>
      </c>
      <c r="AS6" s="81">
        <v>257902</v>
      </c>
      <c r="AT6" s="81">
        <v>302432.42369999998</v>
      </c>
      <c r="AU6" s="81">
        <v>392767.60199</v>
      </c>
    </row>
    <row r="7" spans="1:47">
      <c r="A7" s="77" t="s">
        <v>327</v>
      </c>
      <c r="B7" s="80">
        <v>92952</v>
      </c>
      <c r="C7" s="80">
        <v>110039.86254999998</v>
      </c>
      <c r="D7" s="80">
        <v>81979.53568999999</v>
      </c>
      <c r="E7" s="80">
        <v>107014.73598000006</v>
      </c>
      <c r="F7" s="80">
        <v>109509</v>
      </c>
      <c r="G7" s="80">
        <v>147484.96241000001</v>
      </c>
      <c r="H7" s="80">
        <v>111178</v>
      </c>
      <c r="I7" s="80">
        <v>130261</v>
      </c>
      <c r="J7" s="80">
        <v>122721</v>
      </c>
      <c r="K7" s="80">
        <v>162815.46637000001</v>
      </c>
      <c r="L7" s="80">
        <v>123519</v>
      </c>
      <c r="M7" s="80">
        <v>137049.85644458959</v>
      </c>
      <c r="N7" s="80">
        <v>138777.37980633331</v>
      </c>
      <c r="O7" s="80">
        <v>188623.02215549999</v>
      </c>
      <c r="P7" s="80">
        <v>134382.66029000003</v>
      </c>
      <c r="Q7" s="80">
        <v>151851</v>
      </c>
      <c r="R7" s="80">
        <v>147191.44956099996</v>
      </c>
      <c r="S7" s="80">
        <v>199387</v>
      </c>
      <c r="T7" s="80">
        <v>141026.73007099997</v>
      </c>
      <c r="U7" s="80">
        <v>152113</v>
      </c>
      <c r="V7" s="80">
        <v>149120</v>
      </c>
      <c r="W7" s="80">
        <v>193638</v>
      </c>
      <c r="X7" s="80">
        <v>138189</v>
      </c>
      <c r="Y7" s="80">
        <v>158060.10199000008</v>
      </c>
      <c r="Z7" s="80">
        <v>151408.41880799999</v>
      </c>
      <c r="AA7" s="80">
        <v>209822</v>
      </c>
      <c r="AB7" s="80">
        <v>154085.27546</v>
      </c>
      <c r="AC7" s="80">
        <v>176490.10291999998</v>
      </c>
      <c r="AD7" s="80">
        <v>165931.92799599998</v>
      </c>
      <c r="AE7" s="80">
        <v>223304.76269900001</v>
      </c>
      <c r="AF7" s="80">
        <v>168229</v>
      </c>
      <c r="AG7" s="80">
        <v>184734</v>
      </c>
      <c r="AH7" s="80">
        <v>181605</v>
      </c>
      <c r="AI7" s="80">
        <v>242481</v>
      </c>
      <c r="AJ7" s="80">
        <v>172803</v>
      </c>
      <c r="AK7" s="80">
        <v>193470</v>
      </c>
      <c r="AL7" s="80">
        <v>188252</v>
      </c>
      <c r="AM7" s="80">
        <v>254306</v>
      </c>
      <c r="AN7" s="80">
        <v>146706</v>
      </c>
      <c r="AO7" s="80">
        <v>27544</v>
      </c>
      <c r="AP7" s="80">
        <v>124447</v>
      </c>
      <c r="AQ7" s="80">
        <v>199551</v>
      </c>
      <c r="AR7" s="80">
        <v>96494</v>
      </c>
      <c r="AS7" s="80">
        <v>132455</v>
      </c>
      <c r="AT7" s="80">
        <v>168002.94336999999</v>
      </c>
      <c r="AU7" s="80">
        <v>243648.66589999999</v>
      </c>
    </row>
    <row r="8" spans="1:47">
      <c r="A8" s="78" t="s">
        <v>142</v>
      </c>
      <c r="B8" s="81">
        <v>265911</v>
      </c>
      <c r="C8" s="81">
        <v>355589.92092000018</v>
      </c>
      <c r="D8" s="81">
        <v>263372.45253000007</v>
      </c>
      <c r="E8" s="81">
        <v>290618.05578</v>
      </c>
      <c r="F8" s="81">
        <v>305441</v>
      </c>
      <c r="G8" s="81">
        <v>400683.09981000004</v>
      </c>
      <c r="H8" s="81">
        <v>302446</v>
      </c>
      <c r="I8" s="81">
        <v>331993</v>
      </c>
      <c r="J8" s="81">
        <v>348705</v>
      </c>
      <c r="K8" s="81">
        <v>423520.31736000016</v>
      </c>
      <c r="L8" s="81">
        <v>296105</v>
      </c>
      <c r="M8" s="81">
        <v>302076.15468000004</v>
      </c>
      <c r="N8" s="81">
        <v>318915.11637999996</v>
      </c>
      <c r="O8" s="81">
        <v>418353.66247999982</v>
      </c>
      <c r="P8" s="81">
        <v>307049.22067999974</v>
      </c>
      <c r="Q8" s="81">
        <v>324042</v>
      </c>
      <c r="R8" s="81">
        <v>325464.88149</v>
      </c>
      <c r="S8" s="81">
        <v>443349</v>
      </c>
      <c r="T8" s="81">
        <v>331989.80249000003</v>
      </c>
      <c r="U8" s="81">
        <v>332954</v>
      </c>
      <c r="V8" s="81">
        <v>345021</v>
      </c>
      <c r="W8" s="81">
        <v>457330</v>
      </c>
      <c r="X8" s="81">
        <v>335404</v>
      </c>
      <c r="Y8" s="81">
        <v>335307.30725000013</v>
      </c>
      <c r="Z8" s="81">
        <v>344475.88423839986</v>
      </c>
      <c r="AA8" s="81">
        <v>479763</v>
      </c>
      <c r="AB8" s="81">
        <v>355777.17709000001</v>
      </c>
      <c r="AC8" s="81">
        <v>371400.25026999996</v>
      </c>
      <c r="AD8" s="81">
        <v>391830.07769999997</v>
      </c>
      <c r="AE8" s="81">
        <v>484944.28158000001</v>
      </c>
      <c r="AF8" s="81">
        <v>364937</v>
      </c>
      <c r="AG8" s="81">
        <v>369514</v>
      </c>
      <c r="AH8" s="81">
        <v>386165</v>
      </c>
      <c r="AI8" s="81">
        <v>503860</v>
      </c>
      <c r="AJ8" s="81">
        <v>378613</v>
      </c>
      <c r="AK8" s="81">
        <v>388425</v>
      </c>
      <c r="AL8" s="81">
        <v>402468</v>
      </c>
      <c r="AM8" s="81">
        <v>526821</v>
      </c>
      <c r="AN8" s="81">
        <v>329482</v>
      </c>
      <c r="AO8" s="81">
        <v>48079</v>
      </c>
      <c r="AP8" s="81">
        <v>315179</v>
      </c>
      <c r="AQ8" s="81">
        <v>473434</v>
      </c>
      <c r="AR8" s="81">
        <v>287474</v>
      </c>
      <c r="AS8" s="81">
        <v>320996</v>
      </c>
      <c r="AT8" s="81">
        <v>394535.03552999999</v>
      </c>
      <c r="AU8" s="81">
        <v>542718.84605000005</v>
      </c>
    </row>
    <row r="9" spans="1:47">
      <c r="A9" s="77" t="s">
        <v>328</v>
      </c>
      <c r="B9" s="80">
        <v>76237.720589999997</v>
      </c>
      <c r="C9" s="80">
        <v>93093.39876000004</v>
      </c>
      <c r="D9" s="80">
        <v>74937.214160000003</v>
      </c>
      <c r="E9" s="80">
        <v>83069.938129999995</v>
      </c>
      <c r="F9" s="80">
        <v>80538</v>
      </c>
      <c r="G9" s="80">
        <v>98927.036090000009</v>
      </c>
      <c r="H9" s="80">
        <v>82425</v>
      </c>
      <c r="I9" s="80">
        <v>92091</v>
      </c>
      <c r="J9" s="80">
        <v>87776</v>
      </c>
      <c r="K9" s="80">
        <v>106099.06439000001</v>
      </c>
      <c r="L9" s="80">
        <v>85815</v>
      </c>
      <c r="M9" s="80">
        <v>92745.739030022829</v>
      </c>
      <c r="N9" s="80">
        <v>93600.538546666678</v>
      </c>
      <c r="O9" s="80" t="s">
        <v>75</v>
      </c>
      <c r="P9" s="80" t="s">
        <v>75</v>
      </c>
      <c r="Q9" s="80" t="s">
        <v>75</v>
      </c>
      <c r="R9" s="80">
        <v>95436.848729999998</v>
      </c>
      <c r="S9" s="80" t="s">
        <v>75</v>
      </c>
      <c r="T9" s="80">
        <v>95956.473290000009</v>
      </c>
      <c r="U9" s="80" t="s">
        <v>75</v>
      </c>
      <c r="V9" s="80" t="s">
        <v>75</v>
      </c>
      <c r="W9" s="80" t="s">
        <v>75</v>
      </c>
      <c r="X9" s="80" t="s">
        <v>75</v>
      </c>
      <c r="Y9" s="80" t="s">
        <v>75</v>
      </c>
      <c r="Z9" s="80">
        <v>95133.525237000009</v>
      </c>
      <c r="AA9" s="80" t="s">
        <v>75</v>
      </c>
      <c r="AB9" s="80" t="s">
        <v>75</v>
      </c>
      <c r="AC9" s="80">
        <v>107576.65045999999</v>
      </c>
      <c r="AD9" s="80">
        <v>103975.34422300001</v>
      </c>
      <c r="AE9" s="80">
        <v>121192.29590000001</v>
      </c>
      <c r="AF9" s="80">
        <v>103525</v>
      </c>
      <c r="AG9" s="80">
        <v>109332</v>
      </c>
      <c r="AH9" s="80">
        <v>108128</v>
      </c>
      <c r="AI9" s="80">
        <v>128236</v>
      </c>
      <c r="AJ9" s="80">
        <v>106892</v>
      </c>
      <c r="AK9" s="80">
        <v>117307</v>
      </c>
      <c r="AL9" s="80">
        <v>111088</v>
      </c>
      <c r="AM9" s="80">
        <v>130716</v>
      </c>
      <c r="AN9" s="80">
        <v>92283</v>
      </c>
      <c r="AO9" s="80">
        <v>13595</v>
      </c>
      <c r="AP9" s="80">
        <v>49461</v>
      </c>
      <c r="AQ9" s="80">
        <v>77894</v>
      </c>
      <c r="AR9" s="80">
        <v>49175</v>
      </c>
      <c r="AS9" s="80">
        <v>56099</v>
      </c>
      <c r="AT9" s="80">
        <v>75850.626220000006</v>
      </c>
      <c r="AU9" s="80">
        <v>97883.295509999996</v>
      </c>
    </row>
    <row r="10" spans="1:47">
      <c r="A10" s="78" t="s">
        <v>316</v>
      </c>
      <c r="B10" s="81">
        <v>68113</v>
      </c>
      <c r="C10" s="81">
        <v>89252.829030000008</v>
      </c>
      <c r="D10" s="81">
        <v>66404.53807000001</v>
      </c>
      <c r="E10" s="81">
        <v>73384.411710000015</v>
      </c>
      <c r="F10" s="81">
        <v>74272.329729999983</v>
      </c>
      <c r="G10" s="81">
        <v>97648.730029999992</v>
      </c>
      <c r="H10" s="81">
        <v>70174</v>
      </c>
      <c r="I10" s="81">
        <v>80781</v>
      </c>
      <c r="J10" s="81">
        <v>80381</v>
      </c>
      <c r="K10" s="81">
        <v>98740.892870000011</v>
      </c>
      <c r="L10" s="81">
        <v>68999.845203160003</v>
      </c>
      <c r="M10" s="81" t="s">
        <v>75</v>
      </c>
      <c r="N10" s="81" t="s">
        <v>75</v>
      </c>
      <c r="O10" s="81" t="s">
        <v>75</v>
      </c>
      <c r="P10" s="81" t="s">
        <v>75</v>
      </c>
      <c r="Q10" s="81" t="s">
        <v>75</v>
      </c>
      <c r="R10" s="81" t="s">
        <v>75</v>
      </c>
      <c r="S10" s="81">
        <v>102273</v>
      </c>
      <c r="T10" s="81" t="s">
        <v>75</v>
      </c>
      <c r="U10" s="81" t="s">
        <v>75</v>
      </c>
      <c r="V10" s="81">
        <v>81916</v>
      </c>
      <c r="W10" s="81" t="s">
        <v>75</v>
      </c>
      <c r="X10" s="81" t="s">
        <v>75</v>
      </c>
      <c r="Y10" s="81" t="s">
        <v>75</v>
      </c>
      <c r="Z10" s="81" t="s">
        <v>75</v>
      </c>
      <c r="AA10" s="81" t="s">
        <v>75</v>
      </c>
      <c r="AB10" s="81" t="s">
        <v>75</v>
      </c>
      <c r="AC10" s="81">
        <v>84269.546690000003</v>
      </c>
      <c r="AD10" s="81">
        <v>79756.610690000001</v>
      </c>
      <c r="AE10" s="81">
        <v>99144.704223000008</v>
      </c>
      <c r="AF10" s="81">
        <v>74944</v>
      </c>
      <c r="AG10" s="81">
        <v>78102</v>
      </c>
      <c r="AH10" s="81">
        <v>79225</v>
      </c>
      <c r="AI10" s="81">
        <v>102927</v>
      </c>
      <c r="AJ10" s="81">
        <v>75335</v>
      </c>
      <c r="AK10" s="81">
        <v>81741</v>
      </c>
      <c r="AL10" s="81">
        <v>79977</v>
      </c>
      <c r="AM10" s="81">
        <v>102889</v>
      </c>
      <c r="AN10" s="81">
        <v>63867</v>
      </c>
      <c r="AO10" s="81">
        <v>7766</v>
      </c>
      <c r="AP10" s="81">
        <v>35229</v>
      </c>
      <c r="AQ10" s="81">
        <v>78269</v>
      </c>
      <c r="AR10" s="81">
        <v>37212</v>
      </c>
      <c r="AS10" s="81">
        <v>50408</v>
      </c>
      <c r="AT10" s="81">
        <v>68962.880969999998</v>
      </c>
      <c r="AU10" s="81">
        <v>94963.697979999997</v>
      </c>
    </row>
    <row r="11" spans="1:47">
      <c r="A11" s="77" t="s">
        <v>329</v>
      </c>
      <c r="B11" s="80">
        <v>112351</v>
      </c>
      <c r="C11" s="80">
        <v>141899.67857000002</v>
      </c>
      <c r="D11" s="80">
        <v>107597.48420999998</v>
      </c>
      <c r="E11" s="80">
        <v>109381.83390000004</v>
      </c>
      <c r="F11" s="80">
        <v>118018.20315999996</v>
      </c>
      <c r="G11" s="80">
        <v>156552.06280999994</v>
      </c>
      <c r="H11" s="80">
        <v>114291</v>
      </c>
      <c r="I11" s="80">
        <v>117862</v>
      </c>
      <c r="J11" s="80">
        <v>137246</v>
      </c>
      <c r="K11" s="80">
        <v>162518.22819999992</v>
      </c>
      <c r="L11" s="80" t="s">
        <v>75</v>
      </c>
      <c r="M11" s="80" t="s">
        <v>75</v>
      </c>
      <c r="N11" s="80" t="s">
        <v>75</v>
      </c>
      <c r="O11" s="80" t="s">
        <v>75</v>
      </c>
      <c r="P11" s="80" t="s">
        <v>75</v>
      </c>
      <c r="Q11" s="80" t="s">
        <v>75</v>
      </c>
      <c r="R11" s="80" t="s">
        <v>75</v>
      </c>
      <c r="S11" s="80" t="s">
        <v>75</v>
      </c>
      <c r="T11" s="80" t="s">
        <v>75</v>
      </c>
      <c r="U11" s="80" t="s">
        <v>75</v>
      </c>
      <c r="V11" s="80" t="s">
        <v>75</v>
      </c>
      <c r="W11" s="80" t="s">
        <v>75</v>
      </c>
      <c r="X11" s="80" t="s">
        <v>75</v>
      </c>
      <c r="Y11" s="80" t="s">
        <v>75</v>
      </c>
      <c r="Z11" s="80" t="s">
        <v>75</v>
      </c>
      <c r="AA11" s="80" t="s">
        <v>75</v>
      </c>
      <c r="AB11" s="80" t="s">
        <v>75</v>
      </c>
      <c r="AC11" s="80">
        <v>120743.36912</v>
      </c>
      <c r="AD11" s="80" t="s">
        <v>75</v>
      </c>
      <c r="AE11" s="80">
        <v>158005.54730000001</v>
      </c>
      <c r="AF11" s="80">
        <v>117933</v>
      </c>
      <c r="AG11" s="80">
        <v>111263</v>
      </c>
      <c r="AH11" s="80">
        <v>119450</v>
      </c>
      <c r="AI11" s="80">
        <v>162808</v>
      </c>
      <c r="AJ11" s="80">
        <v>117185</v>
      </c>
      <c r="AK11" s="80">
        <v>121649</v>
      </c>
      <c r="AL11" s="80">
        <v>130021</v>
      </c>
      <c r="AM11" s="80">
        <v>174949</v>
      </c>
      <c r="AN11" s="80">
        <v>112190</v>
      </c>
      <c r="AO11" s="80">
        <v>5416</v>
      </c>
      <c r="AP11" s="80">
        <v>46522</v>
      </c>
      <c r="AQ11" s="80">
        <v>135006</v>
      </c>
      <c r="AR11" s="80">
        <v>52036</v>
      </c>
      <c r="AS11" s="80">
        <v>81962</v>
      </c>
      <c r="AT11" s="80">
        <v>115775.1198</v>
      </c>
      <c r="AU11" s="80">
        <v>179437.68823</v>
      </c>
    </row>
    <row r="12" spans="1:47">
      <c r="A12" s="78" t="s">
        <v>330</v>
      </c>
      <c r="B12" s="81">
        <v>72824</v>
      </c>
      <c r="C12" s="81">
        <v>92467.939989999999</v>
      </c>
      <c r="D12" s="81">
        <v>69178.278049999979</v>
      </c>
      <c r="E12" s="81">
        <v>75348.558010000008</v>
      </c>
      <c r="F12" s="81">
        <v>74496.099449999994</v>
      </c>
      <c r="G12" s="81">
        <v>93993.625720000011</v>
      </c>
      <c r="H12" s="81">
        <v>72057</v>
      </c>
      <c r="I12" s="81">
        <v>89638</v>
      </c>
      <c r="J12" s="81">
        <v>82638</v>
      </c>
      <c r="K12" s="81">
        <v>105271.48096000002</v>
      </c>
      <c r="L12" s="81">
        <v>81151</v>
      </c>
      <c r="M12" s="81" t="s">
        <v>75</v>
      </c>
      <c r="N12" s="81" t="s">
        <v>75</v>
      </c>
      <c r="O12" s="81">
        <v>114481.90884300006</v>
      </c>
      <c r="P12" s="81">
        <v>90010.076363999964</v>
      </c>
      <c r="Q12" s="81">
        <v>97874</v>
      </c>
      <c r="R12" s="81">
        <v>102996.57070299998</v>
      </c>
      <c r="S12" s="81">
        <v>131874</v>
      </c>
      <c r="T12" s="81">
        <v>96890.251037999988</v>
      </c>
      <c r="U12" s="81">
        <v>101167</v>
      </c>
      <c r="V12" s="81">
        <v>77704</v>
      </c>
      <c r="W12" s="81">
        <v>115622</v>
      </c>
      <c r="X12" s="81">
        <v>88008</v>
      </c>
      <c r="Y12" s="81">
        <v>86846.636121000003</v>
      </c>
      <c r="Z12" s="81">
        <v>86300.792569999991</v>
      </c>
      <c r="AA12" s="81">
        <v>112788</v>
      </c>
      <c r="AB12" s="81">
        <v>86999.550759999984</v>
      </c>
      <c r="AC12" s="81">
        <v>93095.331689999992</v>
      </c>
      <c r="AD12" s="81">
        <v>90617.994531000004</v>
      </c>
      <c r="AE12" s="81">
        <v>117002.284294</v>
      </c>
      <c r="AF12" s="81">
        <v>90481.168704330004</v>
      </c>
      <c r="AG12" s="81">
        <v>93105</v>
      </c>
      <c r="AH12" s="81">
        <v>96333</v>
      </c>
      <c r="AI12" s="81">
        <v>124287</v>
      </c>
      <c r="AJ12" s="81">
        <v>98306</v>
      </c>
      <c r="AK12" s="81">
        <v>100108</v>
      </c>
      <c r="AL12" s="81">
        <v>96926</v>
      </c>
      <c r="AM12" s="81">
        <v>125120</v>
      </c>
      <c r="AN12" s="81">
        <v>82456</v>
      </c>
      <c r="AO12" s="81">
        <v>13146</v>
      </c>
      <c r="AP12" s="81">
        <v>36406</v>
      </c>
      <c r="AQ12" s="81">
        <v>76700</v>
      </c>
      <c r="AR12" s="81">
        <v>41178</v>
      </c>
      <c r="AS12" s="81">
        <v>48599</v>
      </c>
      <c r="AT12" s="81">
        <v>69826.940300000002</v>
      </c>
      <c r="AU12" s="81">
        <v>99224.497040000002</v>
      </c>
    </row>
    <row r="13" spans="1:47">
      <c r="A13" s="77" t="s">
        <v>313</v>
      </c>
      <c r="B13" s="80">
        <v>49513</v>
      </c>
      <c r="C13" s="80">
        <v>64319.807150000008</v>
      </c>
      <c r="D13" s="80">
        <v>45221.845670000017</v>
      </c>
      <c r="E13" s="80">
        <v>51981.27698000001</v>
      </c>
      <c r="F13" s="80">
        <v>53879.004580000015</v>
      </c>
      <c r="G13" s="80">
        <v>73572.659879999963</v>
      </c>
      <c r="H13" s="80">
        <v>53130</v>
      </c>
      <c r="I13" s="80">
        <v>59899</v>
      </c>
      <c r="J13" s="80">
        <v>59787</v>
      </c>
      <c r="K13" s="80">
        <v>81731.529989999981</v>
      </c>
      <c r="L13" s="80" t="s">
        <v>75</v>
      </c>
      <c r="M13" s="80" t="s">
        <v>75</v>
      </c>
      <c r="N13" s="80" t="s">
        <v>75</v>
      </c>
      <c r="O13" s="80" t="s">
        <v>75</v>
      </c>
      <c r="P13" s="80" t="s">
        <v>75</v>
      </c>
      <c r="Q13" s="80" t="s">
        <v>75</v>
      </c>
      <c r="R13" s="80" t="s">
        <v>75</v>
      </c>
      <c r="S13" s="80" t="s">
        <v>75</v>
      </c>
      <c r="T13" s="80" t="s">
        <v>75</v>
      </c>
      <c r="U13" s="80" t="s">
        <v>75</v>
      </c>
      <c r="V13" s="80" t="s">
        <v>75</v>
      </c>
      <c r="W13" s="80" t="s">
        <v>75</v>
      </c>
      <c r="X13" s="80" t="s">
        <v>75</v>
      </c>
      <c r="Y13" s="80" t="s">
        <v>75</v>
      </c>
      <c r="Z13" s="80" t="s">
        <v>75</v>
      </c>
      <c r="AA13" s="80" t="s">
        <v>75</v>
      </c>
      <c r="AB13" s="80" t="s">
        <v>75</v>
      </c>
      <c r="AC13" s="80">
        <v>80097.068830000004</v>
      </c>
      <c r="AD13" s="80">
        <v>80577.870989999996</v>
      </c>
      <c r="AE13" s="80">
        <v>108008.28845000001</v>
      </c>
      <c r="AF13" s="80">
        <v>77259</v>
      </c>
      <c r="AG13" s="80">
        <v>78113</v>
      </c>
      <c r="AH13" s="80">
        <v>77434</v>
      </c>
      <c r="AI13" s="80">
        <v>106652</v>
      </c>
      <c r="AJ13" s="80">
        <v>76648</v>
      </c>
      <c r="AK13" s="80">
        <v>86479</v>
      </c>
      <c r="AL13" s="80">
        <v>83473</v>
      </c>
      <c r="AM13" s="80">
        <v>117005</v>
      </c>
      <c r="AN13" s="80">
        <v>69247</v>
      </c>
      <c r="AO13" s="80">
        <v>7268</v>
      </c>
      <c r="AP13" s="80">
        <v>37016</v>
      </c>
      <c r="AQ13" s="80">
        <v>71307</v>
      </c>
      <c r="AR13" s="80">
        <v>37262</v>
      </c>
      <c r="AS13" s="80">
        <v>54148</v>
      </c>
      <c r="AT13" s="80">
        <v>70095.314289999995</v>
      </c>
      <c r="AU13" s="80">
        <v>110299.1358</v>
      </c>
    </row>
    <row r="14" spans="1:47">
      <c r="A14" s="78" t="s">
        <v>331</v>
      </c>
      <c r="B14" s="81">
        <v>121867</v>
      </c>
      <c r="C14" s="81">
        <v>159931.55937000003</v>
      </c>
      <c r="D14" s="81">
        <v>119771.75135000005</v>
      </c>
      <c r="E14" s="81">
        <v>135093.666</v>
      </c>
      <c r="F14" s="81">
        <v>137168.17654999992</v>
      </c>
      <c r="G14" s="81">
        <v>174308.15966000009</v>
      </c>
      <c r="H14" s="81">
        <v>131018</v>
      </c>
      <c r="I14" s="81">
        <v>151192</v>
      </c>
      <c r="J14" s="81">
        <v>141751</v>
      </c>
      <c r="K14" s="81">
        <v>178310.26346000005</v>
      </c>
      <c r="L14" s="81">
        <v>134918</v>
      </c>
      <c r="M14" s="81">
        <v>151025.28715000002</v>
      </c>
      <c r="N14" s="81">
        <v>145901.37075599993</v>
      </c>
      <c r="O14" s="81">
        <v>190040.13125699994</v>
      </c>
      <c r="P14" s="81" t="s">
        <v>75</v>
      </c>
      <c r="Q14" s="81">
        <v>143942</v>
      </c>
      <c r="R14" s="81" t="s">
        <v>75</v>
      </c>
      <c r="S14" s="81">
        <v>179952</v>
      </c>
      <c r="T14" s="81" t="s">
        <v>75</v>
      </c>
      <c r="U14" s="81">
        <v>145697</v>
      </c>
      <c r="V14" s="81"/>
      <c r="W14" s="81">
        <v>183211</v>
      </c>
      <c r="X14" s="81">
        <v>133733</v>
      </c>
      <c r="Y14" s="81">
        <v>151343.10106000002</v>
      </c>
      <c r="Z14" s="81">
        <v>144703.37650000001</v>
      </c>
      <c r="AA14" s="81">
        <v>184788</v>
      </c>
      <c r="AB14" s="81">
        <v>137426.64198000001</v>
      </c>
      <c r="AC14" s="81">
        <v>153979.69962</v>
      </c>
      <c r="AD14" s="81">
        <v>138367.990984</v>
      </c>
      <c r="AE14" s="81">
        <v>184468.93745432002</v>
      </c>
      <c r="AF14" s="81">
        <v>136643</v>
      </c>
      <c r="AG14" s="81">
        <v>147817</v>
      </c>
      <c r="AH14" s="81">
        <v>144204</v>
      </c>
      <c r="AI14" s="81">
        <v>174335</v>
      </c>
      <c r="AJ14" s="81">
        <v>127967</v>
      </c>
      <c r="AK14" s="81">
        <v>154202</v>
      </c>
      <c r="AL14" s="81">
        <v>148337</v>
      </c>
      <c r="AM14" s="81">
        <v>198426</v>
      </c>
      <c r="AN14" s="81">
        <v>118480</v>
      </c>
      <c r="AO14" s="81">
        <v>16794</v>
      </c>
      <c r="AP14" s="81">
        <v>76785</v>
      </c>
      <c r="AQ14" s="81">
        <v>141855</v>
      </c>
      <c r="AR14" s="81">
        <v>76808</v>
      </c>
      <c r="AS14" s="81">
        <v>101723</v>
      </c>
      <c r="AT14" s="81">
        <v>134712.19</v>
      </c>
      <c r="AU14" s="81">
        <v>201939.64111999999</v>
      </c>
    </row>
    <row r="15" spans="1:47">
      <c r="A15" s="77" t="s">
        <v>332</v>
      </c>
      <c r="B15" s="80">
        <v>78035</v>
      </c>
      <c r="C15" s="80">
        <v>103448.60338999996</v>
      </c>
      <c r="D15" s="80">
        <v>72848.349819999989</v>
      </c>
      <c r="E15" s="80">
        <v>80821.573049999992</v>
      </c>
      <c r="F15" s="80">
        <v>77135.000690000015</v>
      </c>
      <c r="G15" s="80">
        <v>106827.09861</v>
      </c>
      <c r="H15" s="80">
        <v>81712</v>
      </c>
      <c r="I15" s="80">
        <v>94145</v>
      </c>
      <c r="J15" s="80">
        <v>93897</v>
      </c>
      <c r="K15" s="80">
        <v>126845.11994000003</v>
      </c>
      <c r="L15" s="80">
        <v>93010</v>
      </c>
      <c r="M15" s="80" t="s">
        <v>75</v>
      </c>
      <c r="N15" s="80" t="s">
        <v>75</v>
      </c>
      <c r="O15" s="80" t="s">
        <v>75</v>
      </c>
      <c r="P15" s="80" t="s">
        <v>75</v>
      </c>
      <c r="Q15" s="80" t="s">
        <v>75</v>
      </c>
      <c r="R15" s="80" t="s">
        <v>75</v>
      </c>
      <c r="S15" s="80" t="s">
        <v>75</v>
      </c>
      <c r="T15" s="80" t="s">
        <v>75</v>
      </c>
      <c r="U15" s="80" t="s">
        <v>75</v>
      </c>
      <c r="V15" s="80" t="s">
        <v>75</v>
      </c>
      <c r="W15" s="80" t="s">
        <v>75</v>
      </c>
      <c r="X15" s="80" t="s">
        <v>75</v>
      </c>
      <c r="Y15" s="80" t="s">
        <v>75</v>
      </c>
      <c r="Z15" s="80" t="s">
        <v>75</v>
      </c>
      <c r="AA15" s="80" t="s">
        <v>75</v>
      </c>
      <c r="AB15" s="80" t="s">
        <v>75</v>
      </c>
      <c r="AC15" s="80">
        <v>134464.291115</v>
      </c>
      <c r="AD15" s="80">
        <v>132316.24254099999</v>
      </c>
      <c r="AE15" s="80">
        <v>171219.01313000001</v>
      </c>
      <c r="AF15" s="80">
        <v>130628</v>
      </c>
      <c r="AG15" s="80">
        <v>141145</v>
      </c>
      <c r="AH15" s="80">
        <v>144159</v>
      </c>
      <c r="AI15" s="80">
        <v>193657</v>
      </c>
      <c r="AJ15" s="80">
        <v>142119</v>
      </c>
      <c r="AK15" s="80">
        <v>154140</v>
      </c>
      <c r="AL15" s="80">
        <v>156606</v>
      </c>
      <c r="AM15" s="80">
        <v>205910</v>
      </c>
      <c r="AN15" s="80">
        <v>128510</v>
      </c>
      <c r="AO15" s="80">
        <v>66450</v>
      </c>
      <c r="AP15" s="80">
        <v>106538</v>
      </c>
      <c r="AQ15" s="80">
        <v>180303</v>
      </c>
      <c r="AR15" s="80">
        <v>114735</v>
      </c>
      <c r="AS15" s="80">
        <v>138142</v>
      </c>
      <c r="AT15" s="80">
        <v>165831.93481000001</v>
      </c>
      <c r="AU15" s="80">
        <v>241043.67963</v>
      </c>
    </row>
    <row r="16" spans="1:47">
      <c r="A16" s="78" t="s">
        <v>149</v>
      </c>
      <c r="B16" s="81">
        <v>56506</v>
      </c>
      <c r="C16" s="81">
        <v>70121.205210000015</v>
      </c>
      <c r="D16" s="81">
        <v>53605.480070000005</v>
      </c>
      <c r="E16" s="81">
        <v>68975.195859999978</v>
      </c>
      <c r="F16" s="81">
        <v>58483.432370000002</v>
      </c>
      <c r="G16" s="81">
        <v>77335.260060000001</v>
      </c>
      <c r="H16" s="81">
        <v>62293</v>
      </c>
      <c r="I16" s="81">
        <v>65808</v>
      </c>
      <c r="J16" s="81">
        <v>60402</v>
      </c>
      <c r="K16" s="81">
        <v>81068.376220000006</v>
      </c>
      <c r="L16" s="81" t="s">
        <v>75</v>
      </c>
      <c r="M16" s="81" t="s">
        <v>75</v>
      </c>
      <c r="N16" s="81" t="s">
        <v>75</v>
      </c>
      <c r="O16" s="81" t="s">
        <v>75</v>
      </c>
      <c r="P16" s="81" t="s">
        <v>75</v>
      </c>
      <c r="Q16" s="81" t="s">
        <v>75</v>
      </c>
      <c r="R16" s="81" t="s">
        <v>75</v>
      </c>
      <c r="S16" s="81" t="s">
        <v>75</v>
      </c>
      <c r="T16" s="81" t="s">
        <v>75</v>
      </c>
      <c r="U16" s="81" t="s">
        <v>75</v>
      </c>
      <c r="V16" s="81" t="s">
        <v>75</v>
      </c>
      <c r="W16" s="81" t="s">
        <v>75</v>
      </c>
      <c r="X16" s="81" t="s">
        <v>75</v>
      </c>
      <c r="Y16" s="81" t="s">
        <v>75</v>
      </c>
      <c r="Z16" s="81" t="s">
        <v>75</v>
      </c>
      <c r="AA16" s="81" t="s">
        <v>75</v>
      </c>
      <c r="AB16" s="81" t="s">
        <v>75</v>
      </c>
      <c r="AC16" s="81" t="s">
        <v>75</v>
      </c>
      <c r="AD16" s="81" t="s">
        <v>75</v>
      </c>
      <c r="AE16" s="81" t="s">
        <v>75</v>
      </c>
      <c r="AF16" s="81" t="s">
        <v>75</v>
      </c>
      <c r="AG16" s="81" t="s">
        <v>75</v>
      </c>
      <c r="AH16" s="81" t="s">
        <v>75</v>
      </c>
      <c r="AI16" s="81" t="s">
        <v>75</v>
      </c>
      <c r="AJ16" s="81" t="s">
        <v>75</v>
      </c>
      <c r="AK16" s="81" t="s">
        <v>75</v>
      </c>
      <c r="AL16" s="81" t="s">
        <v>75</v>
      </c>
      <c r="AM16" s="81" t="s">
        <v>75</v>
      </c>
      <c r="AN16" s="81" t="s">
        <v>75</v>
      </c>
      <c r="AO16" s="81" t="s">
        <v>75</v>
      </c>
      <c r="AP16" s="81" t="s">
        <v>75</v>
      </c>
      <c r="AQ16" s="81"/>
      <c r="AR16" s="81"/>
      <c r="AS16" s="81"/>
      <c r="AT16" s="81"/>
      <c r="AU16" s="81"/>
    </row>
    <row r="17" spans="1:47">
      <c r="A17" s="77" t="s">
        <v>150</v>
      </c>
      <c r="B17" s="80">
        <v>61620</v>
      </c>
      <c r="C17" s="80">
        <v>89464.890439999988</v>
      </c>
      <c r="D17" s="80">
        <v>57447.007730000005</v>
      </c>
      <c r="E17" s="80">
        <v>68710.635430000009</v>
      </c>
      <c r="F17" s="80">
        <v>68364.323739999993</v>
      </c>
      <c r="G17" s="80">
        <v>100836.96903000001</v>
      </c>
      <c r="H17" s="80">
        <v>63087</v>
      </c>
      <c r="I17" s="80">
        <v>73778</v>
      </c>
      <c r="J17" s="80">
        <v>71622</v>
      </c>
      <c r="K17" s="80">
        <v>104792.00938000003</v>
      </c>
      <c r="L17" s="80" t="s">
        <v>75</v>
      </c>
      <c r="M17" s="80" t="s">
        <v>75</v>
      </c>
      <c r="N17" s="80" t="s">
        <v>75</v>
      </c>
      <c r="O17" s="80" t="s">
        <v>75</v>
      </c>
      <c r="P17" s="80" t="s">
        <v>75</v>
      </c>
      <c r="Q17" s="80" t="s">
        <v>75</v>
      </c>
      <c r="R17" s="80" t="s">
        <v>75</v>
      </c>
      <c r="S17" s="80" t="s">
        <v>75</v>
      </c>
      <c r="T17" s="80" t="s">
        <v>75</v>
      </c>
      <c r="U17" s="80" t="s">
        <v>75</v>
      </c>
      <c r="V17" s="80" t="s">
        <v>75</v>
      </c>
      <c r="W17" s="80" t="s">
        <v>75</v>
      </c>
      <c r="X17" s="80" t="s">
        <v>75</v>
      </c>
      <c r="Y17" s="80" t="s">
        <v>75</v>
      </c>
      <c r="Z17" s="80" t="s">
        <v>75</v>
      </c>
      <c r="AA17" s="80" t="s">
        <v>75</v>
      </c>
      <c r="AB17" s="80" t="s">
        <v>75</v>
      </c>
      <c r="AC17" s="80" t="s">
        <v>75</v>
      </c>
      <c r="AD17" s="80" t="s">
        <v>75</v>
      </c>
      <c r="AE17" s="80" t="s">
        <v>75</v>
      </c>
      <c r="AF17" s="80" t="s">
        <v>75</v>
      </c>
      <c r="AG17" s="80" t="s">
        <v>75</v>
      </c>
      <c r="AH17" s="80" t="s">
        <v>75</v>
      </c>
      <c r="AI17" s="80">
        <v>115094</v>
      </c>
      <c r="AJ17" s="80" t="s">
        <v>75</v>
      </c>
      <c r="AK17" s="80" t="s">
        <v>75</v>
      </c>
      <c r="AL17" s="80" t="s">
        <v>75</v>
      </c>
      <c r="AM17" s="80" t="s">
        <v>75</v>
      </c>
      <c r="AN17" s="80" t="s">
        <v>75</v>
      </c>
      <c r="AO17" s="80" t="s">
        <v>75</v>
      </c>
      <c r="AP17" s="80" t="s">
        <v>75</v>
      </c>
      <c r="AQ17" s="80"/>
      <c r="AR17" s="80"/>
      <c r="AS17" s="80"/>
      <c r="AT17" s="80"/>
      <c r="AU17" s="80"/>
    </row>
    <row r="18" spans="1:47">
      <c r="A18" s="78" t="s">
        <v>333</v>
      </c>
      <c r="B18" s="81">
        <v>75379</v>
      </c>
      <c r="C18" s="81">
        <v>93956.153149100021</v>
      </c>
      <c r="D18" s="81">
        <v>64264.414870000001</v>
      </c>
      <c r="E18" s="81">
        <v>64883.078320000008</v>
      </c>
      <c r="F18" s="81">
        <v>68556.269809999983</v>
      </c>
      <c r="G18" s="81">
        <v>87449.303570000004</v>
      </c>
      <c r="H18" s="81" t="s">
        <v>75</v>
      </c>
      <c r="I18" s="81" t="s">
        <v>75</v>
      </c>
      <c r="J18" s="81" t="s">
        <v>75</v>
      </c>
      <c r="K18" s="81" t="s">
        <v>75</v>
      </c>
      <c r="L18" s="81" t="s">
        <v>75</v>
      </c>
      <c r="M18" s="81" t="s">
        <v>75</v>
      </c>
      <c r="N18" s="81" t="s">
        <v>75</v>
      </c>
      <c r="O18" s="81" t="s">
        <v>75</v>
      </c>
      <c r="P18" s="81" t="s">
        <v>75</v>
      </c>
      <c r="Q18" s="81" t="s">
        <v>75</v>
      </c>
      <c r="R18" s="81" t="s">
        <v>75</v>
      </c>
      <c r="S18" s="81" t="s">
        <v>75</v>
      </c>
      <c r="T18" s="81" t="s">
        <v>75</v>
      </c>
      <c r="U18" s="81" t="s">
        <v>75</v>
      </c>
      <c r="V18" s="81" t="s">
        <v>75</v>
      </c>
      <c r="W18" s="81" t="s">
        <v>75</v>
      </c>
      <c r="X18" s="81" t="s">
        <v>75</v>
      </c>
      <c r="Y18" s="81" t="s">
        <v>75</v>
      </c>
      <c r="Z18" s="81" t="s">
        <v>75</v>
      </c>
      <c r="AA18" s="81" t="s">
        <v>75</v>
      </c>
      <c r="AB18" s="81" t="s">
        <v>75</v>
      </c>
      <c r="AC18" s="81" t="s">
        <v>75</v>
      </c>
      <c r="AD18" s="81" t="s">
        <v>75</v>
      </c>
      <c r="AE18" s="81" t="s">
        <v>75</v>
      </c>
      <c r="AF18" s="81">
        <v>98386</v>
      </c>
      <c r="AG18" s="81">
        <v>108470</v>
      </c>
      <c r="AH18" s="81">
        <v>107083</v>
      </c>
      <c r="AI18" s="81">
        <v>140969</v>
      </c>
      <c r="AJ18" s="81">
        <v>110682</v>
      </c>
      <c r="AK18" s="81">
        <v>121595</v>
      </c>
      <c r="AL18" s="81">
        <v>118740</v>
      </c>
      <c r="AM18" s="81">
        <v>153878</v>
      </c>
      <c r="AN18" s="81">
        <v>99501</v>
      </c>
      <c r="AO18" s="81">
        <v>17605</v>
      </c>
      <c r="AP18" s="81">
        <v>67212</v>
      </c>
      <c r="AQ18" s="81">
        <v>142786</v>
      </c>
      <c r="AR18" s="81">
        <v>72093</v>
      </c>
      <c r="AS18" s="81">
        <v>117011</v>
      </c>
      <c r="AT18" s="81">
        <v>128990.68117</v>
      </c>
      <c r="AU18" s="81">
        <v>180370.41363</v>
      </c>
    </row>
    <row r="19" spans="1:47">
      <c r="A19" s="77" t="s">
        <v>147</v>
      </c>
      <c r="B19" s="80" t="s">
        <v>75</v>
      </c>
      <c r="C19" s="80">
        <v>32463.732824000002</v>
      </c>
      <c r="D19" s="80">
        <v>51418.635603000002</v>
      </c>
      <c r="E19" s="80">
        <v>52970.770742000022</v>
      </c>
      <c r="F19" s="80">
        <v>59933.890769999998</v>
      </c>
      <c r="G19" s="80">
        <v>78772.547669999956</v>
      </c>
      <c r="H19" s="80">
        <v>60776</v>
      </c>
      <c r="I19" s="80">
        <v>64975</v>
      </c>
      <c r="J19" s="80">
        <v>63953</v>
      </c>
      <c r="K19" s="80">
        <v>84858.854030000002</v>
      </c>
      <c r="L19" s="80" t="s">
        <v>75</v>
      </c>
      <c r="M19" s="80" t="s">
        <v>75</v>
      </c>
      <c r="N19" s="80" t="s">
        <v>75</v>
      </c>
      <c r="O19" s="80" t="s">
        <v>75</v>
      </c>
      <c r="P19" s="80" t="s">
        <v>75</v>
      </c>
      <c r="Q19" s="80" t="s">
        <v>75</v>
      </c>
      <c r="R19" s="80" t="s">
        <v>75</v>
      </c>
      <c r="S19" s="80" t="s">
        <v>75</v>
      </c>
      <c r="T19" s="80" t="s">
        <v>75</v>
      </c>
      <c r="U19" s="80" t="s">
        <v>75</v>
      </c>
      <c r="V19" s="80" t="s">
        <v>75</v>
      </c>
      <c r="W19" s="80" t="s">
        <v>75</v>
      </c>
      <c r="X19" s="80" t="s">
        <v>75</v>
      </c>
      <c r="Y19" s="80" t="s">
        <v>75</v>
      </c>
      <c r="Z19" s="80" t="s">
        <v>75</v>
      </c>
      <c r="AA19" s="80" t="s">
        <v>75</v>
      </c>
      <c r="AB19" s="80" t="s">
        <v>75</v>
      </c>
      <c r="AC19" s="80" t="s">
        <v>75</v>
      </c>
      <c r="AD19" s="80" t="s">
        <v>75</v>
      </c>
      <c r="AE19" s="80" t="s">
        <v>75</v>
      </c>
      <c r="AF19" s="80" t="s">
        <v>75</v>
      </c>
      <c r="AG19" s="80" t="s">
        <v>75</v>
      </c>
      <c r="AH19" s="80" t="s">
        <v>75</v>
      </c>
      <c r="AI19" s="80" t="s">
        <v>75</v>
      </c>
      <c r="AJ19" s="80" t="s">
        <v>75</v>
      </c>
      <c r="AK19" s="80" t="s">
        <v>75</v>
      </c>
      <c r="AL19" s="80" t="s">
        <v>75</v>
      </c>
      <c r="AM19" s="80" t="s">
        <v>75</v>
      </c>
      <c r="AN19" s="80" t="s">
        <v>75</v>
      </c>
      <c r="AO19" s="80" t="s">
        <v>75</v>
      </c>
      <c r="AP19" s="80" t="s">
        <v>75</v>
      </c>
      <c r="AQ19" s="80"/>
      <c r="AR19" s="80"/>
      <c r="AS19" s="80"/>
      <c r="AT19" s="80"/>
      <c r="AU19" s="80"/>
    </row>
    <row r="20" spans="1:47">
      <c r="A20" s="78" t="s">
        <v>255</v>
      </c>
      <c r="B20" s="81" t="s">
        <v>75</v>
      </c>
      <c r="C20" s="81">
        <v>127885.64391999999</v>
      </c>
      <c r="D20" s="81">
        <v>104070.39259999999</v>
      </c>
      <c r="E20" s="81">
        <v>113338.76595999998</v>
      </c>
      <c r="F20" s="81">
        <v>116982</v>
      </c>
      <c r="G20" s="81">
        <v>147952.47799000001</v>
      </c>
      <c r="H20" s="81">
        <v>118068</v>
      </c>
      <c r="I20" s="81">
        <v>119779</v>
      </c>
      <c r="J20" s="81">
        <v>124194</v>
      </c>
      <c r="K20" s="81">
        <v>167396.70539025549</v>
      </c>
      <c r="L20" s="81">
        <v>129231</v>
      </c>
      <c r="M20" s="81">
        <v>133824.27600913844</v>
      </c>
      <c r="N20" s="81">
        <v>146737.33179456322</v>
      </c>
      <c r="O20" s="81">
        <v>188698.484841759</v>
      </c>
      <c r="P20" s="81">
        <v>149826.51383490497</v>
      </c>
      <c r="Q20" s="81">
        <v>158642</v>
      </c>
      <c r="R20" s="81">
        <v>158521.07662050001</v>
      </c>
      <c r="S20" s="81">
        <v>209481</v>
      </c>
      <c r="T20" s="81">
        <v>164917.23069410713</v>
      </c>
      <c r="U20" s="81">
        <v>168057</v>
      </c>
      <c r="V20" s="81">
        <v>161571</v>
      </c>
      <c r="W20" s="81">
        <v>217546</v>
      </c>
      <c r="X20" s="81">
        <v>162628</v>
      </c>
      <c r="Y20" s="81">
        <v>167829.65273999999</v>
      </c>
      <c r="Z20" s="81">
        <v>162136.44211000003</v>
      </c>
      <c r="AA20" s="81">
        <v>213968</v>
      </c>
      <c r="AB20" s="81">
        <v>168855.92056999996</v>
      </c>
      <c r="AC20" s="81">
        <v>182815.72649</v>
      </c>
      <c r="AD20" s="81">
        <v>177625.469002</v>
      </c>
      <c r="AE20" s="81">
        <v>226672.90288000001</v>
      </c>
      <c r="AF20" s="81">
        <v>174910</v>
      </c>
      <c r="AG20" s="81">
        <v>179250</v>
      </c>
      <c r="AH20" s="81">
        <v>187875</v>
      </c>
      <c r="AI20" s="81">
        <v>234980</v>
      </c>
      <c r="AJ20" s="81">
        <v>179504</v>
      </c>
      <c r="AK20" s="81">
        <v>189377</v>
      </c>
      <c r="AL20" s="81">
        <v>191563</v>
      </c>
      <c r="AM20" s="81">
        <v>241434</v>
      </c>
      <c r="AN20" s="81">
        <v>163650</v>
      </c>
      <c r="AO20" s="81">
        <v>25666</v>
      </c>
      <c r="AP20" s="81">
        <v>92124</v>
      </c>
      <c r="AQ20" s="81">
        <v>198805</v>
      </c>
      <c r="AR20" s="81">
        <v>83110</v>
      </c>
      <c r="AS20" s="81">
        <v>129971</v>
      </c>
      <c r="AT20" s="81">
        <v>169496.97891000001</v>
      </c>
      <c r="AU20" s="81">
        <v>256293.01509999999</v>
      </c>
    </row>
    <row r="21" spans="1:47">
      <c r="A21" s="77" t="s">
        <v>140</v>
      </c>
      <c r="B21" s="80" t="s">
        <v>75</v>
      </c>
      <c r="C21" s="80" t="s">
        <v>75</v>
      </c>
      <c r="D21" s="80">
        <v>140663.54271000004</v>
      </c>
      <c r="E21" s="80">
        <v>162187.14968</v>
      </c>
      <c r="F21" s="80">
        <v>163010</v>
      </c>
      <c r="G21" s="80">
        <v>224841.63356000007</v>
      </c>
      <c r="H21" s="80">
        <v>159249</v>
      </c>
      <c r="I21" s="80">
        <v>171930</v>
      </c>
      <c r="J21" s="80">
        <v>179784</v>
      </c>
      <c r="K21" s="80">
        <v>239585.51199999999</v>
      </c>
      <c r="L21" s="80">
        <v>171914.02608126667</v>
      </c>
      <c r="M21" s="80">
        <v>183338.82572561424</v>
      </c>
      <c r="N21" s="80">
        <v>193502.65393239999</v>
      </c>
      <c r="O21" s="80">
        <v>257903.34314450008</v>
      </c>
      <c r="P21" s="80">
        <v>192332.37679202505</v>
      </c>
      <c r="Q21" s="80">
        <v>205774</v>
      </c>
      <c r="R21" s="80">
        <v>207936.51379600001</v>
      </c>
      <c r="S21" s="80">
        <v>283466</v>
      </c>
      <c r="T21" s="80">
        <v>203179.35172029995</v>
      </c>
      <c r="U21" s="80">
        <v>210629</v>
      </c>
      <c r="V21" s="80">
        <v>208911</v>
      </c>
      <c r="W21" s="80">
        <v>280822</v>
      </c>
      <c r="X21" s="80">
        <v>204673</v>
      </c>
      <c r="Y21" s="80">
        <v>212001.472591</v>
      </c>
      <c r="Z21" s="80">
        <v>216358.36503999998</v>
      </c>
      <c r="AA21" s="80">
        <v>292573</v>
      </c>
      <c r="AB21" s="80">
        <v>217603.05275</v>
      </c>
      <c r="AC21" s="80">
        <v>227405.61627999999</v>
      </c>
      <c r="AD21" s="80">
        <v>220000.33031299998</v>
      </c>
      <c r="AE21" s="80">
        <v>293740.17627</v>
      </c>
      <c r="AF21" s="80">
        <v>217473</v>
      </c>
      <c r="AG21" s="80">
        <v>224245</v>
      </c>
      <c r="AH21" s="80">
        <v>229082</v>
      </c>
      <c r="AI21" s="80">
        <v>302277</v>
      </c>
      <c r="AJ21" s="80">
        <v>221789</v>
      </c>
      <c r="AK21" s="80">
        <v>233841</v>
      </c>
      <c r="AL21" s="80">
        <v>233673</v>
      </c>
      <c r="AM21" s="80">
        <v>307581</v>
      </c>
      <c r="AN21" s="80">
        <v>187890</v>
      </c>
      <c r="AO21" s="80">
        <v>33567</v>
      </c>
      <c r="AP21" s="80">
        <v>156317</v>
      </c>
      <c r="AQ21" s="80">
        <v>229002</v>
      </c>
      <c r="AR21" s="80">
        <v>153027</v>
      </c>
      <c r="AS21" s="80">
        <v>166917</v>
      </c>
      <c r="AT21" s="80">
        <v>197106.90291999999</v>
      </c>
      <c r="AU21" s="80">
        <v>283265.39529999997</v>
      </c>
    </row>
    <row r="22" spans="1:47">
      <c r="A22" s="78" t="s">
        <v>257</v>
      </c>
      <c r="B22" s="81" t="s">
        <v>75</v>
      </c>
      <c r="C22" s="81" t="s">
        <v>75</v>
      </c>
      <c r="D22" s="81" t="s">
        <v>75</v>
      </c>
      <c r="E22" s="81" t="s">
        <v>75</v>
      </c>
      <c r="F22" s="81">
        <v>73209.98</v>
      </c>
      <c r="G22" s="81">
        <v>156299.81909999999</v>
      </c>
      <c r="H22" s="81">
        <v>128763</v>
      </c>
      <c r="I22" s="81">
        <v>132296</v>
      </c>
      <c r="J22" s="81">
        <v>138095</v>
      </c>
      <c r="K22" s="81">
        <v>166299.20800000001</v>
      </c>
      <c r="L22" s="81">
        <v>134175.444598</v>
      </c>
      <c r="M22" s="81">
        <v>137108.49155698504</v>
      </c>
      <c r="N22" s="81">
        <v>138544.68572152499</v>
      </c>
      <c r="O22" s="81">
        <v>178620.93442514987</v>
      </c>
      <c r="P22" s="81">
        <v>143790.96719089814</v>
      </c>
      <c r="Q22" s="81">
        <v>142926</v>
      </c>
      <c r="R22" s="81">
        <v>142510.99224499997</v>
      </c>
      <c r="S22" s="81">
        <v>189951</v>
      </c>
      <c r="T22" s="81">
        <v>149161.6499985994</v>
      </c>
      <c r="U22" s="81">
        <v>163325</v>
      </c>
      <c r="V22" s="81">
        <v>148769</v>
      </c>
      <c r="W22" s="81">
        <v>204479</v>
      </c>
      <c r="X22" s="81">
        <v>151736</v>
      </c>
      <c r="Y22" s="81">
        <v>161266.43201141997</v>
      </c>
      <c r="Z22" s="81">
        <v>151204.40121000001</v>
      </c>
      <c r="AA22" s="81">
        <v>199325</v>
      </c>
      <c r="AB22" s="81">
        <v>149166.81201999998</v>
      </c>
      <c r="AC22" s="81">
        <v>165897.53057</v>
      </c>
      <c r="AD22" s="81">
        <v>162160.82876</v>
      </c>
      <c r="AE22" s="81">
        <v>209065.34753999999</v>
      </c>
      <c r="AF22" s="81">
        <v>158389</v>
      </c>
      <c r="AG22" s="81">
        <v>170711</v>
      </c>
      <c r="AH22" s="81">
        <v>177301</v>
      </c>
      <c r="AI22" s="81">
        <v>230008</v>
      </c>
      <c r="AJ22" s="81">
        <v>174329</v>
      </c>
      <c r="AK22" s="81">
        <v>180570</v>
      </c>
      <c r="AL22" s="81">
        <v>177522</v>
      </c>
      <c r="AM22" s="81">
        <v>242005</v>
      </c>
      <c r="AN22" s="81">
        <v>157133</v>
      </c>
      <c r="AO22" s="81">
        <v>50728</v>
      </c>
      <c r="AP22" s="81">
        <v>101707</v>
      </c>
      <c r="AQ22" s="81">
        <v>204666</v>
      </c>
      <c r="AR22" s="81">
        <v>119342</v>
      </c>
      <c r="AS22" s="81">
        <v>157964</v>
      </c>
      <c r="AT22" s="81">
        <v>181786.17301999999</v>
      </c>
      <c r="AU22" s="81">
        <v>261295.13545</v>
      </c>
    </row>
    <row r="23" spans="1:47">
      <c r="A23" s="77" t="s">
        <v>152</v>
      </c>
      <c r="B23" s="80" t="s">
        <v>75</v>
      </c>
      <c r="C23" s="80" t="s">
        <v>75</v>
      </c>
      <c r="D23" s="80" t="s">
        <v>75</v>
      </c>
      <c r="E23" s="80" t="s">
        <v>75</v>
      </c>
      <c r="F23" s="80">
        <v>68058</v>
      </c>
      <c r="G23" s="80">
        <v>94882.255349999992</v>
      </c>
      <c r="H23" s="80">
        <v>75235</v>
      </c>
      <c r="I23" s="80">
        <v>82049</v>
      </c>
      <c r="J23" s="80">
        <v>83427</v>
      </c>
      <c r="K23" s="80">
        <v>112428.97697999998</v>
      </c>
      <c r="L23" s="80">
        <v>90949</v>
      </c>
      <c r="M23" s="80" t="s">
        <v>75</v>
      </c>
      <c r="N23" s="80" t="s">
        <v>75</v>
      </c>
      <c r="O23" s="80" t="s">
        <v>75</v>
      </c>
      <c r="P23" s="80" t="s">
        <v>75</v>
      </c>
      <c r="Q23" s="80" t="s">
        <v>75</v>
      </c>
      <c r="R23" s="80" t="s">
        <v>75</v>
      </c>
      <c r="S23" s="80" t="s">
        <v>75</v>
      </c>
      <c r="T23" s="80" t="s">
        <v>75</v>
      </c>
      <c r="U23" s="80" t="s">
        <v>75</v>
      </c>
      <c r="V23" s="80" t="s">
        <v>75</v>
      </c>
      <c r="W23" s="80" t="s">
        <v>75</v>
      </c>
      <c r="X23" s="80" t="s">
        <v>75</v>
      </c>
      <c r="Y23" s="80" t="s">
        <v>75</v>
      </c>
      <c r="Z23" s="80" t="s">
        <v>75</v>
      </c>
      <c r="AA23" s="80" t="s">
        <v>75</v>
      </c>
      <c r="AB23" s="80" t="s">
        <v>75</v>
      </c>
      <c r="AC23" s="80" t="s">
        <v>75</v>
      </c>
      <c r="AD23" s="80" t="s">
        <v>75</v>
      </c>
      <c r="AE23" s="80" t="s">
        <v>75</v>
      </c>
      <c r="AF23" s="80" t="s">
        <v>75</v>
      </c>
      <c r="AG23" s="80" t="s">
        <v>75</v>
      </c>
      <c r="AH23" s="80" t="s">
        <v>75</v>
      </c>
      <c r="AI23" s="80" t="s">
        <v>75</v>
      </c>
      <c r="AJ23" s="80" t="s">
        <v>75</v>
      </c>
      <c r="AK23" s="80" t="s">
        <v>75</v>
      </c>
      <c r="AL23" s="80" t="s">
        <v>75</v>
      </c>
      <c r="AM23" s="80" t="s">
        <v>75</v>
      </c>
      <c r="AN23" s="80" t="s">
        <v>75</v>
      </c>
      <c r="AO23" s="80" t="s">
        <v>75</v>
      </c>
      <c r="AP23" s="80" t="s">
        <v>75</v>
      </c>
      <c r="AQ23" s="80"/>
      <c r="AR23" s="80"/>
      <c r="AS23" s="80"/>
      <c r="AT23" s="80"/>
      <c r="AU23" s="80"/>
    </row>
    <row r="24" spans="1:47">
      <c r="A24" s="78" t="s">
        <v>334</v>
      </c>
      <c r="B24" s="81" t="s">
        <v>75</v>
      </c>
      <c r="C24" s="81" t="s">
        <v>75</v>
      </c>
      <c r="D24" s="81" t="s">
        <v>75</v>
      </c>
      <c r="E24" s="81" t="s">
        <v>75</v>
      </c>
      <c r="F24" s="81" t="s">
        <v>75</v>
      </c>
      <c r="G24" s="81" t="s">
        <v>75</v>
      </c>
      <c r="H24" s="81">
        <v>72624</v>
      </c>
      <c r="I24" s="81">
        <v>84974</v>
      </c>
      <c r="J24" s="81">
        <v>86072</v>
      </c>
      <c r="K24" s="81">
        <v>128848</v>
      </c>
      <c r="L24" s="81">
        <v>94533.386250000025</v>
      </c>
      <c r="M24" s="81">
        <v>101375.81619700002</v>
      </c>
      <c r="N24" s="81">
        <v>106204.17042527464</v>
      </c>
      <c r="O24" s="81">
        <v>152669.79437939526</v>
      </c>
      <c r="P24" s="81">
        <v>110358.56719084349</v>
      </c>
      <c r="Q24" s="81">
        <v>121488</v>
      </c>
      <c r="R24" s="81">
        <v>115212.82921097499</v>
      </c>
      <c r="S24" s="81" t="s">
        <v>75</v>
      </c>
      <c r="T24" s="81">
        <v>118701.24308753849</v>
      </c>
      <c r="U24" s="81">
        <v>129576</v>
      </c>
      <c r="V24" s="81">
        <v>126735</v>
      </c>
      <c r="W24" s="81" t="s">
        <v>75</v>
      </c>
      <c r="X24" s="81">
        <v>121139</v>
      </c>
      <c r="Y24" s="81">
        <v>135129.63842</v>
      </c>
      <c r="Z24" s="81" t="s">
        <v>75</v>
      </c>
      <c r="AA24" s="81" t="s">
        <v>75</v>
      </c>
      <c r="AB24" s="81">
        <v>128918.07711000001</v>
      </c>
      <c r="AC24" s="81">
        <v>143435.61470999999</v>
      </c>
      <c r="AD24" s="81">
        <v>137569.14491999999</v>
      </c>
      <c r="AE24" s="81">
        <v>187126.75347099997</v>
      </c>
      <c r="AF24" s="81">
        <v>135732</v>
      </c>
      <c r="AG24" s="81">
        <v>143209</v>
      </c>
      <c r="AH24" s="81">
        <v>145183</v>
      </c>
      <c r="AI24" s="81">
        <v>220673</v>
      </c>
      <c r="AJ24" s="81">
        <v>155797</v>
      </c>
      <c r="AK24" s="81">
        <v>168631</v>
      </c>
      <c r="AL24" s="81">
        <v>163104</v>
      </c>
      <c r="AM24" s="81">
        <v>229042</v>
      </c>
      <c r="AN24" s="81">
        <v>137820</v>
      </c>
      <c r="AO24" s="81">
        <v>21529</v>
      </c>
      <c r="AP24" s="81">
        <v>101258</v>
      </c>
      <c r="AQ24" s="81">
        <v>183823</v>
      </c>
      <c r="AR24" s="81">
        <v>89784</v>
      </c>
      <c r="AS24" s="81">
        <v>124811</v>
      </c>
      <c r="AT24" s="81">
        <v>159557.75494000001</v>
      </c>
      <c r="AU24" s="81">
        <v>248843.80494999999</v>
      </c>
    </row>
    <row r="25" spans="1:47">
      <c r="A25" s="77" t="s">
        <v>145</v>
      </c>
      <c r="B25" s="80" t="s">
        <v>75</v>
      </c>
      <c r="C25" s="80" t="s">
        <v>75</v>
      </c>
      <c r="D25" s="80" t="s">
        <v>75</v>
      </c>
      <c r="E25" s="80" t="s">
        <v>75</v>
      </c>
      <c r="F25" s="80" t="s">
        <v>75</v>
      </c>
      <c r="G25" s="80" t="s">
        <v>75</v>
      </c>
      <c r="H25" s="80">
        <v>95436</v>
      </c>
      <c r="I25" s="80">
        <v>105041</v>
      </c>
      <c r="J25" s="80">
        <v>98477</v>
      </c>
      <c r="K25" s="80">
        <v>131251.26498863826</v>
      </c>
      <c r="L25" s="80" t="s">
        <v>75</v>
      </c>
      <c r="M25" s="80" t="s">
        <v>75</v>
      </c>
      <c r="N25" s="80" t="s">
        <v>75</v>
      </c>
      <c r="O25" s="80" t="s">
        <v>75</v>
      </c>
      <c r="P25" s="80" t="s">
        <v>75</v>
      </c>
      <c r="Q25" s="80" t="s">
        <v>75</v>
      </c>
      <c r="R25" s="80" t="s">
        <v>75</v>
      </c>
      <c r="S25" s="80" t="s">
        <v>75</v>
      </c>
      <c r="T25" s="80" t="s">
        <v>75</v>
      </c>
      <c r="U25" s="80" t="s">
        <v>75</v>
      </c>
      <c r="V25" s="80" t="s">
        <v>75</v>
      </c>
      <c r="W25" s="80" t="s">
        <v>75</v>
      </c>
      <c r="X25" s="80" t="s">
        <v>75</v>
      </c>
      <c r="Y25" s="80" t="s">
        <v>75</v>
      </c>
      <c r="Z25" s="80" t="s">
        <v>75</v>
      </c>
      <c r="AA25" s="80" t="s">
        <v>75</v>
      </c>
      <c r="AB25" s="80" t="s">
        <v>75</v>
      </c>
      <c r="AC25" s="80" t="s">
        <v>75</v>
      </c>
      <c r="AD25" s="80" t="s">
        <v>75</v>
      </c>
      <c r="AE25" s="80" t="s">
        <v>75</v>
      </c>
      <c r="AF25" s="80">
        <v>115280</v>
      </c>
      <c r="AG25" s="80">
        <v>127527</v>
      </c>
      <c r="AH25" s="80">
        <v>119593</v>
      </c>
      <c r="AI25" s="80">
        <v>164194</v>
      </c>
      <c r="AJ25" s="80">
        <v>121096</v>
      </c>
      <c r="AK25" s="80">
        <v>134088</v>
      </c>
      <c r="AL25" s="80">
        <v>128505</v>
      </c>
      <c r="AM25" s="80">
        <v>169834</v>
      </c>
      <c r="AN25" s="80">
        <v>103317</v>
      </c>
      <c r="AO25" s="80">
        <v>26319</v>
      </c>
      <c r="AP25" s="80">
        <v>84798</v>
      </c>
      <c r="AQ25" s="80">
        <v>139993</v>
      </c>
      <c r="AR25" s="80">
        <v>74956</v>
      </c>
      <c r="AS25" s="80">
        <v>99681</v>
      </c>
      <c r="AT25" s="80">
        <v>121353.21782999999</v>
      </c>
      <c r="AU25" s="80">
        <v>174941.84820000001</v>
      </c>
    </row>
    <row r="26" spans="1:47">
      <c r="A26" s="78" t="s">
        <v>148</v>
      </c>
      <c r="B26" s="81" t="s">
        <v>75</v>
      </c>
      <c r="C26" s="81" t="s">
        <v>75</v>
      </c>
      <c r="D26" s="81" t="s">
        <v>75</v>
      </c>
      <c r="E26" s="81" t="s">
        <v>75</v>
      </c>
      <c r="F26" s="81" t="s">
        <v>75</v>
      </c>
      <c r="G26" s="81" t="s">
        <v>75</v>
      </c>
      <c r="H26" s="81" t="s">
        <v>75</v>
      </c>
      <c r="I26" s="81" t="s">
        <v>75</v>
      </c>
      <c r="J26" s="81" t="s">
        <v>75</v>
      </c>
      <c r="K26" s="81">
        <v>98826.658420000022</v>
      </c>
      <c r="L26" s="81">
        <v>71080.089859</v>
      </c>
      <c r="M26" s="81" t="s">
        <v>75</v>
      </c>
      <c r="N26" s="81" t="s">
        <v>75</v>
      </c>
      <c r="O26" s="81" t="s">
        <v>75</v>
      </c>
      <c r="P26" s="81">
        <v>85541.695094400013</v>
      </c>
      <c r="Q26" s="81" t="s">
        <v>75</v>
      </c>
      <c r="R26" s="81" t="s">
        <v>75</v>
      </c>
      <c r="S26" s="81" t="s">
        <v>75</v>
      </c>
      <c r="T26" s="81" t="s">
        <v>75</v>
      </c>
      <c r="U26" s="81" t="s">
        <v>75</v>
      </c>
      <c r="V26" s="81" t="s">
        <v>75</v>
      </c>
      <c r="W26" s="81">
        <v>128696</v>
      </c>
      <c r="X26" s="81" t="s">
        <v>75</v>
      </c>
      <c r="Y26" s="81" t="s">
        <v>75</v>
      </c>
      <c r="Z26" s="81" t="s">
        <v>75</v>
      </c>
      <c r="AA26" s="81">
        <v>116837</v>
      </c>
      <c r="AB26" s="81" t="s">
        <v>75</v>
      </c>
      <c r="AC26" s="81" t="s">
        <v>75</v>
      </c>
      <c r="AD26" s="81">
        <v>98265.476319999987</v>
      </c>
      <c r="AE26" s="81" t="s">
        <v>75</v>
      </c>
      <c r="AF26" s="81">
        <v>109307</v>
      </c>
      <c r="AG26" s="81">
        <v>109881</v>
      </c>
      <c r="AH26" s="81">
        <v>113197</v>
      </c>
      <c r="AI26" s="81">
        <v>149446</v>
      </c>
      <c r="AJ26" s="81">
        <v>113141</v>
      </c>
      <c r="AK26" s="81">
        <v>121324</v>
      </c>
      <c r="AL26" s="81">
        <v>121717</v>
      </c>
      <c r="AM26" s="81">
        <v>162194</v>
      </c>
      <c r="AN26" s="81">
        <v>104827</v>
      </c>
      <c r="AO26" s="81">
        <v>8720</v>
      </c>
      <c r="AP26" s="81">
        <v>46258</v>
      </c>
      <c r="AQ26" s="81">
        <v>121019</v>
      </c>
      <c r="AR26" s="81">
        <v>51034</v>
      </c>
      <c r="AS26" s="81">
        <v>73041</v>
      </c>
      <c r="AT26" s="81">
        <v>102962.39417</v>
      </c>
      <c r="AU26" s="81">
        <v>153748.52861000001</v>
      </c>
    </row>
    <row r="27" spans="1:47">
      <c r="A27" s="77" t="s">
        <v>336</v>
      </c>
      <c r="B27" s="80" t="s">
        <v>75</v>
      </c>
      <c r="C27" s="80" t="s">
        <v>75</v>
      </c>
      <c r="D27" s="80" t="s">
        <v>75</v>
      </c>
      <c r="E27" s="80" t="s">
        <v>75</v>
      </c>
      <c r="F27" s="80" t="s">
        <v>75</v>
      </c>
      <c r="G27" s="80" t="s">
        <v>75</v>
      </c>
      <c r="H27" s="80" t="s">
        <v>75</v>
      </c>
      <c r="I27" s="80">
        <v>51744</v>
      </c>
      <c r="J27" s="80">
        <v>55283</v>
      </c>
      <c r="K27" s="80" t="s">
        <v>75</v>
      </c>
      <c r="L27" s="80" t="s">
        <v>75</v>
      </c>
      <c r="M27" s="80" t="s">
        <v>75</v>
      </c>
      <c r="N27" s="80" t="s">
        <v>75</v>
      </c>
      <c r="O27" s="80" t="s">
        <v>75</v>
      </c>
      <c r="P27" s="80" t="s">
        <v>75</v>
      </c>
      <c r="Q27" s="80" t="s">
        <v>75</v>
      </c>
      <c r="R27" s="80" t="s">
        <v>75</v>
      </c>
      <c r="S27" s="80" t="s">
        <v>75</v>
      </c>
      <c r="T27" s="80" t="s">
        <v>75</v>
      </c>
      <c r="U27" s="80" t="s">
        <v>75</v>
      </c>
      <c r="V27" s="80" t="s">
        <v>75</v>
      </c>
      <c r="W27" s="80" t="s">
        <v>75</v>
      </c>
      <c r="X27" s="80" t="s">
        <v>75</v>
      </c>
      <c r="Y27" s="80" t="s">
        <v>75</v>
      </c>
      <c r="Z27" s="80" t="s">
        <v>75</v>
      </c>
      <c r="AA27" s="80" t="s">
        <v>75</v>
      </c>
      <c r="AB27" s="80" t="s">
        <v>75</v>
      </c>
      <c r="AC27" s="80" t="s">
        <v>75</v>
      </c>
      <c r="AD27" s="80" t="s">
        <v>75</v>
      </c>
      <c r="AE27" s="80" t="s">
        <v>75</v>
      </c>
      <c r="AF27" s="80">
        <v>78450</v>
      </c>
      <c r="AG27" s="80">
        <v>86478</v>
      </c>
      <c r="AH27" s="80">
        <v>92626</v>
      </c>
      <c r="AI27" s="80">
        <v>124051</v>
      </c>
      <c r="AJ27" s="80">
        <v>96236</v>
      </c>
      <c r="AK27" s="80">
        <v>103616</v>
      </c>
      <c r="AL27" s="80">
        <v>105262</v>
      </c>
      <c r="AM27" s="80">
        <v>139949</v>
      </c>
      <c r="AN27" s="80">
        <v>93955</v>
      </c>
      <c r="AO27" s="80">
        <v>34479</v>
      </c>
      <c r="AP27" s="80">
        <v>71213</v>
      </c>
      <c r="AQ27" s="80">
        <v>121549</v>
      </c>
      <c r="AR27" s="80">
        <v>75208</v>
      </c>
      <c r="AS27" s="80">
        <v>86297</v>
      </c>
      <c r="AT27" s="80">
        <v>106031.51643</v>
      </c>
      <c r="AU27" s="80">
        <v>151584.56503999999</v>
      </c>
    </row>
    <row r="28" spans="1:47">
      <c r="A28" s="78" t="s">
        <v>337</v>
      </c>
      <c r="B28" s="81" t="s">
        <v>75</v>
      </c>
      <c r="C28" s="81" t="s">
        <v>75</v>
      </c>
      <c r="D28" s="81" t="s">
        <v>75</v>
      </c>
      <c r="E28" s="81" t="s">
        <v>75</v>
      </c>
      <c r="F28" s="81" t="s">
        <v>75</v>
      </c>
      <c r="G28" s="81" t="s">
        <v>75</v>
      </c>
      <c r="H28" s="81" t="s">
        <v>75</v>
      </c>
      <c r="I28" s="81" t="s">
        <v>75</v>
      </c>
      <c r="J28" s="81" t="s">
        <v>75</v>
      </c>
      <c r="K28" s="81" t="s">
        <v>75</v>
      </c>
      <c r="L28" s="81" t="s">
        <v>75</v>
      </c>
      <c r="M28" s="81" t="s">
        <v>75</v>
      </c>
      <c r="N28" s="81" t="s">
        <v>75</v>
      </c>
      <c r="O28" s="81" t="s">
        <v>75</v>
      </c>
      <c r="P28" s="81" t="s">
        <v>75</v>
      </c>
      <c r="Q28" s="81" t="s">
        <v>75</v>
      </c>
      <c r="R28" s="81" t="s">
        <v>75</v>
      </c>
      <c r="S28" s="81" t="s">
        <v>75</v>
      </c>
      <c r="T28" s="81" t="s">
        <v>75</v>
      </c>
      <c r="U28" s="81" t="s">
        <v>75</v>
      </c>
      <c r="V28" s="81" t="s">
        <v>75</v>
      </c>
      <c r="W28" s="81" t="s">
        <v>75</v>
      </c>
      <c r="X28" s="81" t="s">
        <v>75</v>
      </c>
      <c r="Y28" s="81" t="s">
        <v>75</v>
      </c>
      <c r="Z28" s="81" t="s">
        <v>75</v>
      </c>
      <c r="AA28" s="81" t="s">
        <v>75</v>
      </c>
      <c r="AB28" s="81" t="s">
        <v>75</v>
      </c>
      <c r="AC28" s="81" t="s">
        <v>75</v>
      </c>
      <c r="AD28" s="81" t="s">
        <v>75</v>
      </c>
      <c r="AE28" s="81" t="s">
        <v>75</v>
      </c>
      <c r="AF28" s="81">
        <v>94677</v>
      </c>
      <c r="AG28" s="81">
        <v>102205</v>
      </c>
      <c r="AH28" s="81">
        <v>101153</v>
      </c>
      <c r="AI28" s="81">
        <v>136629</v>
      </c>
      <c r="AJ28" s="81">
        <v>97277</v>
      </c>
      <c r="AK28" s="81">
        <v>108418</v>
      </c>
      <c r="AL28" s="81">
        <v>103696</v>
      </c>
      <c r="AM28" s="81">
        <v>144209</v>
      </c>
      <c r="AN28" s="81">
        <v>87951</v>
      </c>
      <c r="AO28" s="81">
        <v>10871</v>
      </c>
      <c r="AP28" s="81">
        <v>68524</v>
      </c>
      <c r="AQ28" s="81">
        <v>118397</v>
      </c>
      <c r="AR28" s="81">
        <v>55423</v>
      </c>
      <c r="AS28" s="81">
        <v>74996</v>
      </c>
      <c r="AT28" s="81">
        <v>93579.571849999993</v>
      </c>
      <c r="AU28" s="81">
        <v>141218.90139000001</v>
      </c>
    </row>
    <row r="29" spans="1:47">
      <c r="A29" s="77" t="s">
        <v>262</v>
      </c>
      <c r="B29" s="80" t="s">
        <v>75</v>
      </c>
      <c r="C29" s="80" t="s">
        <v>75</v>
      </c>
      <c r="D29" s="80" t="s">
        <v>75</v>
      </c>
      <c r="E29" s="80" t="s">
        <v>75</v>
      </c>
      <c r="F29" s="80" t="s">
        <v>75</v>
      </c>
      <c r="G29" s="80" t="s">
        <v>75</v>
      </c>
      <c r="H29" s="80" t="s">
        <v>75</v>
      </c>
      <c r="I29" s="80" t="s">
        <v>75</v>
      </c>
      <c r="J29" s="80" t="s">
        <v>75</v>
      </c>
      <c r="K29" s="80" t="s">
        <v>75</v>
      </c>
      <c r="L29" s="80" t="s">
        <v>75</v>
      </c>
      <c r="M29" s="80" t="s">
        <v>75</v>
      </c>
      <c r="N29" s="80" t="s">
        <v>75</v>
      </c>
      <c r="O29" s="80" t="s">
        <v>75</v>
      </c>
      <c r="P29" s="80" t="s">
        <v>75</v>
      </c>
      <c r="Q29" s="80" t="s">
        <v>75</v>
      </c>
      <c r="R29" s="80" t="s">
        <v>75</v>
      </c>
      <c r="S29" s="80" t="s">
        <v>75</v>
      </c>
      <c r="T29" s="80" t="s">
        <v>75</v>
      </c>
      <c r="U29" s="80" t="s">
        <v>75</v>
      </c>
      <c r="V29" s="80" t="s">
        <v>75</v>
      </c>
      <c r="W29" s="80" t="s">
        <v>75</v>
      </c>
      <c r="X29" s="80" t="s">
        <v>75</v>
      </c>
      <c r="Y29" s="80" t="s">
        <v>75</v>
      </c>
      <c r="Z29" s="80" t="s">
        <v>75</v>
      </c>
      <c r="AA29" s="80" t="s">
        <v>75</v>
      </c>
      <c r="AB29" s="80" t="s">
        <v>75</v>
      </c>
      <c r="AC29" s="80" t="s">
        <v>75</v>
      </c>
      <c r="AD29" s="80" t="s">
        <v>75</v>
      </c>
      <c r="AE29" s="80" t="s">
        <v>75</v>
      </c>
      <c r="AF29" s="80">
        <v>67541</v>
      </c>
      <c r="AG29" s="80">
        <v>70660</v>
      </c>
      <c r="AH29" s="80" t="s">
        <v>75</v>
      </c>
      <c r="AI29" s="80">
        <v>97734</v>
      </c>
      <c r="AJ29" s="80">
        <v>74289</v>
      </c>
      <c r="AK29" s="80" t="s">
        <v>75</v>
      </c>
      <c r="AL29" s="80" t="s">
        <v>75</v>
      </c>
      <c r="AM29" s="80" t="s">
        <v>75</v>
      </c>
      <c r="AN29" s="80" t="s">
        <v>75</v>
      </c>
      <c r="AO29" s="80" t="s">
        <v>75</v>
      </c>
      <c r="AP29" s="80" t="s">
        <v>75</v>
      </c>
      <c r="AQ29" s="80"/>
      <c r="AR29" s="80"/>
      <c r="AS29" s="80"/>
      <c r="AT29" s="80"/>
      <c r="AU29" s="80"/>
    </row>
    <row r="30" spans="1:47">
      <c r="A30" s="78" t="s">
        <v>237</v>
      </c>
      <c r="B30" s="81" t="s">
        <v>75</v>
      </c>
      <c r="C30" s="81" t="s">
        <v>75</v>
      </c>
      <c r="D30" s="81" t="s">
        <v>75</v>
      </c>
      <c r="E30" s="81" t="s">
        <v>75</v>
      </c>
      <c r="F30" s="81" t="s">
        <v>75</v>
      </c>
      <c r="G30" s="81" t="s">
        <v>75</v>
      </c>
      <c r="H30" s="81" t="s">
        <v>75</v>
      </c>
      <c r="I30" s="81" t="s">
        <v>75</v>
      </c>
      <c r="J30" s="81" t="s">
        <v>75</v>
      </c>
      <c r="K30" s="81" t="s">
        <v>75</v>
      </c>
      <c r="L30" s="81" t="s">
        <v>75</v>
      </c>
      <c r="M30" s="81" t="s">
        <v>75</v>
      </c>
      <c r="N30" s="81" t="s">
        <v>75</v>
      </c>
      <c r="O30" s="81" t="s">
        <v>75</v>
      </c>
      <c r="P30" s="81" t="s">
        <v>75</v>
      </c>
      <c r="Q30" s="81" t="s">
        <v>75</v>
      </c>
      <c r="R30" s="81" t="s">
        <v>75</v>
      </c>
      <c r="S30" s="81" t="s">
        <v>75</v>
      </c>
      <c r="T30" s="81" t="s">
        <v>75</v>
      </c>
      <c r="U30" s="81" t="s">
        <v>75</v>
      </c>
      <c r="V30" s="81" t="s">
        <v>75</v>
      </c>
      <c r="W30" s="81" t="s">
        <v>75</v>
      </c>
      <c r="X30" s="81" t="s">
        <v>75</v>
      </c>
      <c r="Y30" s="81" t="s">
        <v>75</v>
      </c>
      <c r="Z30" s="81" t="s">
        <v>75</v>
      </c>
      <c r="AA30" s="81" t="s">
        <v>75</v>
      </c>
      <c r="AB30" s="81" t="s">
        <v>75</v>
      </c>
      <c r="AC30" s="81" t="s">
        <v>75</v>
      </c>
      <c r="AD30" s="81" t="s">
        <v>75</v>
      </c>
      <c r="AE30" s="81" t="s">
        <v>75</v>
      </c>
      <c r="AF30" s="81">
        <v>124614</v>
      </c>
      <c r="AG30" s="81">
        <v>127763</v>
      </c>
      <c r="AH30" s="81">
        <v>135940</v>
      </c>
      <c r="AI30" s="81">
        <v>175308</v>
      </c>
      <c r="AJ30" s="81">
        <v>133218</v>
      </c>
      <c r="AK30" s="81">
        <v>142195</v>
      </c>
      <c r="AL30" s="81">
        <v>137140</v>
      </c>
      <c r="AM30" s="81">
        <v>182295</v>
      </c>
      <c r="AN30" s="81">
        <v>113335</v>
      </c>
      <c r="AO30" s="81">
        <v>15754</v>
      </c>
      <c r="AP30" s="81">
        <v>50827</v>
      </c>
      <c r="AQ30" s="81">
        <v>140764</v>
      </c>
      <c r="AR30" s="81">
        <v>68867</v>
      </c>
      <c r="AS30" s="81">
        <v>88748</v>
      </c>
      <c r="AT30" s="81">
        <v>119956.92061</v>
      </c>
      <c r="AU30" s="81">
        <v>177360.70176</v>
      </c>
    </row>
    <row r="31" spans="1:47">
      <c r="A31" s="77" t="s">
        <v>259</v>
      </c>
      <c r="B31" s="80" t="s">
        <v>75</v>
      </c>
      <c r="C31" s="80" t="s">
        <v>75</v>
      </c>
      <c r="D31" s="80" t="s">
        <v>75</v>
      </c>
      <c r="E31" s="80" t="s">
        <v>75</v>
      </c>
      <c r="F31" s="80" t="s">
        <v>75</v>
      </c>
      <c r="G31" s="80" t="s">
        <v>75</v>
      </c>
      <c r="H31" s="80" t="s">
        <v>75</v>
      </c>
      <c r="I31" s="80" t="s">
        <v>75</v>
      </c>
      <c r="J31" s="80" t="s">
        <v>75</v>
      </c>
      <c r="K31" s="80" t="s">
        <v>75</v>
      </c>
      <c r="L31" s="80" t="s">
        <v>75</v>
      </c>
      <c r="M31" s="80" t="s">
        <v>75</v>
      </c>
      <c r="N31" s="80" t="s">
        <v>75</v>
      </c>
      <c r="O31" s="80" t="s">
        <v>75</v>
      </c>
      <c r="P31" s="80" t="s">
        <v>75</v>
      </c>
      <c r="Q31" s="80" t="s">
        <v>75</v>
      </c>
      <c r="R31" s="80" t="s">
        <v>75</v>
      </c>
      <c r="S31" s="80" t="s">
        <v>75</v>
      </c>
      <c r="T31" s="80" t="s">
        <v>75</v>
      </c>
      <c r="U31" s="80" t="s">
        <v>75</v>
      </c>
      <c r="V31" s="80" t="s">
        <v>75</v>
      </c>
      <c r="W31" s="80" t="s">
        <v>75</v>
      </c>
      <c r="X31" s="80" t="s">
        <v>75</v>
      </c>
      <c r="Y31" s="80" t="s">
        <v>75</v>
      </c>
      <c r="Z31" s="80" t="s">
        <v>75</v>
      </c>
      <c r="AA31" s="80" t="s">
        <v>75</v>
      </c>
      <c r="AB31" s="80" t="s">
        <v>75</v>
      </c>
      <c r="AC31" s="80" t="s">
        <v>75</v>
      </c>
      <c r="AD31" s="80" t="s">
        <v>75</v>
      </c>
      <c r="AE31" s="80" t="s">
        <v>75</v>
      </c>
      <c r="AF31" s="80">
        <v>103526</v>
      </c>
      <c r="AG31" s="80">
        <v>114214</v>
      </c>
      <c r="AH31" s="80">
        <v>121112</v>
      </c>
      <c r="AI31" s="80" t="s">
        <v>75</v>
      </c>
      <c r="AJ31" s="80" t="s">
        <v>75</v>
      </c>
      <c r="AK31" s="80">
        <v>118042</v>
      </c>
      <c r="AL31" s="80">
        <v>119968</v>
      </c>
      <c r="AM31" s="80">
        <v>151910</v>
      </c>
      <c r="AN31" s="80">
        <v>100812</v>
      </c>
      <c r="AO31" s="80">
        <v>30321</v>
      </c>
      <c r="AP31" s="80">
        <v>127519</v>
      </c>
      <c r="AQ31" s="80">
        <v>167316</v>
      </c>
      <c r="AR31" s="80">
        <v>102160</v>
      </c>
      <c r="AS31" s="80">
        <v>115638</v>
      </c>
      <c r="AT31" s="80">
        <v>127617.7349</v>
      </c>
      <c r="AU31" s="80">
        <v>164972.95035999999</v>
      </c>
    </row>
    <row r="32" spans="1:47">
      <c r="A32" s="78" t="s">
        <v>240</v>
      </c>
      <c r="B32" s="81" t="s">
        <v>75</v>
      </c>
      <c r="C32" s="81" t="s">
        <v>75</v>
      </c>
      <c r="D32" s="81" t="s">
        <v>75</v>
      </c>
      <c r="E32" s="81" t="s">
        <v>75</v>
      </c>
      <c r="F32" s="81" t="s">
        <v>75</v>
      </c>
      <c r="G32" s="81" t="s">
        <v>75</v>
      </c>
      <c r="H32" s="81" t="s">
        <v>75</v>
      </c>
      <c r="I32" s="81" t="s">
        <v>75</v>
      </c>
      <c r="J32" s="81" t="s">
        <v>75</v>
      </c>
      <c r="K32" s="81" t="s">
        <v>75</v>
      </c>
      <c r="L32" s="81" t="s">
        <v>75</v>
      </c>
      <c r="M32" s="81" t="s">
        <v>75</v>
      </c>
      <c r="N32" s="81" t="s">
        <v>75</v>
      </c>
      <c r="O32" s="81" t="s">
        <v>75</v>
      </c>
      <c r="P32" s="81" t="s">
        <v>75</v>
      </c>
      <c r="Q32" s="81" t="s">
        <v>75</v>
      </c>
      <c r="R32" s="81" t="s">
        <v>75</v>
      </c>
      <c r="S32" s="81" t="s">
        <v>75</v>
      </c>
      <c r="T32" s="81" t="s">
        <v>75</v>
      </c>
      <c r="U32" s="81" t="s">
        <v>75</v>
      </c>
      <c r="V32" s="81" t="s">
        <v>75</v>
      </c>
      <c r="W32" s="81" t="s">
        <v>75</v>
      </c>
      <c r="X32" s="81" t="s">
        <v>75</v>
      </c>
      <c r="Y32" s="81" t="s">
        <v>75</v>
      </c>
      <c r="Z32" s="81" t="s">
        <v>75</v>
      </c>
      <c r="AA32" s="81" t="s">
        <v>75</v>
      </c>
      <c r="AB32" s="81" t="s">
        <v>75</v>
      </c>
      <c r="AC32" s="81" t="s">
        <v>75</v>
      </c>
      <c r="AD32" s="81" t="s">
        <v>75</v>
      </c>
      <c r="AE32" s="81" t="s">
        <v>75</v>
      </c>
      <c r="AF32" s="81">
        <v>164420</v>
      </c>
      <c r="AG32" s="81">
        <v>170976</v>
      </c>
      <c r="AH32" s="81">
        <v>179845</v>
      </c>
      <c r="AI32" s="81">
        <v>240735</v>
      </c>
      <c r="AJ32" s="81" t="s">
        <v>75</v>
      </c>
      <c r="AK32" s="81">
        <v>187307</v>
      </c>
      <c r="AL32" s="81">
        <v>188976</v>
      </c>
      <c r="AM32" s="81">
        <v>248094</v>
      </c>
      <c r="AN32" s="81">
        <v>162895</v>
      </c>
      <c r="AO32" s="81">
        <v>70130</v>
      </c>
      <c r="AP32" s="81">
        <v>211177</v>
      </c>
      <c r="AQ32" s="81">
        <v>259731</v>
      </c>
      <c r="AR32" s="81">
        <v>81367</v>
      </c>
      <c r="AS32" s="81">
        <v>208280</v>
      </c>
      <c r="AT32" s="81">
        <v>211898.82462</v>
      </c>
      <c r="AU32" s="81">
        <v>278416.91292999999</v>
      </c>
    </row>
    <row r="33" spans="1:48">
      <c r="A33" s="77" t="s">
        <v>236</v>
      </c>
      <c r="B33" s="80" t="s">
        <v>75</v>
      </c>
      <c r="C33" s="80" t="s">
        <v>75</v>
      </c>
      <c r="D33" s="80" t="s">
        <v>75</v>
      </c>
      <c r="E33" s="80" t="s">
        <v>75</v>
      </c>
      <c r="F33" s="80" t="s">
        <v>75</v>
      </c>
      <c r="G33" s="80" t="s">
        <v>75</v>
      </c>
      <c r="H33" s="80" t="s">
        <v>75</v>
      </c>
      <c r="I33" s="80" t="s">
        <v>75</v>
      </c>
      <c r="J33" s="80" t="s">
        <v>75</v>
      </c>
      <c r="K33" s="80" t="s">
        <v>75</v>
      </c>
      <c r="L33" s="80" t="s">
        <v>75</v>
      </c>
      <c r="M33" s="80" t="s">
        <v>75</v>
      </c>
      <c r="N33" s="80" t="s">
        <v>75</v>
      </c>
      <c r="O33" s="80" t="s">
        <v>75</v>
      </c>
      <c r="P33" s="80" t="s">
        <v>75</v>
      </c>
      <c r="Q33" s="80" t="s">
        <v>75</v>
      </c>
      <c r="R33" s="80" t="s">
        <v>75</v>
      </c>
      <c r="S33" s="80" t="s">
        <v>75</v>
      </c>
      <c r="T33" s="80" t="s">
        <v>75</v>
      </c>
      <c r="U33" s="80" t="s">
        <v>75</v>
      </c>
      <c r="V33" s="80" t="s">
        <v>75</v>
      </c>
      <c r="W33" s="80" t="s">
        <v>75</v>
      </c>
      <c r="X33" s="80" t="s">
        <v>75</v>
      </c>
      <c r="Y33" s="80" t="s">
        <v>75</v>
      </c>
      <c r="Z33" s="80" t="s">
        <v>75</v>
      </c>
      <c r="AA33" s="80" t="s">
        <v>75</v>
      </c>
      <c r="AB33" s="80" t="s">
        <v>75</v>
      </c>
      <c r="AC33" s="80" t="s">
        <v>75</v>
      </c>
      <c r="AD33" s="80" t="s">
        <v>75</v>
      </c>
      <c r="AE33" s="80" t="s">
        <v>75</v>
      </c>
      <c r="AF33" s="80">
        <v>66792</v>
      </c>
      <c r="AG33" s="80">
        <v>70202</v>
      </c>
      <c r="AH33" s="80">
        <v>71448</v>
      </c>
      <c r="AI33" s="80">
        <v>97313</v>
      </c>
      <c r="AJ33" s="80">
        <v>77555</v>
      </c>
      <c r="AK33" s="80">
        <v>81960</v>
      </c>
      <c r="AL33" s="80">
        <v>79250</v>
      </c>
      <c r="AM33" s="80">
        <v>96638</v>
      </c>
      <c r="AN33" s="80">
        <v>61775</v>
      </c>
      <c r="AO33" s="80">
        <v>11867</v>
      </c>
      <c r="AP33" s="80">
        <v>30670</v>
      </c>
      <c r="AQ33" s="80">
        <v>67029</v>
      </c>
      <c r="AR33" s="80">
        <v>36540</v>
      </c>
      <c r="AS33" s="80">
        <v>48300</v>
      </c>
      <c r="AT33" s="80">
        <v>64297.858079999998</v>
      </c>
      <c r="AU33" s="80">
        <v>93056.120620000002</v>
      </c>
    </row>
    <row r="34" spans="1:48">
      <c r="A34" s="78" t="s">
        <v>335</v>
      </c>
      <c r="B34" s="81" t="s">
        <v>75</v>
      </c>
      <c r="C34" s="81" t="s">
        <v>75</v>
      </c>
      <c r="D34" s="81" t="s">
        <v>75</v>
      </c>
      <c r="E34" s="81" t="s">
        <v>75</v>
      </c>
      <c r="F34" s="81" t="s">
        <v>75</v>
      </c>
      <c r="G34" s="81" t="s">
        <v>75</v>
      </c>
      <c r="H34" s="81" t="s">
        <v>75</v>
      </c>
      <c r="I34" s="81" t="s">
        <v>75</v>
      </c>
      <c r="J34" s="81" t="s">
        <v>75</v>
      </c>
      <c r="K34" s="81" t="s">
        <v>75</v>
      </c>
      <c r="L34" s="81" t="s">
        <v>75</v>
      </c>
      <c r="M34" s="81" t="s">
        <v>75</v>
      </c>
      <c r="N34" s="81" t="s">
        <v>75</v>
      </c>
      <c r="O34" s="81" t="s">
        <v>75</v>
      </c>
      <c r="P34" s="81" t="s">
        <v>75</v>
      </c>
      <c r="Q34" s="81" t="s">
        <v>75</v>
      </c>
      <c r="R34" s="81" t="s">
        <v>75</v>
      </c>
      <c r="S34" s="81" t="s">
        <v>75</v>
      </c>
      <c r="T34" s="81" t="s">
        <v>75</v>
      </c>
      <c r="U34" s="81" t="s">
        <v>75</v>
      </c>
      <c r="V34" s="81" t="s">
        <v>75</v>
      </c>
      <c r="W34" s="81" t="s">
        <v>75</v>
      </c>
      <c r="X34" s="81" t="s">
        <v>75</v>
      </c>
      <c r="Y34" s="81" t="s">
        <v>75</v>
      </c>
      <c r="Z34" s="81" t="s">
        <v>75</v>
      </c>
      <c r="AA34" s="81" t="s">
        <v>75</v>
      </c>
      <c r="AB34" s="81" t="s">
        <v>75</v>
      </c>
      <c r="AC34" s="81" t="s">
        <v>75</v>
      </c>
      <c r="AD34" s="81" t="s">
        <v>75</v>
      </c>
      <c r="AE34" s="81" t="s">
        <v>75</v>
      </c>
      <c r="AF34" s="81" t="s">
        <v>75</v>
      </c>
      <c r="AG34" s="81" t="s">
        <v>75</v>
      </c>
      <c r="AH34" s="81">
        <v>102227</v>
      </c>
      <c r="AI34" s="81" t="s">
        <v>75</v>
      </c>
      <c r="AJ34" s="81" t="s">
        <v>75</v>
      </c>
      <c r="AK34" s="81">
        <v>106224</v>
      </c>
      <c r="AL34" s="81">
        <v>107023</v>
      </c>
      <c r="AM34" s="81">
        <v>144357</v>
      </c>
      <c r="AN34" s="81">
        <v>90508</v>
      </c>
      <c r="AO34" s="81">
        <v>44662</v>
      </c>
      <c r="AP34" s="81">
        <v>59441</v>
      </c>
      <c r="AQ34" s="81">
        <v>116857</v>
      </c>
      <c r="AR34" s="81">
        <v>63098</v>
      </c>
      <c r="AS34" s="81">
        <v>91109</v>
      </c>
      <c r="AT34" s="81">
        <v>99221.480989999996</v>
      </c>
      <c r="AU34" s="81">
        <v>142035.08843</v>
      </c>
    </row>
    <row r="35" spans="1:48">
      <c r="A35" s="77" t="s">
        <v>305</v>
      </c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0"/>
      <c r="AJ35" s="80">
        <v>92768</v>
      </c>
      <c r="AK35" s="80">
        <v>111796</v>
      </c>
      <c r="AL35" s="80">
        <v>128551</v>
      </c>
      <c r="AM35" s="80">
        <v>168495</v>
      </c>
      <c r="AN35" s="80">
        <v>116131</v>
      </c>
      <c r="AO35" s="80">
        <v>17544</v>
      </c>
      <c r="AP35" s="80">
        <v>82103</v>
      </c>
      <c r="AQ35" s="80">
        <v>179138</v>
      </c>
      <c r="AR35" s="80">
        <v>109763</v>
      </c>
      <c r="AS35" s="80">
        <v>133758</v>
      </c>
      <c r="AT35" s="80">
        <v>168218.21932</v>
      </c>
      <c r="AU35" s="80">
        <v>227035.29920000001</v>
      </c>
    </row>
    <row r="36" spans="1:48">
      <c r="A36" s="78" t="s">
        <v>239</v>
      </c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>
        <v>86423</v>
      </c>
      <c r="AK36" s="81">
        <v>93393</v>
      </c>
      <c r="AL36" s="81">
        <v>90415</v>
      </c>
      <c r="AM36" s="81">
        <v>128442</v>
      </c>
      <c r="AN36" s="81">
        <v>78662</v>
      </c>
      <c r="AO36" s="81">
        <v>1457</v>
      </c>
      <c r="AP36" s="81">
        <v>74333</v>
      </c>
      <c r="AQ36" s="81">
        <v>115398</v>
      </c>
      <c r="AR36" s="81">
        <v>71300</v>
      </c>
      <c r="AS36" s="81">
        <v>75067</v>
      </c>
      <c r="AT36" s="81">
        <v>81290.057069999995</v>
      </c>
      <c r="AU36" s="81">
        <v>116506.01191</v>
      </c>
    </row>
    <row r="37" spans="1:48">
      <c r="A37" s="77" t="s">
        <v>317</v>
      </c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80"/>
      <c r="AF37" s="80"/>
      <c r="AG37" s="80"/>
      <c r="AH37" s="80"/>
      <c r="AI37" s="80"/>
      <c r="AJ37" s="80"/>
      <c r="AK37" s="80">
        <v>195884</v>
      </c>
      <c r="AL37" s="80">
        <v>200749</v>
      </c>
      <c r="AM37" s="80">
        <v>259511</v>
      </c>
      <c r="AN37" s="80">
        <v>185500</v>
      </c>
      <c r="AO37" s="80">
        <v>58896</v>
      </c>
      <c r="AP37" s="80">
        <v>159938</v>
      </c>
      <c r="AQ37" s="80">
        <v>257247</v>
      </c>
      <c r="AR37" s="80">
        <v>169991</v>
      </c>
      <c r="AS37" s="80">
        <v>145902</v>
      </c>
      <c r="AT37" s="80">
        <v>192243.07766000001</v>
      </c>
      <c r="AU37" s="80">
        <v>264425.67619999999</v>
      </c>
    </row>
    <row r="38" spans="1:48">
      <c r="A38" s="78" t="s">
        <v>243</v>
      </c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>
        <v>151139</v>
      </c>
      <c r="AL38" s="81">
        <v>147401</v>
      </c>
      <c r="AM38" s="81">
        <v>200741</v>
      </c>
      <c r="AN38" s="81">
        <v>123712</v>
      </c>
      <c r="AO38" s="81">
        <v>15729</v>
      </c>
      <c r="AP38" s="81">
        <v>96634</v>
      </c>
      <c r="AQ38" s="81">
        <v>163508</v>
      </c>
      <c r="AR38" s="81">
        <v>82957</v>
      </c>
      <c r="AS38" s="81">
        <v>112182</v>
      </c>
      <c r="AT38" s="81">
        <v>143850.25018</v>
      </c>
      <c r="AU38" s="81">
        <v>213481.75737000001</v>
      </c>
    </row>
    <row r="39" spans="1:48">
      <c r="A39" s="77" t="s">
        <v>19</v>
      </c>
      <c r="B39" s="80">
        <v>1549284</v>
      </c>
      <c r="C39" s="80">
        <v>2206631</v>
      </c>
      <c r="D39" s="80">
        <v>1451925</v>
      </c>
      <c r="E39" s="80">
        <v>1689739</v>
      </c>
      <c r="F39" s="80">
        <v>1713286</v>
      </c>
      <c r="G39" s="80">
        <v>2303707</v>
      </c>
      <c r="H39" s="80">
        <v>1748302</v>
      </c>
      <c r="I39" s="80">
        <v>1932929</v>
      </c>
      <c r="J39" s="80">
        <v>2079703</v>
      </c>
      <c r="K39" s="80">
        <v>2863686</v>
      </c>
      <c r="L39" s="80">
        <v>2576712</v>
      </c>
      <c r="M39" s="80">
        <v>3266118.2307568574</v>
      </c>
      <c r="N39" s="80">
        <v>3405560.4987472203</v>
      </c>
      <c r="O39" s="80">
        <v>4628422.5930444784</v>
      </c>
      <c r="P39" s="80">
        <v>3336848.0041051293</v>
      </c>
      <c r="Q39" s="80">
        <v>3438345</v>
      </c>
      <c r="R39" s="80">
        <v>3460349.1502026962</v>
      </c>
      <c r="S39" s="80">
        <v>4645275</v>
      </c>
      <c r="T39" s="80">
        <v>3240160.2321711518</v>
      </c>
      <c r="U39" s="80">
        <f>U40-SUM(U5:U27)</f>
        <v>3388822</v>
      </c>
      <c r="V39" s="80">
        <v>3237838</v>
      </c>
      <c r="W39" s="80">
        <v>4324936</v>
      </c>
      <c r="X39" s="80">
        <v>3123011</v>
      </c>
      <c r="Y39" s="80">
        <v>3097133.5735674528</v>
      </c>
      <c r="Z39" s="80">
        <v>3114500.5432011066</v>
      </c>
      <c r="AA39" s="80">
        <v>4182026</v>
      </c>
      <c r="AB39" s="80">
        <v>3064663</v>
      </c>
      <c r="AC39" s="80">
        <v>2695621.0311567998</v>
      </c>
      <c r="AD39" s="80">
        <v>2668440.0198881095</v>
      </c>
      <c r="AE39" s="80">
        <v>3379835.1728473105</v>
      </c>
      <c r="AF39" s="80">
        <v>1062413</v>
      </c>
      <c r="AG39" s="80">
        <v>1080673.64438379</v>
      </c>
      <c r="AH39" s="80">
        <v>1087028</v>
      </c>
      <c r="AI39" s="80">
        <v>1610061</v>
      </c>
      <c r="AJ39" s="80">
        <v>1302702</v>
      </c>
      <c r="AK39" s="80">
        <v>664947</v>
      </c>
      <c r="AL39" s="80">
        <v>163794</v>
      </c>
      <c r="AM39" s="80">
        <v>260950</v>
      </c>
      <c r="AN39" s="80">
        <v>154948</v>
      </c>
      <c r="AO39" s="80">
        <v>35420</v>
      </c>
      <c r="AP39" s="80">
        <v>139869</v>
      </c>
      <c r="AQ39" s="80">
        <v>147062</v>
      </c>
      <c r="AR39" s="80">
        <v>88188</v>
      </c>
      <c r="AS39" s="80"/>
      <c r="AT39" s="80"/>
      <c r="AU39" s="80"/>
    </row>
    <row r="40" spans="1:48" s="178" customFormat="1">
      <c r="A40" s="176" t="s">
        <v>12</v>
      </c>
      <c r="B40" s="177">
        <v>3137070</v>
      </c>
      <c r="C40" s="177">
        <v>4441456</v>
      </c>
      <c r="D40" s="177">
        <v>3251278</v>
      </c>
      <c r="E40" s="177">
        <v>3717016</v>
      </c>
      <c r="F40" s="177">
        <v>3898356</v>
      </c>
      <c r="G40" s="177">
        <v>5272742</v>
      </c>
      <c r="H40" s="177">
        <v>4067538</v>
      </c>
      <c r="I40" s="177">
        <v>4553175</v>
      </c>
      <c r="J40" s="177">
        <v>4702955</v>
      </c>
      <c r="K40" s="177">
        <v>6300182.6507870751</v>
      </c>
      <c r="L40" s="177">
        <v>4637602.9130346086</v>
      </c>
      <c r="M40" s="177">
        <v>5018814.8565022219</v>
      </c>
      <c r="N40" s="177">
        <v>5245230.3970783949</v>
      </c>
      <c r="O40" s="177">
        <v>7101481.3274406204</v>
      </c>
      <c r="P40" s="177">
        <v>5086319.1711360803</v>
      </c>
      <c r="Q40" s="177">
        <v>5361426</v>
      </c>
      <c r="R40" s="177">
        <v>5339837.3149140906</v>
      </c>
      <c r="S40" s="177">
        <v>7193146</v>
      </c>
      <c r="T40" s="177">
        <v>5111329.8430048767</v>
      </c>
      <c r="U40" s="177">
        <v>5377035</v>
      </c>
      <c r="V40" s="177">
        <v>5124643</v>
      </c>
      <c r="W40" s="177">
        <v>6917982</v>
      </c>
      <c r="X40" s="177">
        <v>5015713</v>
      </c>
      <c r="Y40" s="177">
        <v>5080034.013380873</v>
      </c>
      <c r="Z40" s="177">
        <v>5032334.9853755068</v>
      </c>
      <c r="AA40" s="177">
        <v>6766049</v>
      </c>
      <c r="AB40" s="177">
        <v>5018818</v>
      </c>
      <c r="AC40" s="177">
        <v>5313616.8419717997</v>
      </c>
      <c r="AD40" s="177">
        <v>5205212.2519081095</v>
      </c>
      <c r="AE40" s="177">
        <v>6708224.0199506301</v>
      </c>
      <c r="AF40" s="177">
        <v>4602693</v>
      </c>
      <c r="AG40" s="177">
        <v>4771333.64438379</v>
      </c>
      <c r="AH40" s="177">
        <v>4881834</v>
      </c>
      <c r="AI40" s="177">
        <v>6543090</v>
      </c>
      <c r="AJ40" s="177">
        <v>4886154</v>
      </c>
      <c r="AK40" s="177">
        <v>5197214</v>
      </c>
      <c r="AL40" s="177">
        <v>4687528</v>
      </c>
      <c r="AM40" s="177">
        <v>6244852</v>
      </c>
      <c r="AN40" s="177">
        <v>3942429</v>
      </c>
      <c r="AO40" s="177">
        <v>816838</v>
      </c>
      <c r="AP40" s="177">
        <v>3088329</v>
      </c>
      <c r="AQ40" s="177">
        <v>5168349</v>
      </c>
      <c r="AR40" s="177">
        <v>2882483</v>
      </c>
      <c r="AS40" s="177">
        <v>3483096</v>
      </c>
      <c r="AT40" s="177">
        <v>4276234.7766199997</v>
      </c>
      <c r="AU40" s="177">
        <v>6077360.2911799997</v>
      </c>
      <c r="AV40"/>
    </row>
    <row r="41" spans="1:48">
      <c r="A41" s="76"/>
      <c r="B41" s="131"/>
      <c r="C41" s="131"/>
      <c r="D41" s="131"/>
      <c r="E41" s="131"/>
      <c r="F41" s="131"/>
      <c r="G41" s="131"/>
      <c r="H41" s="131"/>
      <c r="I41" s="131"/>
      <c r="J41" s="131"/>
      <c r="K41" s="131"/>
      <c r="L41" s="131"/>
      <c r="N41" s="76"/>
      <c r="O41" s="76"/>
    </row>
    <row r="42" spans="1:48">
      <c r="A42" s="79" t="s">
        <v>163</v>
      </c>
      <c r="D42" s="76"/>
      <c r="E42" s="76"/>
      <c r="F42" s="76"/>
      <c r="G42" s="76"/>
      <c r="H42" s="76"/>
      <c r="I42" s="76"/>
      <c r="J42" s="76"/>
      <c r="K42" s="76"/>
      <c r="L42" s="76"/>
      <c r="N42" s="76"/>
      <c r="O42" s="76"/>
      <c r="P42" s="76"/>
      <c r="Q42" s="76"/>
      <c r="R42" s="76"/>
      <c r="S42" s="76"/>
    </row>
    <row r="43" spans="1:48">
      <c r="A43" s="195" t="s">
        <v>153</v>
      </c>
      <c r="B43" s="196" t="s">
        <v>122</v>
      </c>
      <c r="C43" s="197" t="s">
        <v>123</v>
      </c>
      <c r="D43" s="197" t="s">
        <v>82</v>
      </c>
      <c r="E43" s="197" t="s">
        <v>83</v>
      </c>
      <c r="F43" s="197" t="s">
        <v>84</v>
      </c>
      <c r="G43" s="197" t="s">
        <v>85</v>
      </c>
      <c r="H43" s="197" t="s">
        <v>86</v>
      </c>
      <c r="I43" s="197" t="s">
        <v>87</v>
      </c>
      <c r="J43" s="197" t="s">
        <v>124</v>
      </c>
      <c r="K43" s="197" t="s">
        <v>125</v>
      </c>
      <c r="L43" s="197" t="s">
        <v>126</v>
      </c>
      <c r="M43" s="197" t="s">
        <v>127</v>
      </c>
      <c r="N43" s="197" t="s">
        <v>128</v>
      </c>
      <c r="O43" s="197" t="s">
        <v>129</v>
      </c>
      <c r="P43" s="197" t="s">
        <v>130</v>
      </c>
      <c r="Q43" s="197" t="s">
        <v>131</v>
      </c>
      <c r="R43" s="197" t="s">
        <v>57</v>
      </c>
      <c r="S43" s="197" t="s">
        <v>58</v>
      </c>
      <c r="T43" s="197" t="s">
        <v>59</v>
      </c>
      <c r="U43" s="197" t="s">
        <v>172</v>
      </c>
      <c r="V43" s="197" t="s">
        <v>174</v>
      </c>
      <c r="W43" s="197" t="s">
        <v>176</v>
      </c>
      <c r="X43" s="197" t="s">
        <v>178</v>
      </c>
      <c r="Y43" s="197" t="s">
        <v>179</v>
      </c>
      <c r="Z43" s="197" t="s">
        <v>181</v>
      </c>
      <c r="AA43" s="197" t="s">
        <v>182</v>
      </c>
      <c r="AB43" s="197" t="s">
        <v>211</v>
      </c>
      <c r="AC43" s="197" t="s">
        <v>212</v>
      </c>
      <c r="AD43" s="197" t="s">
        <v>225</v>
      </c>
      <c r="AE43" s="197" t="s">
        <v>228</v>
      </c>
      <c r="AF43" s="197" t="s">
        <v>229</v>
      </c>
      <c r="AG43" s="197" t="s">
        <v>268</v>
      </c>
      <c r="AH43" s="198" t="s">
        <v>304</v>
      </c>
      <c r="AI43" s="198" t="s">
        <v>307</v>
      </c>
      <c r="AJ43" s="198" t="s">
        <v>309</v>
      </c>
      <c r="AK43" s="198" t="s">
        <v>314</v>
      </c>
      <c r="AL43" s="198" t="s">
        <v>323</v>
      </c>
      <c r="AM43" s="198" t="s">
        <v>325</v>
      </c>
      <c r="AN43" s="198" t="s">
        <v>338</v>
      </c>
      <c r="AO43" s="198" t="s">
        <v>341</v>
      </c>
      <c r="AP43" s="198" t="s">
        <v>343</v>
      </c>
      <c r="AQ43" s="198" t="s">
        <v>344</v>
      </c>
      <c r="AR43" s="198" t="s">
        <v>345</v>
      </c>
      <c r="AS43" s="198" t="s">
        <v>346</v>
      </c>
      <c r="AT43" s="198" t="s">
        <v>347</v>
      </c>
      <c r="AU43" s="198" t="s">
        <v>348</v>
      </c>
    </row>
    <row r="44" spans="1:48">
      <c r="A44" s="77" t="s">
        <v>139</v>
      </c>
      <c r="B44" s="80">
        <v>15715.182120000001</v>
      </c>
      <c r="C44" s="80">
        <v>21665.040109999998</v>
      </c>
      <c r="D44" s="80">
        <v>17511.909745827055</v>
      </c>
      <c r="E44" s="80">
        <v>18431</v>
      </c>
      <c r="F44" s="80">
        <v>18557.107155846694</v>
      </c>
      <c r="G44" s="80">
        <v>22057.214159153569</v>
      </c>
      <c r="H44" s="80">
        <v>19063.587000076066</v>
      </c>
      <c r="I44" s="80">
        <v>20179.329505551588</v>
      </c>
      <c r="J44" s="80">
        <v>21809.949992383961</v>
      </c>
      <c r="K44" s="80">
        <v>27101.935346934861</v>
      </c>
      <c r="L44" s="80">
        <v>21201.639220000001</v>
      </c>
      <c r="M44" s="80">
        <v>28331.815300001996</v>
      </c>
      <c r="N44" s="80">
        <v>27182</v>
      </c>
      <c r="O44" s="80">
        <v>33846.572670010006</v>
      </c>
      <c r="P44" s="80">
        <v>30262</v>
      </c>
      <c r="Q44" s="80">
        <v>29717</v>
      </c>
      <c r="R44" s="80">
        <v>29081</v>
      </c>
      <c r="S44" s="80">
        <v>34363</v>
      </c>
      <c r="T44" s="80">
        <v>30611.195496199001</v>
      </c>
      <c r="U44" s="80">
        <v>30568</v>
      </c>
      <c r="V44" s="80">
        <v>32033</v>
      </c>
      <c r="W44" s="80">
        <v>38257</v>
      </c>
      <c r="X44" s="80">
        <v>30247</v>
      </c>
      <c r="Y44" s="80">
        <v>27780.496831601002</v>
      </c>
      <c r="Z44" s="80">
        <v>29608.773690610007</v>
      </c>
      <c r="AA44" s="80">
        <v>35592</v>
      </c>
      <c r="AB44" s="80">
        <v>29962.423016001001</v>
      </c>
      <c r="AC44" s="80">
        <v>29648.602536003003</v>
      </c>
      <c r="AD44" s="80">
        <v>28335.580293807001</v>
      </c>
      <c r="AE44" s="80">
        <v>32841.878218209</v>
      </c>
      <c r="AF44" s="80">
        <v>28250</v>
      </c>
      <c r="AG44" s="80">
        <v>28473</v>
      </c>
      <c r="AH44" s="80">
        <v>27331</v>
      </c>
      <c r="AI44" s="80">
        <v>29898</v>
      </c>
      <c r="AJ44" s="80">
        <v>28331</v>
      </c>
      <c r="AK44" s="80">
        <v>27434</v>
      </c>
      <c r="AL44" s="80">
        <v>29861</v>
      </c>
      <c r="AM44" s="80">
        <v>33614</v>
      </c>
      <c r="AN44" s="80">
        <v>25478</v>
      </c>
      <c r="AO44" s="80">
        <v>16040</v>
      </c>
      <c r="AP44" s="80">
        <v>20019</v>
      </c>
      <c r="AQ44" s="80">
        <v>23942</v>
      </c>
      <c r="AR44" s="80">
        <v>24810</v>
      </c>
      <c r="AS44" s="80">
        <v>28526</v>
      </c>
      <c r="AT44" s="80">
        <v>30136</v>
      </c>
      <c r="AU44" s="80">
        <v>30532.59475</v>
      </c>
    </row>
    <row r="45" spans="1:48">
      <c r="A45" s="78" t="s">
        <v>231</v>
      </c>
      <c r="B45" s="81">
        <v>13083.881119199999</v>
      </c>
      <c r="C45" s="81">
        <v>17859.188451499998</v>
      </c>
      <c r="D45" s="81">
        <v>15247.000628329524</v>
      </c>
      <c r="E45" s="81">
        <v>15790</v>
      </c>
      <c r="F45" s="81">
        <v>17151.83648910137</v>
      </c>
      <c r="G45" s="81">
        <v>19544.912394274823</v>
      </c>
      <c r="H45" s="81">
        <v>17313.388508200595</v>
      </c>
      <c r="I45" s="81">
        <v>18218.306263815924</v>
      </c>
      <c r="J45" s="81">
        <v>20124.111715933574</v>
      </c>
      <c r="K45" s="81">
        <v>22929.206885771171</v>
      </c>
      <c r="L45" s="81">
        <v>18810.80055</v>
      </c>
      <c r="M45" s="81">
        <v>18980.690589999998</v>
      </c>
      <c r="N45" s="81">
        <v>21279</v>
      </c>
      <c r="O45" s="81">
        <v>24277.060990009999</v>
      </c>
      <c r="P45" s="81">
        <v>20239</v>
      </c>
      <c r="Q45" s="81">
        <v>19702</v>
      </c>
      <c r="R45" s="81">
        <v>22025</v>
      </c>
      <c r="S45" s="81">
        <v>25335</v>
      </c>
      <c r="T45" s="81">
        <v>22040.628139999</v>
      </c>
      <c r="U45" s="81">
        <v>21992</v>
      </c>
      <c r="V45" s="81">
        <v>23755</v>
      </c>
      <c r="W45" s="81">
        <v>26546</v>
      </c>
      <c r="X45" s="81">
        <v>21369</v>
      </c>
      <c r="Y45" s="81">
        <v>21750.94327</v>
      </c>
      <c r="Z45" s="81">
        <v>20493.685390003</v>
      </c>
      <c r="AA45" s="81">
        <v>24658</v>
      </c>
      <c r="AB45" s="81">
        <v>20651.261259999003</v>
      </c>
      <c r="AC45" s="81">
        <v>19948.969660006995</v>
      </c>
      <c r="AD45" s="81">
        <v>22019.180890010997</v>
      </c>
      <c r="AE45" s="81">
        <v>26322.653190002002</v>
      </c>
      <c r="AF45" s="81">
        <v>20540</v>
      </c>
      <c r="AG45" s="81">
        <v>21280</v>
      </c>
      <c r="AH45" s="81">
        <v>22323</v>
      </c>
      <c r="AI45" s="81">
        <v>25488</v>
      </c>
      <c r="AJ45" s="81">
        <v>21344</v>
      </c>
      <c r="AK45" s="81">
        <v>21968</v>
      </c>
      <c r="AL45" s="81">
        <v>23450</v>
      </c>
      <c r="AM45" s="81">
        <v>24038</v>
      </c>
      <c r="AN45" s="81">
        <v>19165</v>
      </c>
      <c r="AO45" s="81">
        <v>13011</v>
      </c>
      <c r="AP45" s="81">
        <v>17124</v>
      </c>
      <c r="AQ45" s="81">
        <v>18222</v>
      </c>
      <c r="AR45" s="81">
        <v>18717</v>
      </c>
      <c r="AS45" s="81">
        <v>20130</v>
      </c>
      <c r="AT45" s="81">
        <v>22346</v>
      </c>
      <c r="AU45" s="81">
        <v>24803.381550000002</v>
      </c>
    </row>
    <row r="46" spans="1:48">
      <c r="A46" s="77" t="s">
        <v>327</v>
      </c>
      <c r="B46" s="80">
        <v>9003.1365299999998</v>
      </c>
      <c r="C46" s="80">
        <v>10465.063340000001</v>
      </c>
      <c r="D46" s="80">
        <v>7091.0731440677473</v>
      </c>
      <c r="E46" s="80">
        <v>9819</v>
      </c>
      <c r="F46" s="80">
        <v>12073.076920994445</v>
      </c>
      <c r="G46" s="80">
        <v>14469.980345427666</v>
      </c>
      <c r="H46" s="80">
        <v>12187.277203535183</v>
      </c>
      <c r="I46" s="80">
        <v>13810.410691196836</v>
      </c>
      <c r="J46" s="80">
        <v>13727.013027535193</v>
      </c>
      <c r="K46" s="80">
        <v>17435.764642234775</v>
      </c>
      <c r="L46" s="80">
        <v>13795.12751</v>
      </c>
      <c r="M46" s="80">
        <v>15831.208070003999</v>
      </c>
      <c r="N46" s="80">
        <v>15528</v>
      </c>
      <c r="O46" s="80">
        <v>18618.276660009007</v>
      </c>
      <c r="P46" s="80">
        <v>15860</v>
      </c>
      <c r="Q46" s="80">
        <v>16389</v>
      </c>
      <c r="R46" s="80">
        <v>16534</v>
      </c>
      <c r="S46" s="80">
        <v>20321</v>
      </c>
      <c r="T46" s="80">
        <v>15860.986960000999</v>
      </c>
      <c r="U46" s="80">
        <v>16840</v>
      </c>
      <c r="V46" s="80">
        <v>16420</v>
      </c>
      <c r="W46" s="80">
        <v>21988</v>
      </c>
      <c r="X46" s="80">
        <v>16679</v>
      </c>
      <c r="Y46" s="80">
        <v>16241.450099999</v>
      </c>
      <c r="Z46" s="80">
        <v>16632.987969999002</v>
      </c>
      <c r="AA46" s="80">
        <v>19345</v>
      </c>
      <c r="AB46" s="80">
        <v>17259.290209999999</v>
      </c>
      <c r="AC46" s="80">
        <v>18050.567550002001</v>
      </c>
      <c r="AD46" s="80">
        <v>16240.577240003999</v>
      </c>
      <c r="AE46" s="80">
        <v>19263.983520002999</v>
      </c>
      <c r="AF46" s="80">
        <v>16075</v>
      </c>
      <c r="AG46" s="80">
        <v>17057</v>
      </c>
      <c r="AH46" s="80">
        <v>16938</v>
      </c>
      <c r="AI46" s="80">
        <v>19534</v>
      </c>
      <c r="AJ46" s="80">
        <v>16452</v>
      </c>
      <c r="AK46" s="80">
        <v>18691</v>
      </c>
      <c r="AL46" s="80">
        <v>19904</v>
      </c>
      <c r="AM46" s="80">
        <v>20584</v>
      </c>
      <c r="AN46" s="80">
        <v>17206</v>
      </c>
      <c r="AO46" s="80">
        <v>10475</v>
      </c>
      <c r="AP46" s="80">
        <v>12597</v>
      </c>
      <c r="AQ46" s="80">
        <v>17681</v>
      </c>
      <c r="AR46" s="80">
        <v>12462</v>
      </c>
      <c r="AS46" s="80">
        <v>14338</v>
      </c>
      <c r="AT46" s="80">
        <v>17999</v>
      </c>
      <c r="AU46" s="80">
        <v>19744.853090000004</v>
      </c>
    </row>
    <row r="47" spans="1:48">
      <c r="A47" s="78" t="s">
        <v>142</v>
      </c>
      <c r="B47" s="81">
        <v>7638.1627676521694</v>
      </c>
      <c r="C47" s="81">
        <v>9732.9938801895678</v>
      </c>
      <c r="D47" s="81">
        <v>7942.9768824374487</v>
      </c>
      <c r="E47" s="81">
        <v>8478</v>
      </c>
      <c r="F47" s="81">
        <v>9019.1381128796729</v>
      </c>
      <c r="G47" s="81">
        <v>10063.763667201072</v>
      </c>
      <c r="H47" s="81">
        <v>9071.6115409378235</v>
      </c>
      <c r="I47" s="81">
        <v>10340.718430536903</v>
      </c>
      <c r="J47" s="81">
        <v>10678.198032166858</v>
      </c>
      <c r="K47" s="81">
        <v>11735.686474668793</v>
      </c>
      <c r="L47" s="81">
        <v>10442.053333913793</v>
      </c>
      <c r="M47" s="81">
        <v>10344.823693898044</v>
      </c>
      <c r="N47" s="81">
        <v>10837</v>
      </c>
      <c r="O47" s="81">
        <v>11899.573713373</v>
      </c>
      <c r="P47" s="81">
        <v>9025</v>
      </c>
      <c r="Q47" s="81">
        <v>10809</v>
      </c>
      <c r="R47" s="81">
        <v>10606</v>
      </c>
      <c r="S47" s="81">
        <v>15154</v>
      </c>
      <c r="T47" s="81">
        <v>10581.036635956001</v>
      </c>
      <c r="U47" s="81">
        <v>10134</v>
      </c>
      <c r="V47" s="81">
        <v>10673</v>
      </c>
      <c r="W47" s="81">
        <v>13359</v>
      </c>
      <c r="X47" s="81">
        <v>11224</v>
      </c>
      <c r="Y47" s="81">
        <v>10528.514999485998</v>
      </c>
      <c r="Z47" s="81">
        <v>10570.960392083</v>
      </c>
      <c r="AA47" s="81">
        <v>13591</v>
      </c>
      <c r="AB47" s="81">
        <v>11234.548136832998</v>
      </c>
      <c r="AC47" s="81">
        <v>10545.579872794</v>
      </c>
      <c r="AD47" s="81">
        <v>11182.198277718999</v>
      </c>
      <c r="AE47" s="81">
        <v>13648.199647817999</v>
      </c>
      <c r="AF47" s="81">
        <v>11650</v>
      </c>
      <c r="AG47" s="81">
        <v>11412</v>
      </c>
      <c r="AH47" s="81">
        <v>11694</v>
      </c>
      <c r="AI47" s="81">
        <v>13475</v>
      </c>
      <c r="AJ47" s="81">
        <v>12011</v>
      </c>
      <c r="AK47" s="81">
        <v>11582</v>
      </c>
      <c r="AL47" s="81">
        <v>11392</v>
      </c>
      <c r="AM47" s="81">
        <v>13696</v>
      </c>
      <c r="AN47" s="81">
        <v>11942</v>
      </c>
      <c r="AO47" s="81">
        <v>1419</v>
      </c>
      <c r="AP47" s="81">
        <v>8337</v>
      </c>
      <c r="AQ47" s="81">
        <v>10343</v>
      </c>
      <c r="AR47" s="81">
        <v>8884</v>
      </c>
      <c r="AS47" s="81">
        <v>10161</v>
      </c>
      <c r="AT47" s="81">
        <v>11036</v>
      </c>
      <c r="AU47" s="81">
        <v>15542.87222242735</v>
      </c>
    </row>
    <row r="48" spans="1:48">
      <c r="A48" s="77" t="s">
        <v>328</v>
      </c>
      <c r="B48" s="80">
        <v>6299.3218299999999</v>
      </c>
      <c r="C48" s="80">
        <v>6300.6415900000002</v>
      </c>
      <c r="D48" s="80">
        <v>7147.3147880193164</v>
      </c>
      <c r="E48" s="80">
        <v>7168</v>
      </c>
      <c r="F48" s="80">
        <v>7845.2004245903699</v>
      </c>
      <c r="G48" s="80">
        <v>8307.7994455248336</v>
      </c>
      <c r="H48" s="80">
        <v>7598.424165232821</v>
      </c>
      <c r="I48" s="80">
        <v>8101.9185892520063</v>
      </c>
      <c r="J48" s="80">
        <v>8647.6709619716439</v>
      </c>
      <c r="K48" s="80">
        <v>10714.118956630482</v>
      </c>
      <c r="L48" s="80">
        <v>8782.3550899999991</v>
      </c>
      <c r="M48" s="80">
        <v>10208.136223</v>
      </c>
      <c r="N48" s="80">
        <v>9539</v>
      </c>
      <c r="O48" s="80" t="s">
        <v>75</v>
      </c>
      <c r="P48" s="80" t="s">
        <v>75</v>
      </c>
      <c r="Q48" s="80" t="s">
        <v>75</v>
      </c>
      <c r="R48" s="80">
        <v>9607</v>
      </c>
      <c r="S48" s="80" t="s">
        <v>75</v>
      </c>
      <c r="T48" s="80">
        <v>11831.778450001002</v>
      </c>
      <c r="U48" s="80" t="s">
        <v>75</v>
      </c>
      <c r="V48" s="80" t="s">
        <v>75</v>
      </c>
      <c r="W48" s="80" t="s">
        <v>75</v>
      </c>
      <c r="X48" s="80" t="s">
        <v>75</v>
      </c>
      <c r="Y48" s="80" t="s">
        <v>75</v>
      </c>
      <c r="Z48" s="80">
        <v>9691.2792100020015</v>
      </c>
      <c r="AA48" s="80" t="s">
        <v>75</v>
      </c>
      <c r="AB48" s="80" t="s">
        <v>75</v>
      </c>
      <c r="AC48" s="80">
        <v>8888.230239999999</v>
      </c>
      <c r="AD48" s="80">
        <v>8891.7176500050009</v>
      </c>
      <c r="AE48" s="80">
        <v>10159.259350001003</v>
      </c>
      <c r="AF48" s="80">
        <v>9476</v>
      </c>
      <c r="AG48" s="80">
        <v>9083</v>
      </c>
      <c r="AH48" s="80">
        <v>8970</v>
      </c>
      <c r="AI48" s="80">
        <v>9900</v>
      </c>
      <c r="AJ48" s="80">
        <v>9274</v>
      </c>
      <c r="AK48" s="80">
        <v>9521</v>
      </c>
      <c r="AL48" s="80">
        <v>10829</v>
      </c>
      <c r="AM48" s="80">
        <v>8817</v>
      </c>
      <c r="AN48" s="80">
        <v>8743</v>
      </c>
      <c r="AO48" s="80">
        <v>6089</v>
      </c>
      <c r="AP48" s="80">
        <v>5891</v>
      </c>
      <c r="AQ48" s="80">
        <v>7088</v>
      </c>
      <c r="AR48" s="80">
        <v>5052</v>
      </c>
      <c r="AS48" s="80">
        <v>6623</v>
      </c>
      <c r="AT48" s="80">
        <v>8456</v>
      </c>
      <c r="AU48" s="80">
        <v>12794.95743</v>
      </c>
    </row>
    <row r="49" spans="1:47">
      <c r="A49" s="78" t="s">
        <v>316</v>
      </c>
      <c r="B49" s="81">
        <v>6114.0664299999999</v>
      </c>
      <c r="C49" s="81">
        <v>7232.45237</v>
      </c>
      <c r="D49" s="81">
        <v>6102.3084336436668</v>
      </c>
      <c r="E49" s="81">
        <v>7313</v>
      </c>
      <c r="F49" s="81">
        <v>7623.7038266279687</v>
      </c>
      <c r="G49" s="81">
        <v>9063.9819612257979</v>
      </c>
      <c r="H49" s="81">
        <v>7676.5115212400096</v>
      </c>
      <c r="I49" s="81">
        <v>8375.8450133081496</v>
      </c>
      <c r="J49" s="81">
        <v>9416.5535540108249</v>
      </c>
      <c r="K49" s="81">
        <v>11236.023038879586</v>
      </c>
      <c r="L49" s="81">
        <v>7488.48128</v>
      </c>
      <c r="M49" s="81" t="s">
        <v>75</v>
      </c>
      <c r="N49" s="81" t="s">
        <v>75</v>
      </c>
      <c r="O49" s="81" t="s">
        <v>75</v>
      </c>
      <c r="P49" s="81" t="s">
        <v>75</v>
      </c>
      <c r="Q49" s="81" t="s">
        <v>75</v>
      </c>
      <c r="R49" s="81" t="s">
        <v>75</v>
      </c>
      <c r="S49" s="81">
        <v>11764</v>
      </c>
      <c r="T49" s="81" t="s">
        <v>75</v>
      </c>
      <c r="U49" s="81" t="s">
        <v>75</v>
      </c>
      <c r="V49" s="81">
        <v>10592</v>
      </c>
      <c r="W49" s="81" t="s">
        <v>75</v>
      </c>
      <c r="X49" s="81" t="s">
        <v>75</v>
      </c>
      <c r="Y49" s="81" t="s">
        <v>75</v>
      </c>
      <c r="Z49" s="81" t="s">
        <v>75</v>
      </c>
      <c r="AA49" s="81" t="s">
        <v>75</v>
      </c>
      <c r="AB49" s="81" t="s">
        <v>75</v>
      </c>
      <c r="AC49" s="81">
        <v>9265.2912800040031</v>
      </c>
      <c r="AD49" s="81">
        <v>9420.8202100009985</v>
      </c>
      <c r="AE49" s="81">
        <v>10401.996690002999</v>
      </c>
      <c r="AF49" s="81">
        <v>7911</v>
      </c>
      <c r="AG49" s="81">
        <v>8193</v>
      </c>
      <c r="AH49" s="81">
        <v>8830</v>
      </c>
      <c r="AI49" s="81">
        <v>9151</v>
      </c>
      <c r="AJ49" s="81">
        <v>8326</v>
      </c>
      <c r="AK49" s="81">
        <v>8120</v>
      </c>
      <c r="AL49" s="81">
        <v>9822</v>
      </c>
      <c r="AM49" s="81">
        <v>9426</v>
      </c>
      <c r="AN49" s="81">
        <v>5924</v>
      </c>
      <c r="AO49" s="81">
        <v>3367</v>
      </c>
      <c r="AP49" s="81">
        <v>4559</v>
      </c>
      <c r="AQ49" s="81">
        <v>6423</v>
      </c>
      <c r="AR49" s="81">
        <v>5188</v>
      </c>
      <c r="AS49" s="81">
        <v>6715</v>
      </c>
      <c r="AT49" s="81">
        <v>6023</v>
      </c>
      <c r="AU49" s="81">
        <v>8609.0783999999985</v>
      </c>
    </row>
    <row r="50" spans="1:47">
      <c r="A50" s="77" t="s">
        <v>329</v>
      </c>
      <c r="B50" s="80">
        <v>5462.6373969999995</v>
      </c>
      <c r="C50" s="80">
        <v>6875.7979450000003</v>
      </c>
      <c r="D50" s="80">
        <v>6136.3541254662296</v>
      </c>
      <c r="E50" s="80">
        <v>6078</v>
      </c>
      <c r="F50" s="80">
        <v>6364.3382461133206</v>
      </c>
      <c r="G50" s="80">
        <v>7265.3183356979735</v>
      </c>
      <c r="H50" s="80">
        <v>6156.7668199288164</v>
      </c>
      <c r="I50" s="80">
        <v>6374.2206751503145</v>
      </c>
      <c r="J50" s="80">
        <v>6906.2478926172216</v>
      </c>
      <c r="K50" s="80">
        <v>9488.6543478032145</v>
      </c>
      <c r="L50" s="80" t="s">
        <v>75</v>
      </c>
      <c r="M50" s="80" t="s">
        <v>75</v>
      </c>
      <c r="N50" s="80" t="s">
        <v>75</v>
      </c>
      <c r="O50" s="80" t="s">
        <v>75</v>
      </c>
      <c r="P50" s="80" t="s">
        <v>75</v>
      </c>
      <c r="Q50" s="80" t="s">
        <v>75</v>
      </c>
      <c r="R50" s="80" t="s">
        <v>75</v>
      </c>
      <c r="S50" s="80" t="s">
        <v>75</v>
      </c>
      <c r="T50" s="80" t="s">
        <v>75</v>
      </c>
      <c r="U50" s="80" t="s">
        <v>91</v>
      </c>
      <c r="V50" s="80" t="s">
        <v>91</v>
      </c>
      <c r="W50" s="80" t="s">
        <v>91</v>
      </c>
      <c r="X50" s="80" t="s">
        <v>75</v>
      </c>
      <c r="Y50" s="80" t="s">
        <v>75</v>
      </c>
      <c r="Z50" s="80" t="s">
        <v>75</v>
      </c>
      <c r="AA50" s="80" t="s">
        <v>75</v>
      </c>
      <c r="AB50" s="80" t="s">
        <v>75</v>
      </c>
      <c r="AC50" s="80">
        <v>7354.9399700000004</v>
      </c>
      <c r="AD50" s="80" t="s">
        <v>75</v>
      </c>
      <c r="AE50" s="80">
        <v>8315.8670399990006</v>
      </c>
      <c r="AF50" s="80">
        <v>6507</v>
      </c>
      <c r="AG50" s="80">
        <v>6448</v>
      </c>
      <c r="AH50" s="80">
        <v>6595</v>
      </c>
      <c r="AI50" s="80">
        <v>8004</v>
      </c>
      <c r="AJ50" s="80">
        <v>6290</v>
      </c>
      <c r="AK50" s="80">
        <v>7264</v>
      </c>
      <c r="AL50" s="80">
        <v>9311</v>
      </c>
      <c r="AM50" s="80">
        <v>10983</v>
      </c>
      <c r="AN50" s="80">
        <v>8885</v>
      </c>
      <c r="AO50" s="80">
        <v>2177</v>
      </c>
      <c r="AP50" s="80">
        <v>5398</v>
      </c>
      <c r="AQ50" s="80">
        <v>7714</v>
      </c>
      <c r="AR50" s="80">
        <v>6059</v>
      </c>
      <c r="AS50" s="80">
        <v>5950</v>
      </c>
      <c r="AT50" s="80">
        <v>9345</v>
      </c>
      <c r="AU50" s="80">
        <v>13158.164735119999</v>
      </c>
    </row>
    <row r="51" spans="1:47">
      <c r="A51" s="78" t="s">
        <v>330</v>
      </c>
      <c r="B51" s="81">
        <v>5435.2805399999997</v>
      </c>
      <c r="C51" s="81">
        <v>7129.3652999999986</v>
      </c>
      <c r="D51" s="81">
        <v>5335.0108712470455</v>
      </c>
      <c r="E51" s="81">
        <v>6006</v>
      </c>
      <c r="F51" s="81">
        <v>6096.7032340078222</v>
      </c>
      <c r="G51" s="81">
        <v>7557.5425018825235</v>
      </c>
      <c r="H51" s="81">
        <v>6465.6180124788561</v>
      </c>
      <c r="I51" s="81">
        <v>8119.4491512326858</v>
      </c>
      <c r="J51" s="81">
        <v>7339.7190855648478</v>
      </c>
      <c r="K51" s="81">
        <v>9250.9127135965027</v>
      </c>
      <c r="L51" s="81">
        <v>7244.7062099999985</v>
      </c>
      <c r="M51" s="81" t="s">
        <v>75</v>
      </c>
      <c r="N51" s="81" t="s">
        <v>75</v>
      </c>
      <c r="O51" s="81">
        <v>11689.355130004</v>
      </c>
      <c r="P51" s="81">
        <v>9029</v>
      </c>
      <c r="Q51" s="81">
        <v>9884</v>
      </c>
      <c r="R51" s="81">
        <v>9825</v>
      </c>
      <c r="S51" s="81">
        <v>12949</v>
      </c>
      <c r="T51" s="81">
        <v>10101.748469999999</v>
      </c>
      <c r="U51" s="81">
        <v>10429</v>
      </c>
      <c r="V51" s="81">
        <v>11628</v>
      </c>
      <c r="W51" s="81">
        <v>14027</v>
      </c>
      <c r="X51" s="81">
        <v>9920</v>
      </c>
      <c r="Y51" s="81">
        <v>9776.3462999999992</v>
      </c>
      <c r="Z51" s="81">
        <v>10187.121890004</v>
      </c>
      <c r="AA51" s="81">
        <v>12706</v>
      </c>
      <c r="AB51" s="81">
        <v>9885.6674100009986</v>
      </c>
      <c r="AC51" s="81">
        <v>10341.454219998002</v>
      </c>
      <c r="AD51" s="81">
        <v>10061.888689998003</v>
      </c>
      <c r="AE51" s="81">
        <v>11048.392470000001</v>
      </c>
      <c r="AF51" s="81">
        <v>10617</v>
      </c>
      <c r="AG51" s="81">
        <v>10563</v>
      </c>
      <c r="AH51" s="81">
        <v>9921</v>
      </c>
      <c r="AI51" s="81">
        <v>12150</v>
      </c>
      <c r="AJ51" s="81">
        <v>10332</v>
      </c>
      <c r="AK51" s="81">
        <v>10726</v>
      </c>
      <c r="AL51" s="81">
        <v>10233</v>
      </c>
      <c r="AM51" s="81">
        <v>11782</v>
      </c>
      <c r="AN51" s="81">
        <v>9612</v>
      </c>
      <c r="AO51" s="81">
        <v>5592</v>
      </c>
      <c r="AP51" s="81">
        <v>4787</v>
      </c>
      <c r="AQ51" s="81">
        <v>5367</v>
      </c>
      <c r="AR51" s="81">
        <v>6139</v>
      </c>
      <c r="AS51" s="81">
        <v>7973</v>
      </c>
      <c r="AT51" s="81">
        <v>7878</v>
      </c>
      <c r="AU51" s="81">
        <v>12426.29443</v>
      </c>
    </row>
    <row r="52" spans="1:47">
      <c r="A52" s="77" t="s">
        <v>313</v>
      </c>
      <c r="B52" s="80">
        <v>5199.1655393999999</v>
      </c>
      <c r="C52" s="80">
        <v>8773.9747844799986</v>
      </c>
      <c r="D52" s="80">
        <v>4103.9183204514529</v>
      </c>
      <c r="E52" s="80">
        <v>4904</v>
      </c>
      <c r="F52" s="80">
        <v>5149.7339611202406</v>
      </c>
      <c r="G52" s="80">
        <v>6149.6020122340451</v>
      </c>
      <c r="H52" s="80">
        <v>5062.2154688316768</v>
      </c>
      <c r="I52" s="80">
        <v>5814.4013457115252</v>
      </c>
      <c r="J52" s="80">
        <v>5557.4515541721476</v>
      </c>
      <c r="K52" s="80">
        <v>6512.406758988167</v>
      </c>
      <c r="L52" s="80" t="s">
        <v>75</v>
      </c>
      <c r="M52" s="80" t="s">
        <v>75</v>
      </c>
      <c r="N52" s="80" t="s">
        <v>75</v>
      </c>
      <c r="O52" s="80" t="s">
        <v>75</v>
      </c>
      <c r="P52" s="80" t="s">
        <v>75</v>
      </c>
      <c r="Q52" s="80" t="s">
        <v>75</v>
      </c>
      <c r="R52" s="80" t="s">
        <v>75</v>
      </c>
      <c r="S52" s="80" t="s">
        <v>75</v>
      </c>
      <c r="T52" s="80" t="s">
        <v>75</v>
      </c>
      <c r="U52" s="80" t="s">
        <v>91</v>
      </c>
      <c r="V52" s="80" t="s">
        <v>91</v>
      </c>
      <c r="W52" s="80" t="s">
        <v>91</v>
      </c>
      <c r="X52" s="80" t="s">
        <v>75</v>
      </c>
      <c r="Y52" s="80" t="s">
        <v>75</v>
      </c>
      <c r="Z52" s="80" t="s">
        <v>75</v>
      </c>
      <c r="AA52" s="80" t="s">
        <v>75</v>
      </c>
      <c r="AB52" s="80" t="s">
        <v>75</v>
      </c>
      <c r="AC52" s="80">
        <v>6452.967560004</v>
      </c>
      <c r="AD52" s="80">
        <v>6364.7103500030007</v>
      </c>
      <c r="AE52" s="80">
        <v>8724.643700001001</v>
      </c>
      <c r="AF52" s="80">
        <v>6708</v>
      </c>
      <c r="AG52" s="80">
        <v>6477</v>
      </c>
      <c r="AH52" s="80">
        <v>6253</v>
      </c>
      <c r="AI52" s="80">
        <v>8278</v>
      </c>
      <c r="AJ52" s="80">
        <v>6519</v>
      </c>
      <c r="AK52" s="80">
        <v>7125</v>
      </c>
      <c r="AL52" s="80">
        <v>6474</v>
      </c>
      <c r="AM52" s="80">
        <v>8561</v>
      </c>
      <c r="AN52" s="80">
        <v>6248</v>
      </c>
      <c r="AO52" s="80">
        <v>2946</v>
      </c>
      <c r="AP52" s="80">
        <v>3756</v>
      </c>
      <c r="AQ52" s="80">
        <v>5098</v>
      </c>
      <c r="AR52" s="80">
        <v>4146</v>
      </c>
      <c r="AS52" s="80">
        <v>4943</v>
      </c>
      <c r="AT52" s="80">
        <v>5870</v>
      </c>
      <c r="AU52" s="80">
        <v>8813.24568</v>
      </c>
    </row>
    <row r="53" spans="1:47">
      <c r="A53" s="78" t="s">
        <v>331</v>
      </c>
      <c r="B53" s="81">
        <v>4873.0324280319983</v>
      </c>
      <c r="C53" s="81">
        <v>6657.4042017421798</v>
      </c>
      <c r="D53" s="81">
        <v>4754.1582628042179</v>
      </c>
      <c r="E53" s="81">
        <v>5536</v>
      </c>
      <c r="F53" s="81">
        <v>5762.8808894543581</v>
      </c>
      <c r="G53" s="81">
        <v>6960.0117140849452</v>
      </c>
      <c r="H53" s="81">
        <v>4997.099514911627</v>
      </c>
      <c r="I53" s="81">
        <v>7644.7751502302599</v>
      </c>
      <c r="J53" s="81">
        <v>9296.4859101155707</v>
      </c>
      <c r="K53" s="81">
        <v>12349.602492481468</v>
      </c>
      <c r="L53" s="81">
        <v>8798.9482128886903</v>
      </c>
      <c r="M53" s="81">
        <v>8785.3459455586308</v>
      </c>
      <c r="N53" s="81">
        <v>10370</v>
      </c>
      <c r="O53" s="81">
        <v>11670.676095833001</v>
      </c>
      <c r="P53" s="81" t="s">
        <v>75</v>
      </c>
      <c r="Q53" s="81">
        <v>9584</v>
      </c>
      <c r="R53" s="81"/>
      <c r="S53" s="81">
        <v>16880</v>
      </c>
      <c r="T53" s="81" t="s">
        <v>75</v>
      </c>
      <c r="U53" s="81">
        <v>10539</v>
      </c>
      <c r="V53" s="81" t="s">
        <v>75</v>
      </c>
      <c r="W53" s="81">
        <v>12760</v>
      </c>
      <c r="X53" s="81">
        <v>9995</v>
      </c>
      <c r="Y53" s="81">
        <v>10311.921105481</v>
      </c>
      <c r="Z53" s="81">
        <v>10351.792613356998</v>
      </c>
      <c r="AA53" s="81">
        <v>12067</v>
      </c>
      <c r="AB53" s="81">
        <v>10168.555477106001</v>
      </c>
      <c r="AC53" s="81">
        <v>9717.0475802750007</v>
      </c>
      <c r="AD53" s="81">
        <v>9652.7130581229994</v>
      </c>
      <c r="AE53" s="81">
        <v>11327.805261665002</v>
      </c>
      <c r="AF53" s="81">
        <v>8917</v>
      </c>
      <c r="AG53" s="81">
        <v>9827</v>
      </c>
      <c r="AH53" s="81">
        <v>9979</v>
      </c>
      <c r="AI53" s="81">
        <v>10623</v>
      </c>
      <c r="AJ53" s="81">
        <v>9100</v>
      </c>
      <c r="AK53" s="81">
        <v>9284</v>
      </c>
      <c r="AL53" s="81">
        <v>10171</v>
      </c>
      <c r="AM53" s="81">
        <v>11122</v>
      </c>
      <c r="AN53" s="81">
        <v>9194</v>
      </c>
      <c r="AO53" s="81">
        <v>4784</v>
      </c>
      <c r="AP53" s="81">
        <v>6411</v>
      </c>
      <c r="AQ53" s="81">
        <v>7697</v>
      </c>
      <c r="AR53" s="81">
        <v>6731</v>
      </c>
      <c r="AS53" s="81">
        <v>7899</v>
      </c>
      <c r="AT53" s="81">
        <v>9628</v>
      </c>
      <c r="AU53" s="81">
        <v>13020.916121628943</v>
      </c>
    </row>
    <row r="54" spans="1:47">
      <c r="A54" s="77" t="s">
        <v>332</v>
      </c>
      <c r="B54" s="80">
        <v>4673.0526679919994</v>
      </c>
      <c r="C54" s="80">
        <v>6444.930318316</v>
      </c>
      <c r="D54" s="80">
        <v>5126.3990300900941</v>
      </c>
      <c r="E54" s="80">
        <v>5256</v>
      </c>
      <c r="F54" s="80">
        <v>5201.8556576335977</v>
      </c>
      <c r="G54" s="80">
        <v>6578.0995417922313</v>
      </c>
      <c r="H54" s="80">
        <v>5746.915507297168</v>
      </c>
      <c r="I54" s="80">
        <v>6406.5973171305004</v>
      </c>
      <c r="J54" s="80">
        <v>6795.0796714638354</v>
      </c>
      <c r="K54" s="80">
        <v>8493.9099112971635</v>
      </c>
      <c r="L54" s="80">
        <v>6717.6713099999988</v>
      </c>
      <c r="M54" s="80" t="s">
        <v>75</v>
      </c>
      <c r="N54" s="80" t="s">
        <v>75</v>
      </c>
      <c r="O54" s="80" t="s">
        <v>75</v>
      </c>
      <c r="P54" s="80" t="s">
        <v>75</v>
      </c>
      <c r="Q54" s="80" t="s">
        <v>75</v>
      </c>
      <c r="R54" s="80" t="s">
        <v>75</v>
      </c>
      <c r="S54" s="80" t="s">
        <v>75</v>
      </c>
      <c r="T54" s="80" t="s">
        <v>75</v>
      </c>
      <c r="U54" s="80" t="s">
        <v>91</v>
      </c>
      <c r="V54" s="80" t="s">
        <v>91</v>
      </c>
      <c r="W54" s="80" t="s">
        <v>91</v>
      </c>
      <c r="X54" s="80" t="s">
        <v>75</v>
      </c>
      <c r="Y54" s="80" t="s">
        <v>75</v>
      </c>
      <c r="Z54" s="80" t="s">
        <v>75</v>
      </c>
      <c r="AA54" s="80" t="s">
        <v>75</v>
      </c>
      <c r="AB54" s="80" t="s">
        <v>75</v>
      </c>
      <c r="AC54" s="80">
        <v>9926.629930002</v>
      </c>
      <c r="AD54" s="80">
        <v>9730.0962700109994</v>
      </c>
      <c r="AE54" s="80">
        <v>11720.264450005001</v>
      </c>
      <c r="AF54" s="80">
        <v>9313</v>
      </c>
      <c r="AG54" s="80">
        <v>9593</v>
      </c>
      <c r="AH54" s="80">
        <v>10202</v>
      </c>
      <c r="AI54" s="80">
        <v>12111</v>
      </c>
      <c r="AJ54" s="80">
        <v>9901</v>
      </c>
      <c r="AK54" s="80">
        <v>10849</v>
      </c>
      <c r="AL54" s="80">
        <v>10733</v>
      </c>
      <c r="AM54" s="80">
        <v>12273</v>
      </c>
      <c r="AN54" s="80">
        <v>10054</v>
      </c>
      <c r="AO54" s="80">
        <v>6279</v>
      </c>
      <c r="AP54" s="80">
        <v>7063</v>
      </c>
      <c r="AQ54" s="80">
        <v>10082</v>
      </c>
      <c r="AR54" s="80">
        <v>8964</v>
      </c>
      <c r="AS54" s="80">
        <v>6274</v>
      </c>
      <c r="AT54" s="80">
        <v>10692</v>
      </c>
      <c r="AU54" s="80">
        <v>13682.45888493215</v>
      </c>
    </row>
    <row r="55" spans="1:47">
      <c r="A55" s="78" t="s">
        <v>149</v>
      </c>
      <c r="B55" s="81">
        <v>4393.2438700000002</v>
      </c>
      <c r="C55" s="81">
        <v>5656.7462500000001</v>
      </c>
      <c r="D55" s="81">
        <v>4709.4846263691843</v>
      </c>
      <c r="E55" s="81">
        <v>4907</v>
      </c>
      <c r="F55" s="81">
        <v>4217.5846929136151</v>
      </c>
      <c r="G55" s="81">
        <v>4907.8729728748822</v>
      </c>
      <c r="H55" s="81">
        <v>4093.1407692593057</v>
      </c>
      <c r="I55" s="81">
        <v>4235.320724025004</v>
      </c>
      <c r="J55" s="81">
        <v>4744.0790548860577</v>
      </c>
      <c r="K55" s="81">
        <v>5437.9258609620374</v>
      </c>
      <c r="L55" s="81" t="s">
        <v>75</v>
      </c>
      <c r="M55" s="81" t="s">
        <v>75</v>
      </c>
      <c r="N55" s="81" t="s">
        <v>75</v>
      </c>
      <c r="O55" s="81" t="s">
        <v>75</v>
      </c>
      <c r="P55" s="81" t="s">
        <v>75</v>
      </c>
      <c r="Q55" s="81" t="s">
        <v>75</v>
      </c>
      <c r="R55" s="81" t="s">
        <v>75</v>
      </c>
      <c r="S55" s="81" t="s">
        <v>75</v>
      </c>
      <c r="T55" s="81" t="s">
        <v>75</v>
      </c>
      <c r="U55" s="81" t="s">
        <v>75</v>
      </c>
      <c r="V55" s="81" t="s">
        <v>75</v>
      </c>
      <c r="W55" s="81" t="s">
        <v>75</v>
      </c>
      <c r="X55" s="81" t="s">
        <v>75</v>
      </c>
      <c r="Y55" s="81" t="s">
        <v>75</v>
      </c>
      <c r="Z55" s="81" t="s">
        <v>75</v>
      </c>
      <c r="AA55" s="81" t="s">
        <v>75</v>
      </c>
      <c r="AB55" s="81" t="s">
        <v>75</v>
      </c>
      <c r="AC55" s="81"/>
      <c r="AD55" s="81" t="s">
        <v>75</v>
      </c>
      <c r="AE55" s="81" t="s">
        <v>75</v>
      </c>
      <c r="AF55" s="81" t="s">
        <v>75</v>
      </c>
      <c r="AG55" s="81" t="s">
        <v>75</v>
      </c>
      <c r="AH55" s="81" t="s">
        <v>75</v>
      </c>
      <c r="AI55" s="81" t="s">
        <v>75</v>
      </c>
      <c r="AJ55" s="81" t="s">
        <v>75</v>
      </c>
      <c r="AK55" s="81" t="s">
        <v>75</v>
      </c>
      <c r="AL55" s="81" t="s">
        <v>75</v>
      </c>
      <c r="AM55" s="81" t="s">
        <v>75</v>
      </c>
      <c r="AN55" s="81" t="s">
        <v>75</v>
      </c>
      <c r="AO55" s="81" t="s">
        <v>75</v>
      </c>
      <c r="AP55" s="81" t="s">
        <v>75</v>
      </c>
      <c r="AQ55" s="81" t="s">
        <v>75</v>
      </c>
      <c r="AR55" s="81" t="s">
        <v>75</v>
      </c>
      <c r="AS55" s="81" t="s">
        <v>75</v>
      </c>
      <c r="AT55" s="81" t="s">
        <v>75</v>
      </c>
      <c r="AU55" s="81" t="s">
        <v>75</v>
      </c>
    </row>
    <row r="56" spans="1:47">
      <c r="A56" s="77" t="s">
        <v>150</v>
      </c>
      <c r="B56" s="80">
        <v>3498.7406499999993</v>
      </c>
      <c r="C56" s="80">
        <v>5164.9877500000002</v>
      </c>
      <c r="D56" s="80">
        <v>4184.7625690796358</v>
      </c>
      <c r="E56" s="80">
        <v>4737</v>
      </c>
      <c r="F56" s="80">
        <v>4754.6735134101564</v>
      </c>
      <c r="G56" s="80">
        <v>6092.4691904104347</v>
      </c>
      <c r="H56" s="80">
        <v>4740.6410955831088</v>
      </c>
      <c r="I56" s="80">
        <v>5604.6816852442398</v>
      </c>
      <c r="J56" s="80">
        <v>5288.8606547327327</v>
      </c>
      <c r="K56" s="80">
        <v>7249.0170590678681</v>
      </c>
      <c r="L56" s="80" t="s">
        <v>75</v>
      </c>
      <c r="M56" s="80" t="s">
        <v>75</v>
      </c>
      <c r="N56" s="80" t="s">
        <v>75</v>
      </c>
      <c r="O56" s="80" t="s">
        <v>75</v>
      </c>
      <c r="P56" s="80" t="s">
        <v>75</v>
      </c>
      <c r="Q56" s="80" t="s">
        <v>75</v>
      </c>
      <c r="R56" s="80" t="s">
        <v>75</v>
      </c>
      <c r="S56" s="80" t="s">
        <v>75</v>
      </c>
      <c r="T56" s="80" t="s">
        <v>75</v>
      </c>
      <c r="U56" s="80" t="s">
        <v>173</v>
      </c>
      <c r="V56" s="80" t="s">
        <v>173</v>
      </c>
      <c r="W56" s="80" t="s">
        <v>173</v>
      </c>
      <c r="X56" s="80" t="s">
        <v>75</v>
      </c>
      <c r="Y56" s="80" t="s">
        <v>75</v>
      </c>
      <c r="Z56" s="80" t="s">
        <v>75</v>
      </c>
      <c r="AA56" s="80" t="s">
        <v>75</v>
      </c>
      <c r="AB56" s="80" t="s">
        <v>75</v>
      </c>
      <c r="AC56" s="80"/>
      <c r="AD56" s="80" t="s">
        <v>75</v>
      </c>
      <c r="AE56" s="80" t="s">
        <v>75</v>
      </c>
      <c r="AF56" s="80" t="s">
        <v>75</v>
      </c>
      <c r="AG56" s="80" t="s">
        <v>75</v>
      </c>
      <c r="AH56" s="80" t="s">
        <v>75</v>
      </c>
      <c r="AI56" s="80">
        <v>3951</v>
      </c>
      <c r="AJ56" s="80" t="s">
        <v>75</v>
      </c>
      <c r="AK56" s="80" t="s">
        <v>75</v>
      </c>
      <c r="AL56" s="80" t="s">
        <v>75</v>
      </c>
      <c r="AM56" s="80" t="s">
        <v>75</v>
      </c>
      <c r="AN56" s="80" t="s">
        <v>75</v>
      </c>
      <c r="AO56" s="80" t="s">
        <v>75</v>
      </c>
      <c r="AP56" s="80" t="s">
        <v>75</v>
      </c>
      <c r="AQ56" s="80" t="s">
        <v>75</v>
      </c>
      <c r="AR56" s="80" t="s">
        <v>75</v>
      </c>
      <c r="AS56" s="80" t="s">
        <v>75</v>
      </c>
      <c r="AT56" s="80" t="s">
        <v>75</v>
      </c>
      <c r="AU56" s="80" t="s">
        <v>75</v>
      </c>
    </row>
    <row r="57" spans="1:47">
      <c r="A57" s="78" t="s">
        <v>333</v>
      </c>
      <c r="B57" s="81">
        <v>3349.5817037199995</v>
      </c>
      <c r="C57" s="81">
        <v>3892.0657892159998</v>
      </c>
      <c r="D57" s="81">
        <v>3786.2369377135287</v>
      </c>
      <c r="E57" s="81">
        <v>4132</v>
      </c>
      <c r="F57" s="81">
        <v>4205.1371354291505</v>
      </c>
      <c r="G57" s="81">
        <v>4925.0819120687811</v>
      </c>
      <c r="H57" s="81" t="s">
        <v>75</v>
      </c>
      <c r="I57" s="81" t="s">
        <v>75</v>
      </c>
      <c r="J57" s="81" t="s">
        <v>75</v>
      </c>
      <c r="K57" s="81" t="s">
        <v>75</v>
      </c>
      <c r="L57" s="81" t="s">
        <v>75</v>
      </c>
      <c r="M57" s="81" t="s">
        <v>75</v>
      </c>
      <c r="N57" s="81" t="s">
        <v>75</v>
      </c>
      <c r="O57" s="81" t="s">
        <v>75</v>
      </c>
      <c r="P57" s="81" t="s">
        <v>75</v>
      </c>
      <c r="Q57" s="81" t="s">
        <v>75</v>
      </c>
      <c r="R57" s="81" t="s">
        <v>75</v>
      </c>
      <c r="S57" s="81" t="s">
        <v>75</v>
      </c>
      <c r="T57" s="81" t="s">
        <v>75</v>
      </c>
      <c r="U57" s="81" t="s">
        <v>75</v>
      </c>
      <c r="V57" s="81" t="s">
        <v>75</v>
      </c>
      <c r="W57" s="81" t="s">
        <v>75</v>
      </c>
      <c r="X57" s="81" t="s">
        <v>75</v>
      </c>
      <c r="Y57" s="81" t="s">
        <v>75</v>
      </c>
      <c r="Z57" s="81" t="s">
        <v>75</v>
      </c>
      <c r="AA57" s="81" t="s">
        <v>75</v>
      </c>
      <c r="AB57" s="81" t="s">
        <v>75</v>
      </c>
      <c r="AC57" s="81"/>
      <c r="AD57" s="81" t="s">
        <v>75</v>
      </c>
      <c r="AE57" s="81" t="s">
        <v>75</v>
      </c>
      <c r="AF57" s="81">
        <v>3998</v>
      </c>
      <c r="AG57" s="81">
        <v>3868</v>
      </c>
      <c r="AH57" s="81">
        <v>4276</v>
      </c>
      <c r="AI57" s="81">
        <v>5022</v>
      </c>
      <c r="AJ57" s="81">
        <v>4464</v>
      </c>
      <c r="AK57" s="81">
        <v>5015</v>
      </c>
      <c r="AL57" s="81">
        <v>4680</v>
      </c>
      <c r="AM57" s="81">
        <v>5164</v>
      </c>
      <c r="AN57" s="81">
        <v>4618</v>
      </c>
      <c r="AO57" s="81">
        <v>2674</v>
      </c>
      <c r="AP57" s="81">
        <v>2700</v>
      </c>
      <c r="AQ57" s="81">
        <v>4127</v>
      </c>
      <c r="AR57" s="81">
        <v>3671</v>
      </c>
      <c r="AS57" s="81">
        <v>4007</v>
      </c>
      <c r="AT57" s="81">
        <v>5345</v>
      </c>
      <c r="AU57" s="81">
        <v>5179.8864699999995</v>
      </c>
    </row>
    <row r="58" spans="1:47">
      <c r="A58" s="77" t="s">
        <v>147</v>
      </c>
      <c r="B58" s="80" t="s">
        <v>75</v>
      </c>
      <c r="C58" s="80">
        <v>6676.6529900000005</v>
      </c>
      <c r="D58" s="80">
        <v>5663.9255423718969</v>
      </c>
      <c r="E58" s="80">
        <v>6488</v>
      </c>
      <c r="F58" s="80">
        <v>6766.4486908718973</v>
      </c>
      <c r="G58" s="80">
        <v>7603.5354415385609</v>
      </c>
      <c r="H58" s="80">
        <v>6706.4527657052313</v>
      </c>
      <c r="I58" s="80">
        <v>7211.3114037052292</v>
      </c>
      <c r="J58" s="80">
        <v>8677.7819658718981</v>
      </c>
      <c r="K58" s="80">
        <v>9493.5177780385638</v>
      </c>
      <c r="L58" s="80" t="s">
        <v>75</v>
      </c>
      <c r="M58" s="80" t="s">
        <v>75</v>
      </c>
      <c r="N58" s="80" t="s">
        <v>75</v>
      </c>
      <c r="O58" s="80" t="s">
        <v>75</v>
      </c>
      <c r="P58" s="80" t="s">
        <v>75</v>
      </c>
      <c r="Q58" s="80" t="s">
        <v>75</v>
      </c>
      <c r="R58" s="80" t="s">
        <v>75</v>
      </c>
      <c r="S58" s="80" t="s">
        <v>75</v>
      </c>
      <c r="T58" s="80" t="s">
        <v>75</v>
      </c>
      <c r="U58" s="80" t="s">
        <v>91</v>
      </c>
      <c r="V58" s="80" t="s">
        <v>91</v>
      </c>
      <c r="W58" s="80" t="s">
        <v>91</v>
      </c>
      <c r="X58" s="80" t="s">
        <v>75</v>
      </c>
      <c r="Y58" s="80" t="s">
        <v>75</v>
      </c>
      <c r="Z58" s="80" t="s">
        <v>75</v>
      </c>
      <c r="AA58" s="80" t="s">
        <v>75</v>
      </c>
      <c r="AB58" s="80" t="s">
        <v>75</v>
      </c>
      <c r="AC58" s="80"/>
      <c r="AD58" s="80" t="s">
        <v>75</v>
      </c>
      <c r="AE58" s="80" t="s">
        <v>75</v>
      </c>
      <c r="AF58" s="80" t="s">
        <v>75</v>
      </c>
      <c r="AG58" s="80" t="s">
        <v>75</v>
      </c>
      <c r="AH58" s="80" t="s">
        <v>75</v>
      </c>
      <c r="AI58" s="80" t="s">
        <v>75</v>
      </c>
      <c r="AJ58" s="80" t="s">
        <v>75</v>
      </c>
      <c r="AK58" s="80" t="s">
        <v>75</v>
      </c>
      <c r="AL58" s="80" t="s">
        <v>75</v>
      </c>
      <c r="AM58" s="80" t="s">
        <v>75</v>
      </c>
      <c r="AN58" s="80" t="s">
        <v>75</v>
      </c>
      <c r="AO58" s="80" t="s">
        <v>75</v>
      </c>
      <c r="AP58" s="80" t="s">
        <v>75</v>
      </c>
      <c r="AQ58" s="80" t="s">
        <v>75</v>
      </c>
      <c r="AR58" s="80" t="s">
        <v>75</v>
      </c>
      <c r="AS58" s="80" t="s">
        <v>75</v>
      </c>
      <c r="AT58" s="80" t="s">
        <v>75</v>
      </c>
      <c r="AU58" s="80" t="s">
        <v>75</v>
      </c>
    </row>
    <row r="59" spans="1:47">
      <c r="A59" s="78" t="s">
        <v>255</v>
      </c>
      <c r="B59" s="81" t="s">
        <v>75</v>
      </c>
      <c r="C59" s="81">
        <v>10204.116790000002</v>
      </c>
      <c r="D59" s="81">
        <v>8153.126945500002</v>
      </c>
      <c r="E59" s="81">
        <v>8576</v>
      </c>
      <c r="F59" s="81">
        <v>9511.8827398333306</v>
      </c>
      <c r="G59" s="81">
        <v>10953.470078166662</v>
      </c>
      <c r="H59" s="81">
        <v>9919.1199363266678</v>
      </c>
      <c r="I59" s="81">
        <v>10819.141228419998</v>
      </c>
      <c r="J59" s="81">
        <v>11001.809722333335</v>
      </c>
      <c r="K59" s="81">
        <v>14533.037175470374</v>
      </c>
      <c r="L59" s="81">
        <v>11307.006219999999</v>
      </c>
      <c r="M59" s="81">
        <v>12411.414839996003</v>
      </c>
      <c r="N59" s="81">
        <v>13912</v>
      </c>
      <c r="O59" s="81">
        <v>15859.369470000995</v>
      </c>
      <c r="P59" s="81">
        <v>13582</v>
      </c>
      <c r="Q59" s="81">
        <v>13979</v>
      </c>
      <c r="R59" s="81">
        <v>13663</v>
      </c>
      <c r="S59" s="81">
        <v>16915</v>
      </c>
      <c r="T59" s="81">
        <v>14578.528769998997</v>
      </c>
      <c r="U59" s="81">
        <v>15376</v>
      </c>
      <c r="V59" s="81">
        <v>14944</v>
      </c>
      <c r="W59" s="81">
        <v>17187</v>
      </c>
      <c r="X59" s="81">
        <v>15294</v>
      </c>
      <c r="Y59" s="81">
        <v>14428.402329999997</v>
      </c>
      <c r="Z59" s="81">
        <v>14743.649290001002</v>
      </c>
      <c r="AA59" s="81">
        <v>17198</v>
      </c>
      <c r="AB59" s="81">
        <v>14299.198650001999</v>
      </c>
      <c r="AC59" s="81">
        <v>14309.941240004</v>
      </c>
      <c r="AD59" s="81">
        <v>14739.673090007</v>
      </c>
      <c r="AE59" s="81">
        <v>17996.153500002998</v>
      </c>
      <c r="AF59" s="81">
        <v>15241</v>
      </c>
      <c r="AG59" s="81">
        <v>15797</v>
      </c>
      <c r="AH59" s="81">
        <v>16204</v>
      </c>
      <c r="AI59" s="81">
        <v>17215</v>
      </c>
      <c r="AJ59" s="81">
        <v>15509</v>
      </c>
      <c r="AK59" s="81">
        <v>16303</v>
      </c>
      <c r="AL59" s="81">
        <v>16879</v>
      </c>
      <c r="AM59" s="81">
        <v>18950</v>
      </c>
      <c r="AN59" s="81">
        <v>15338</v>
      </c>
      <c r="AO59" s="81">
        <v>7230</v>
      </c>
      <c r="AP59" s="81">
        <v>7761</v>
      </c>
      <c r="AQ59" s="81">
        <v>11916</v>
      </c>
      <c r="AR59" s="81">
        <v>10121</v>
      </c>
      <c r="AS59" s="81">
        <v>10097</v>
      </c>
      <c r="AT59" s="81">
        <v>14626</v>
      </c>
      <c r="AU59" s="81">
        <v>18596.166149999997</v>
      </c>
    </row>
    <row r="60" spans="1:47">
      <c r="A60" s="77" t="s">
        <v>140</v>
      </c>
      <c r="B60" s="80" t="s">
        <v>75</v>
      </c>
      <c r="C60" s="80" t="s">
        <v>75</v>
      </c>
      <c r="D60" s="80">
        <v>17667.3599962882</v>
      </c>
      <c r="E60" s="80">
        <v>18283</v>
      </c>
      <c r="F60" s="80">
        <v>18076.529366954863</v>
      </c>
      <c r="G60" s="80">
        <v>19483.058671288196</v>
      </c>
      <c r="H60" s="80">
        <v>19016.368681914872</v>
      </c>
      <c r="I60" s="80">
        <v>20225.305494601533</v>
      </c>
      <c r="J60" s="80">
        <v>21086.918376641537</v>
      </c>
      <c r="K60" s="80">
        <v>24121.53220644821</v>
      </c>
      <c r="L60" s="80">
        <v>21818.339410000004</v>
      </c>
      <c r="M60" s="80">
        <v>22866.797540001</v>
      </c>
      <c r="N60" s="80">
        <v>23643</v>
      </c>
      <c r="O60" s="80">
        <v>26242.202850003996</v>
      </c>
      <c r="P60" s="80">
        <v>23673</v>
      </c>
      <c r="Q60" s="80">
        <v>24223</v>
      </c>
      <c r="R60" s="80">
        <v>25083</v>
      </c>
      <c r="S60" s="80">
        <v>30090</v>
      </c>
      <c r="T60" s="80">
        <v>26770.309930001</v>
      </c>
      <c r="U60" s="80">
        <v>27035</v>
      </c>
      <c r="V60" s="80">
        <v>27457</v>
      </c>
      <c r="W60" s="80">
        <v>30118</v>
      </c>
      <c r="X60" s="80">
        <v>26567</v>
      </c>
      <c r="Y60" s="80">
        <v>25263.144890001004</v>
      </c>
      <c r="Z60" s="80">
        <v>26678.773889999997</v>
      </c>
      <c r="AA60" s="80">
        <v>30880</v>
      </c>
      <c r="AB60" s="80">
        <v>28197.892600002004</v>
      </c>
      <c r="AC60" s="80">
        <v>25388.324139999997</v>
      </c>
      <c r="AD60" s="80">
        <v>25612.211800011999</v>
      </c>
      <c r="AE60" s="80">
        <v>31006.730030005005</v>
      </c>
      <c r="AF60" s="80">
        <v>26588</v>
      </c>
      <c r="AG60" s="80">
        <v>24713</v>
      </c>
      <c r="AH60" s="80">
        <v>24427</v>
      </c>
      <c r="AI60" s="80">
        <v>29611</v>
      </c>
      <c r="AJ60" s="80">
        <v>25076</v>
      </c>
      <c r="AK60" s="80">
        <v>24891</v>
      </c>
      <c r="AL60" s="80">
        <v>26662</v>
      </c>
      <c r="AM60" s="80">
        <v>27139</v>
      </c>
      <c r="AN60" s="80">
        <v>24246</v>
      </c>
      <c r="AO60" s="80">
        <v>13616</v>
      </c>
      <c r="AP60" s="80">
        <v>18831</v>
      </c>
      <c r="AQ60" s="80">
        <v>24330</v>
      </c>
      <c r="AR60" s="80">
        <v>20197</v>
      </c>
      <c r="AS60" s="80">
        <v>23986</v>
      </c>
      <c r="AT60" s="80">
        <v>25986</v>
      </c>
      <c r="AU60" s="80">
        <v>30954.183499999999</v>
      </c>
    </row>
    <row r="61" spans="1:47">
      <c r="A61" s="78" t="s">
        <v>257</v>
      </c>
      <c r="B61" s="81" t="s">
        <v>75</v>
      </c>
      <c r="C61" s="81" t="s">
        <v>75</v>
      </c>
      <c r="D61" s="81" t="s">
        <v>75</v>
      </c>
      <c r="E61" s="81" t="s">
        <v>75</v>
      </c>
      <c r="F61" s="81">
        <v>6304.0094239999999</v>
      </c>
      <c r="G61" s="81">
        <v>11910.248885833338</v>
      </c>
      <c r="H61" s="81">
        <v>10409.198095499998</v>
      </c>
      <c r="I61" s="81">
        <v>10910.370837666669</v>
      </c>
      <c r="J61" s="81">
        <v>11617.053889166666</v>
      </c>
      <c r="K61" s="81">
        <v>12792.628123666662</v>
      </c>
      <c r="L61" s="81">
        <v>11548.051009999999</v>
      </c>
      <c r="M61" s="81">
        <v>12458.802260003</v>
      </c>
      <c r="N61" s="81">
        <v>11262</v>
      </c>
      <c r="O61" s="81">
        <v>13724.960230005003</v>
      </c>
      <c r="P61" s="81">
        <v>12570</v>
      </c>
      <c r="Q61" s="81">
        <v>12950</v>
      </c>
      <c r="R61" s="81">
        <v>13105</v>
      </c>
      <c r="S61" s="81">
        <v>14545</v>
      </c>
      <c r="T61" s="81">
        <v>13704.549979999003</v>
      </c>
      <c r="U61" s="81">
        <v>12383</v>
      </c>
      <c r="V61" s="81">
        <v>14963</v>
      </c>
      <c r="W61" s="81">
        <v>16659</v>
      </c>
      <c r="X61" s="81">
        <v>14482</v>
      </c>
      <c r="Y61" s="81">
        <v>13346.008699999998</v>
      </c>
      <c r="Z61" s="81">
        <v>13772.038909997002</v>
      </c>
      <c r="AA61" s="81">
        <v>18770</v>
      </c>
      <c r="AB61" s="81">
        <v>13764.594880001001</v>
      </c>
      <c r="AC61" s="81">
        <v>13355.911450003998</v>
      </c>
      <c r="AD61" s="81">
        <v>13980.744959996999</v>
      </c>
      <c r="AE61" s="81">
        <v>16118.115960007</v>
      </c>
      <c r="AF61" s="81">
        <v>13380</v>
      </c>
      <c r="AG61" s="81">
        <v>13086</v>
      </c>
      <c r="AH61" s="81">
        <v>13825</v>
      </c>
      <c r="AI61" s="81">
        <v>15730</v>
      </c>
      <c r="AJ61" s="81">
        <v>13271</v>
      </c>
      <c r="AK61" s="81">
        <v>14225</v>
      </c>
      <c r="AL61" s="81">
        <v>14415</v>
      </c>
      <c r="AM61" s="81">
        <v>16070</v>
      </c>
      <c r="AN61" s="81">
        <v>13163</v>
      </c>
      <c r="AO61" s="81">
        <v>8779</v>
      </c>
      <c r="AP61" s="81">
        <v>10111</v>
      </c>
      <c r="AQ61" s="81">
        <v>12633</v>
      </c>
      <c r="AR61" s="81">
        <v>10840</v>
      </c>
      <c r="AS61" s="81">
        <v>12725</v>
      </c>
      <c r="AT61" s="81">
        <v>14383</v>
      </c>
      <c r="AU61" s="81">
        <v>16603.50013</v>
      </c>
    </row>
    <row r="62" spans="1:47">
      <c r="A62" s="77" t="s">
        <v>152</v>
      </c>
      <c r="B62" s="80" t="s">
        <v>75</v>
      </c>
      <c r="C62" s="80" t="s">
        <v>75</v>
      </c>
      <c r="D62" s="80" t="s">
        <v>75</v>
      </c>
      <c r="E62" s="80" t="s">
        <v>75</v>
      </c>
      <c r="F62" s="80">
        <v>4496.9721554999996</v>
      </c>
      <c r="G62" s="80">
        <v>4931.3130478333333</v>
      </c>
      <c r="H62" s="80">
        <v>5879.9084630733332</v>
      </c>
      <c r="I62" s="80">
        <v>6459.319595953335</v>
      </c>
      <c r="J62" s="80">
        <v>6860.6947866066639</v>
      </c>
      <c r="K62" s="80">
        <v>7205.9238100333378</v>
      </c>
      <c r="L62" s="80">
        <v>6762.9101499999997</v>
      </c>
      <c r="M62" s="80" t="s">
        <v>75</v>
      </c>
      <c r="N62" s="80" t="s">
        <v>75</v>
      </c>
      <c r="O62" s="80" t="s">
        <v>75</v>
      </c>
      <c r="P62" s="80" t="s">
        <v>75</v>
      </c>
      <c r="Q62" s="80" t="s">
        <v>75</v>
      </c>
      <c r="R62" s="80" t="s">
        <v>75</v>
      </c>
      <c r="S62" s="80" t="s">
        <v>75</v>
      </c>
      <c r="T62" s="82" t="s">
        <v>75</v>
      </c>
      <c r="U62" s="82" t="s">
        <v>75</v>
      </c>
      <c r="V62" s="82" t="s">
        <v>75</v>
      </c>
      <c r="W62" s="82" t="s">
        <v>75</v>
      </c>
      <c r="X62" s="80" t="s">
        <v>75</v>
      </c>
      <c r="Y62" s="80" t="s">
        <v>75</v>
      </c>
      <c r="Z62" s="80" t="s">
        <v>75</v>
      </c>
      <c r="AA62" s="80" t="s">
        <v>75</v>
      </c>
      <c r="AB62" s="80" t="s">
        <v>75</v>
      </c>
      <c r="AC62" s="80" t="s">
        <v>75</v>
      </c>
      <c r="AD62" s="80" t="s">
        <v>75</v>
      </c>
      <c r="AE62" s="80" t="s">
        <v>75</v>
      </c>
      <c r="AF62" s="80" t="s">
        <v>75</v>
      </c>
      <c r="AG62" s="80" t="s">
        <v>75</v>
      </c>
      <c r="AH62" s="80" t="s">
        <v>75</v>
      </c>
      <c r="AI62" s="80" t="s">
        <v>75</v>
      </c>
      <c r="AJ62" s="80" t="s">
        <v>75</v>
      </c>
      <c r="AK62" s="80" t="s">
        <v>75</v>
      </c>
      <c r="AL62" s="80" t="s">
        <v>75</v>
      </c>
      <c r="AM62" s="80" t="s">
        <v>75</v>
      </c>
      <c r="AN62" s="80" t="s">
        <v>75</v>
      </c>
      <c r="AO62" s="80" t="s">
        <v>75</v>
      </c>
      <c r="AP62" s="80" t="s">
        <v>75</v>
      </c>
      <c r="AQ62" s="80" t="s">
        <v>75</v>
      </c>
      <c r="AR62" s="80" t="s">
        <v>75</v>
      </c>
      <c r="AS62" s="80" t="s">
        <v>75</v>
      </c>
      <c r="AT62" s="80" t="s">
        <v>75</v>
      </c>
      <c r="AU62" s="80" t="s">
        <v>75</v>
      </c>
    </row>
    <row r="63" spans="1:47">
      <c r="A63" s="78" t="s">
        <v>334</v>
      </c>
      <c r="B63" s="81" t="s">
        <v>75</v>
      </c>
      <c r="C63" s="81" t="s">
        <v>75</v>
      </c>
      <c r="D63" s="81" t="s">
        <v>75</v>
      </c>
      <c r="E63" s="81" t="s">
        <v>75</v>
      </c>
      <c r="F63" s="81" t="s">
        <v>75</v>
      </c>
      <c r="G63" s="81" t="s">
        <v>75</v>
      </c>
      <c r="H63" s="81">
        <v>6714.0368431909064</v>
      </c>
      <c r="I63" s="81">
        <v>7459.0595118575748</v>
      </c>
      <c r="J63" s="81">
        <v>7171.2124895242396</v>
      </c>
      <c r="K63" s="81">
        <v>8660</v>
      </c>
      <c r="L63" s="81">
        <v>8830.7812300000005</v>
      </c>
      <c r="M63" s="81">
        <v>9271.2230100020024</v>
      </c>
      <c r="N63" s="81">
        <v>9462</v>
      </c>
      <c r="O63" s="81">
        <v>11079.58791</v>
      </c>
      <c r="P63" s="81">
        <v>9946</v>
      </c>
      <c r="Q63" s="81">
        <v>10692</v>
      </c>
      <c r="R63" s="81">
        <v>9664</v>
      </c>
      <c r="S63" s="81" t="s">
        <v>75</v>
      </c>
      <c r="T63" s="81">
        <v>10410.292019999999</v>
      </c>
      <c r="U63" s="81">
        <v>10907</v>
      </c>
      <c r="V63" s="81">
        <v>10684</v>
      </c>
      <c r="W63" s="81" t="s">
        <v>75</v>
      </c>
      <c r="X63" s="81">
        <v>10501</v>
      </c>
      <c r="Y63" s="81">
        <v>9955.0104400000018</v>
      </c>
      <c r="Z63" s="81" t="s">
        <v>75</v>
      </c>
      <c r="AA63" s="81" t="s">
        <v>75</v>
      </c>
      <c r="AB63" s="81">
        <v>10037.471260001001</v>
      </c>
      <c r="AC63" s="81">
        <v>10251.190570003</v>
      </c>
      <c r="AD63" s="81">
        <v>9157.714120005001</v>
      </c>
      <c r="AE63" s="81">
        <v>11675.849250007001</v>
      </c>
      <c r="AF63" s="81">
        <v>9685</v>
      </c>
      <c r="AG63" s="81">
        <v>9785</v>
      </c>
      <c r="AH63" s="81">
        <v>9987</v>
      </c>
      <c r="AI63" s="81">
        <v>13010</v>
      </c>
      <c r="AJ63" s="81">
        <v>10680</v>
      </c>
      <c r="AK63" s="81">
        <v>11479</v>
      </c>
      <c r="AL63" s="81">
        <v>10664</v>
      </c>
      <c r="AM63" s="81">
        <v>13198</v>
      </c>
      <c r="AN63" s="81">
        <v>9773</v>
      </c>
      <c r="AO63" s="81">
        <v>4850</v>
      </c>
      <c r="AP63" s="81">
        <v>7133</v>
      </c>
      <c r="AQ63" s="81">
        <v>9068</v>
      </c>
      <c r="AR63" s="81">
        <v>6021</v>
      </c>
      <c r="AS63" s="81">
        <v>6619</v>
      </c>
      <c r="AT63" s="81">
        <v>9744</v>
      </c>
      <c r="AU63" s="81">
        <v>11268.020480000001</v>
      </c>
    </row>
    <row r="64" spans="1:47">
      <c r="A64" s="77" t="s">
        <v>145</v>
      </c>
      <c r="B64" s="80" t="s">
        <v>75</v>
      </c>
      <c r="C64" s="80" t="s">
        <v>75</v>
      </c>
      <c r="D64" s="80" t="s">
        <v>75</v>
      </c>
      <c r="E64" s="80" t="s">
        <v>75</v>
      </c>
      <c r="F64" s="80" t="s">
        <v>75</v>
      </c>
      <c r="G64" s="80" t="s">
        <v>75</v>
      </c>
      <c r="H64" s="80">
        <v>7130.2330693333333</v>
      </c>
      <c r="I64" s="80">
        <v>8628.8637586666664</v>
      </c>
      <c r="J64" s="80">
        <v>6040.584297333332</v>
      </c>
      <c r="K64" s="80">
        <v>5724.6484146666708</v>
      </c>
      <c r="L64" s="80" t="s">
        <v>75</v>
      </c>
      <c r="M64" s="80" t="s">
        <v>75</v>
      </c>
      <c r="N64" s="80" t="s">
        <v>75</v>
      </c>
      <c r="O64" s="80" t="s">
        <v>75</v>
      </c>
      <c r="P64" s="80" t="s">
        <v>75</v>
      </c>
      <c r="Q64" s="80" t="s">
        <v>75</v>
      </c>
      <c r="R64" s="80" t="s">
        <v>75</v>
      </c>
      <c r="S64" s="80" t="s">
        <v>75</v>
      </c>
      <c r="T64" s="80" t="s">
        <v>75</v>
      </c>
      <c r="U64" s="80" t="s">
        <v>75</v>
      </c>
      <c r="V64" s="80" t="s">
        <v>75</v>
      </c>
      <c r="W64" s="80" t="s">
        <v>75</v>
      </c>
      <c r="X64" s="80" t="s">
        <v>75</v>
      </c>
      <c r="Y64" s="80" t="s">
        <v>75</v>
      </c>
      <c r="Z64" s="80" t="s">
        <v>75</v>
      </c>
      <c r="AA64" s="80" t="s">
        <v>75</v>
      </c>
      <c r="AB64" s="80" t="s">
        <v>75</v>
      </c>
      <c r="AC64" s="80" t="s">
        <v>75</v>
      </c>
      <c r="AD64" s="80" t="s">
        <v>75</v>
      </c>
      <c r="AE64" s="80" t="s">
        <v>75</v>
      </c>
      <c r="AF64" s="80">
        <v>5467</v>
      </c>
      <c r="AG64" s="80">
        <v>5599</v>
      </c>
      <c r="AH64" s="80">
        <v>5705</v>
      </c>
      <c r="AI64" s="80">
        <v>6781</v>
      </c>
      <c r="AJ64" s="80">
        <v>5908</v>
      </c>
      <c r="AK64" s="80">
        <v>6697</v>
      </c>
      <c r="AL64" s="80">
        <v>6307</v>
      </c>
      <c r="AM64" s="80">
        <v>8089</v>
      </c>
      <c r="AN64" s="80">
        <v>5972</v>
      </c>
      <c r="AO64" s="80">
        <v>2150</v>
      </c>
      <c r="AP64" s="80">
        <v>3459</v>
      </c>
      <c r="AQ64" s="80">
        <v>5323</v>
      </c>
      <c r="AR64" s="80">
        <v>3604</v>
      </c>
      <c r="AS64" s="80">
        <v>4893</v>
      </c>
      <c r="AT64" s="80">
        <v>4932</v>
      </c>
      <c r="AU64" s="80">
        <v>8119.6404600000005</v>
      </c>
    </row>
    <row r="65" spans="1:48">
      <c r="A65" s="78" t="s">
        <v>148</v>
      </c>
      <c r="B65" s="81" t="s">
        <v>75</v>
      </c>
      <c r="C65" s="81" t="s">
        <v>75</v>
      </c>
      <c r="D65" s="81" t="s">
        <v>75</v>
      </c>
      <c r="E65" s="81" t="s">
        <v>75</v>
      </c>
      <c r="F65" s="81" t="s">
        <v>75</v>
      </c>
      <c r="G65" s="81" t="s">
        <v>75</v>
      </c>
      <c r="H65" s="81" t="s">
        <v>75</v>
      </c>
      <c r="I65" s="81" t="s">
        <v>75</v>
      </c>
      <c r="J65" s="81" t="s">
        <v>75</v>
      </c>
      <c r="K65" s="81">
        <v>8190.2091463333336</v>
      </c>
      <c r="L65" s="81">
        <v>7266.3498399999999</v>
      </c>
      <c r="M65" s="81" t="s">
        <v>75</v>
      </c>
      <c r="N65" s="81" t="s">
        <v>75</v>
      </c>
      <c r="O65" s="81" t="s">
        <v>75</v>
      </c>
      <c r="P65" s="81">
        <v>8905</v>
      </c>
      <c r="Q65" s="81" t="s">
        <v>75</v>
      </c>
      <c r="R65" s="81" t="s">
        <v>75</v>
      </c>
      <c r="S65" s="81" t="s">
        <v>75</v>
      </c>
      <c r="T65" s="81" t="s">
        <v>75</v>
      </c>
      <c r="U65" s="81" t="s">
        <v>75</v>
      </c>
      <c r="V65" s="81" t="s">
        <v>75</v>
      </c>
      <c r="W65" s="81">
        <v>12313</v>
      </c>
      <c r="X65" s="81" t="s">
        <v>75</v>
      </c>
      <c r="Y65" s="81" t="s">
        <v>75</v>
      </c>
      <c r="Z65" s="81" t="s">
        <v>75</v>
      </c>
      <c r="AA65" s="81">
        <v>11837</v>
      </c>
      <c r="AB65" s="81" t="s">
        <v>75</v>
      </c>
      <c r="AC65" s="81" t="s">
        <v>75</v>
      </c>
      <c r="AD65" s="81">
        <v>6568.946919996999</v>
      </c>
      <c r="AE65" s="81" t="s">
        <v>75</v>
      </c>
      <c r="AF65" s="81">
        <v>6779.4046499999986</v>
      </c>
      <c r="AG65" s="81">
        <v>7244</v>
      </c>
      <c r="AH65" s="81">
        <v>7185</v>
      </c>
      <c r="AI65" s="81">
        <v>7984</v>
      </c>
      <c r="AJ65" s="81">
        <v>7570</v>
      </c>
      <c r="AK65" s="81">
        <v>7953</v>
      </c>
      <c r="AL65" s="81">
        <v>8646</v>
      </c>
      <c r="AM65" s="81">
        <v>9398</v>
      </c>
      <c r="AN65" s="81">
        <v>7889</v>
      </c>
      <c r="AO65" s="81">
        <v>2328</v>
      </c>
      <c r="AP65" s="81">
        <v>4707</v>
      </c>
      <c r="AQ65" s="81">
        <v>5865</v>
      </c>
      <c r="AR65" s="81">
        <v>4859</v>
      </c>
      <c r="AS65" s="81">
        <v>5887</v>
      </c>
      <c r="AT65" s="81">
        <v>6240</v>
      </c>
      <c r="AU65" s="81">
        <v>9546.961470000002</v>
      </c>
    </row>
    <row r="66" spans="1:48">
      <c r="A66" s="77" t="s">
        <v>336</v>
      </c>
      <c r="B66" s="80"/>
      <c r="C66" s="80"/>
      <c r="D66" s="80"/>
      <c r="E66" s="80"/>
      <c r="F66" s="80"/>
      <c r="G66" s="80"/>
      <c r="H66" s="80" t="s">
        <v>75</v>
      </c>
      <c r="I66" s="80">
        <v>3889</v>
      </c>
      <c r="J66" s="80">
        <v>4251</v>
      </c>
      <c r="K66" s="80" t="s">
        <v>75</v>
      </c>
      <c r="L66" s="80" t="s">
        <v>75</v>
      </c>
      <c r="M66" s="80" t="s">
        <v>75</v>
      </c>
      <c r="N66" s="80" t="s">
        <v>75</v>
      </c>
      <c r="O66" s="80" t="s">
        <v>75</v>
      </c>
      <c r="P66" s="80" t="s">
        <v>75</v>
      </c>
      <c r="Q66" s="80" t="s">
        <v>75</v>
      </c>
      <c r="R66" s="80" t="s">
        <v>75</v>
      </c>
      <c r="S66" s="80" t="s">
        <v>75</v>
      </c>
      <c r="T66" s="80" t="s">
        <v>75</v>
      </c>
      <c r="U66" s="80" t="s">
        <v>75</v>
      </c>
      <c r="V66" s="80" t="s">
        <v>75</v>
      </c>
      <c r="W66" s="80" t="s">
        <v>75</v>
      </c>
      <c r="X66" s="80" t="s">
        <v>75</v>
      </c>
      <c r="Y66" s="80" t="s">
        <v>75</v>
      </c>
      <c r="Z66" s="80" t="s">
        <v>75</v>
      </c>
      <c r="AA66" s="80" t="s">
        <v>75</v>
      </c>
      <c r="AB66" s="80" t="s">
        <v>75</v>
      </c>
      <c r="AC66" s="80" t="s">
        <v>75</v>
      </c>
      <c r="AD66" s="80" t="s">
        <v>75</v>
      </c>
      <c r="AE66" s="80" t="s">
        <v>75</v>
      </c>
      <c r="AF66" s="80">
        <v>4270</v>
      </c>
      <c r="AG66" s="80">
        <v>5176</v>
      </c>
      <c r="AH66" s="80">
        <v>5902</v>
      </c>
      <c r="AI66" s="80">
        <v>6518</v>
      </c>
      <c r="AJ66" s="80">
        <v>5502</v>
      </c>
      <c r="AK66" s="80">
        <v>5872</v>
      </c>
      <c r="AL66" s="80">
        <v>5668</v>
      </c>
      <c r="AM66" s="80">
        <v>6764</v>
      </c>
      <c r="AN66" s="80">
        <v>5540</v>
      </c>
      <c r="AO66" s="80">
        <v>2775</v>
      </c>
      <c r="AP66" s="80">
        <v>3292</v>
      </c>
      <c r="AQ66" s="80">
        <v>5378</v>
      </c>
      <c r="AR66" s="80">
        <v>4550</v>
      </c>
      <c r="AS66" s="80">
        <v>5199</v>
      </c>
      <c r="AT66" s="80">
        <v>6841</v>
      </c>
      <c r="AU66" s="80">
        <v>8264.6883900000012</v>
      </c>
    </row>
    <row r="67" spans="1:48">
      <c r="A67" s="78" t="s">
        <v>337</v>
      </c>
      <c r="B67" s="81" t="s">
        <v>75</v>
      </c>
      <c r="C67" s="81" t="s">
        <v>75</v>
      </c>
      <c r="D67" s="81" t="s">
        <v>75</v>
      </c>
      <c r="E67" s="81" t="s">
        <v>75</v>
      </c>
      <c r="F67" s="81" t="s">
        <v>75</v>
      </c>
      <c r="G67" s="81" t="s">
        <v>75</v>
      </c>
      <c r="H67" s="81" t="s">
        <v>75</v>
      </c>
      <c r="I67" s="81" t="s">
        <v>75</v>
      </c>
      <c r="J67" s="81" t="s">
        <v>75</v>
      </c>
      <c r="K67" s="81" t="s">
        <v>75</v>
      </c>
      <c r="L67" s="81" t="s">
        <v>75</v>
      </c>
      <c r="M67" s="81" t="s">
        <v>75</v>
      </c>
      <c r="N67" s="81" t="s">
        <v>75</v>
      </c>
      <c r="O67" s="81" t="s">
        <v>75</v>
      </c>
      <c r="P67" s="81" t="s">
        <v>75</v>
      </c>
      <c r="Q67" s="81" t="s">
        <v>75</v>
      </c>
      <c r="R67" s="81" t="s">
        <v>75</v>
      </c>
      <c r="S67" s="81" t="s">
        <v>75</v>
      </c>
      <c r="T67" s="81" t="s">
        <v>75</v>
      </c>
      <c r="U67" s="81" t="s">
        <v>75</v>
      </c>
      <c r="V67" s="81" t="s">
        <v>75</v>
      </c>
      <c r="W67" s="81" t="s">
        <v>75</v>
      </c>
      <c r="X67" s="81" t="s">
        <v>75</v>
      </c>
      <c r="Y67" s="81" t="s">
        <v>75</v>
      </c>
      <c r="Z67" s="81" t="s">
        <v>75</v>
      </c>
      <c r="AA67" s="81" t="s">
        <v>75</v>
      </c>
      <c r="AB67" s="81" t="s">
        <v>75</v>
      </c>
      <c r="AC67" s="81" t="s">
        <v>75</v>
      </c>
      <c r="AD67" s="81" t="s">
        <v>75</v>
      </c>
      <c r="AE67" s="81" t="s">
        <v>75</v>
      </c>
      <c r="AF67" s="81">
        <v>5165</v>
      </c>
      <c r="AG67" s="81">
        <v>5715</v>
      </c>
      <c r="AH67" s="81">
        <v>6117</v>
      </c>
      <c r="AI67" s="81">
        <v>7197</v>
      </c>
      <c r="AJ67" s="81">
        <v>6225</v>
      </c>
      <c r="AK67" s="81">
        <v>6883</v>
      </c>
      <c r="AL67" s="81">
        <v>6697</v>
      </c>
      <c r="AM67" s="81">
        <v>8060</v>
      </c>
      <c r="AN67" s="81">
        <v>6806</v>
      </c>
      <c r="AO67" s="81">
        <v>2703</v>
      </c>
      <c r="AP67" s="81">
        <v>3952</v>
      </c>
      <c r="AQ67" s="81">
        <v>5415</v>
      </c>
      <c r="AR67" s="81">
        <v>4410</v>
      </c>
      <c r="AS67" s="81">
        <v>4565</v>
      </c>
      <c r="AT67" s="81">
        <v>6637</v>
      </c>
      <c r="AU67" s="81">
        <v>6180.8585600000006</v>
      </c>
    </row>
    <row r="68" spans="1:48">
      <c r="A68" s="77" t="s">
        <v>262</v>
      </c>
      <c r="B68" s="80" t="s">
        <v>75</v>
      </c>
      <c r="C68" s="80" t="s">
        <v>75</v>
      </c>
      <c r="D68" s="80" t="s">
        <v>75</v>
      </c>
      <c r="E68" s="80" t="s">
        <v>75</v>
      </c>
      <c r="F68" s="80" t="s">
        <v>75</v>
      </c>
      <c r="G68" s="80" t="s">
        <v>75</v>
      </c>
      <c r="H68" s="80" t="s">
        <v>75</v>
      </c>
      <c r="I68" s="80" t="s">
        <v>75</v>
      </c>
      <c r="J68" s="80" t="s">
        <v>75</v>
      </c>
      <c r="K68" s="80" t="s">
        <v>75</v>
      </c>
      <c r="L68" s="80" t="s">
        <v>75</v>
      </c>
      <c r="M68" s="80" t="s">
        <v>75</v>
      </c>
      <c r="N68" s="80" t="s">
        <v>75</v>
      </c>
      <c r="O68" s="80" t="s">
        <v>75</v>
      </c>
      <c r="P68" s="80" t="s">
        <v>75</v>
      </c>
      <c r="Q68" s="80" t="s">
        <v>75</v>
      </c>
      <c r="R68" s="80" t="s">
        <v>75</v>
      </c>
      <c r="S68" s="80" t="s">
        <v>75</v>
      </c>
      <c r="T68" s="80" t="s">
        <v>75</v>
      </c>
      <c r="U68" s="80" t="s">
        <v>75</v>
      </c>
      <c r="V68" s="80" t="s">
        <v>75</v>
      </c>
      <c r="W68" s="80" t="s">
        <v>75</v>
      </c>
      <c r="X68" s="80" t="s">
        <v>75</v>
      </c>
      <c r="Y68" s="80" t="s">
        <v>75</v>
      </c>
      <c r="Z68" s="80" t="s">
        <v>75</v>
      </c>
      <c r="AA68" s="80" t="s">
        <v>75</v>
      </c>
      <c r="AB68" s="80" t="s">
        <v>75</v>
      </c>
      <c r="AC68" s="80" t="s">
        <v>75</v>
      </c>
      <c r="AD68" s="80" t="s">
        <v>75</v>
      </c>
      <c r="AE68" s="80" t="s">
        <v>75</v>
      </c>
      <c r="AF68" s="80">
        <v>3986</v>
      </c>
      <c r="AG68" s="80">
        <v>3698</v>
      </c>
      <c r="AH68" s="80" t="s">
        <v>75</v>
      </c>
      <c r="AI68" s="80">
        <v>4478</v>
      </c>
      <c r="AJ68" s="80">
        <v>3449</v>
      </c>
      <c r="AK68" s="80" t="s">
        <v>75</v>
      </c>
      <c r="AL68" s="80" t="s">
        <v>75</v>
      </c>
      <c r="AM68" s="80" t="s">
        <v>75</v>
      </c>
      <c r="AN68" s="80" t="s">
        <v>75</v>
      </c>
      <c r="AO68" s="80" t="s">
        <v>75</v>
      </c>
      <c r="AP68" s="80" t="s">
        <v>75</v>
      </c>
      <c r="AQ68" s="80" t="s">
        <v>75</v>
      </c>
      <c r="AR68" s="80" t="s">
        <v>75</v>
      </c>
      <c r="AS68" s="80" t="s">
        <v>75</v>
      </c>
      <c r="AT68" s="80" t="s">
        <v>75</v>
      </c>
      <c r="AU68" s="80" t="s">
        <v>75</v>
      </c>
    </row>
    <row r="69" spans="1:48">
      <c r="A69" s="78" t="s">
        <v>237</v>
      </c>
      <c r="B69" s="81" t="s">
        <v>75</v>
      </c>
      <c r="C69" s="81" t="s">
        <v>75</v>
      </c>
      <c r="D69" s="81" t="s">
        <v>75</v>
      </c>
      <c r="E69" s="81" t="s">
        <v>75</v>
      </c>
      <c r="F69" s="81" t="s">
        <v>75</v>
      </c>
      <c r="G69" s="81" t="s">
        <v>75</v>
      </c>
      <c r="H69" s="81" t="s">
        <v>75</v>
      </c>
      <c r="I69" s="81" t="s">
        <v>75</v>
      </c>
      <c r="J69" s="81" t="s">
        <v>75</v>
      </c>
      <c r="K69" s="81" t="s">
        <v>75</v>
      </c>
      <c r="L69" s="81" t="s">
        <v>75</v>
      </c>
      <c r="M69" s="81" t="s">
        <v>75</v>
      </c>
      <c r="N69" s="81" t="s">
        <v>75</v>
      </c>
      <c r="O69" s="81" t="s">
        <v>75</v>
      </c>
      <c r="P69" s="81" t="s">
        <v>75</v>
      </c>
      <c r="Q69" s="81" t="s">
        <v>75</v>
      </c>
      <c r="R69" s="81" t="s">
        <v>75</v>
      </c>
      <c r="S69" s="81" t="s">
        <v>75</v>
      </c>
      <c r="T69" s="81" t="s">
        <v>75</v>
      </c>
      <c r="U69" s="81" t="s">
        <v>75</v>
      </c>
      <c r="V69" s="81" t="s">
        <v>75</v>
      </c>
      <c r="W69" s="81" t="s">
        <v>75</v>
      </c>
      <c r="X69" s="81" t="s">
        <v>75</v>
      </c>
      <c r="Y69" s="81" t="s">
        <v>75</v>
      </c>
      <c r="Z69" s="81" t="s">
        <v>75</v>
      </c>
      <c r="AA69" s="81" t="s">
        <v>75</v>
      </c>
      <c r="AB69" s="81" t="s">
        <v>75</v>
      </c>
      <c r="AC69" s="81" t="s">
        <v>75</v>
      </c>
      <c r="AD69" s="81" t="s">
        <v>75</v>
      </c>
      <c r="AE69" s="81" t="s">
        <v>75</v>
      </c>
      <c r="AF69" s="81">
        <v>3823</v>
      </c>
      <c r="AG69" s="81">
        <v>3733</v>
      </c>
      <c r="AH69" s="81">
        <v>4020</v>
      </c>
      <c r="AI69" s="81">
        <v>4540</v>
      </c>
      <c r="AJ69" s="81">
        <v>4069</v>
      </c>
      <c r="AK69" s="81">
        <v>4463</v>
      </c>
      <c r="AL69" s="81">
        <v>3742</v>
      </c>
      <c r="AM69" s="81">
        <v>4865</v>
      </c>
      <c r="AN69" s="81">
        <v>5090</v>
      </c>
      <c r="AO69" s="81">
        <v>4118</v>
      </c>
      <c r="AP69" s="81">
        <v>4610</v>
      </c>
      <c r="AQ69" s="81">
        <v>6765</v>
      </c>
      <c r="AR69" s="81">
        <v>6604</v>
      </c>
      <c r="AS69" s="81">
        <v>6098</v>
      </c>
      <c r="AT69" s="81">
        <v>8030</v>
      </c>
      <c r="AU69" s="81">
        <v>10508.32727</v>
      </c>
    </row>
    <row r="70" spans="1:48">
      <c r="A70" s="77" t="s">
        <v>259</v>
      </c>
      <c r="B70" s="80" t="s">
        <v>75</v>
      </c>
      <c r="C70" s="80" t="s">
        <v>75</v>
      </c>
      <c r="D70" s="80" t="s">
        <v>75</v>
      </c>
      <c r="E70" s="80" t="s">
        <v>75</v>
      </c>
      <c r="F70" s="80" t="s">
        <v>75</v>
      </c>
      <c r="G70" s="80" t="s">
        <v>75</v>
      </c>
      <c r="H70" s="80" t="s">
        <v>75</v>
      </c>
      <c r="I70" s="80" t="s">
        <v>75</v>
      </c>
      <c r="J70" s="80" t="s">
        <v>75</v>
      </c>
      <c r="K70" s="80" t="s">
        <v>75</v>
      </c>
      <c r="L70" s="80" t="s">
        <v>75</v>
      </c>
      <c r="M70" s="80" t="s">
        <v>75</v>
      </c>
      <c r="N70" s="80" t="s">
        <v>75</v>
      </c>
      <c r="O70" s="80" t="s">
        <v>75</v>
      </c>
      <c r="P70" s="80" t="s">
        <v>75</v>
      </c>
      <c r="Q70" s="80" t="s">
        <v>75</v>
      </c>
      <c r="R70" s="80" t="s">
        <v>75</v>
      </c>
      <c r="S70" s="80" t="s">
        <v>75</v>
      </c>
      <c r="T70" s="80" t="s">
        <v>75</v>
      </c>
      <c r="U70" s="80" t="s">
        <v>75</v>
      </c>
      <c r="V70" s="80" t="s">
        <v>75</v>
      </c>
      <c r="W70" s="80" t="s">
        <v>75</v>
      </c>
      <c r="X70" s="80" t="s">
        <v>75</v>
      </c>
      <c r="Y70" s="80" t="s">
        <v>75</v>
      </c>
      <c r="Z70" s="80" t="s">
        <v>75</v>
      </c>
      <c r="AA70" s="80" t="s">
        <v>75</v>
      </c>
      <c r="AB70" s="80" t="s">
        <v>75</v>
      </c>
      <c r="AC70" s="80" t="s">
        <v>75</v>
      </c>
      <c r="AD70" s="80" t="s">
        <v>75</v>
      </c>
      <c r="AE70" s="80" t="s">
        <v>75</v>
      </c>
      <c r="AF70" s="80">
        <v>3600</v>
      </c>
      <c r="AG70" s="80">
        <v>3460</v>
      </c>
      <c r="AH70" s="80">
        <v>3461</v>
      </c>
      <c r="AI70" s="80" t="s">
        <v>75</v>
      </c>
      <c r="AJ70" s="80" t="s">
        <v>75</v>
      </c>
      <c r="AK70" s="80">
        <v>3261</v>
      </c>
      <c r="AL70" s="80">
        <v>3316</v>
      </c>
      <c r="AM70" s="80">
        <v>3997</v>
      </c>
      <c r="AN70" s="80">
        <v>3301</v>
      </c>
      <c r="AO70" s="80">
        <v>475</v>
      </c>
      <c r="AP70" s="80">
        <v>3098</v>
      </c>
      <c r="AQ70" s="80">
        <v>4079</v>
      </c>
      <c r="AR70" s="80">
        <v>3321</v>
      </c>
      <c r="AS70" s="80">
        <v>3993</v>
      </c>
      <c r="AT70" s="80">
        <v>3552</v>
      </c>
      <c r="AU70" s="80">
        <v>4937.7956399399991</v>
      </c>
    </row>
    <row r="71" spans="1:48">
      <c r="A71" s="78" t="s">
        <v>240</v>
      </c>
      <c r="B71" s="81" t="s">
        <v>75</v>
      </c>
      <c r="C71" s="81" t="s">
        <v>75</v>
      </c>
      <c r="D71" s="81" t="s">
        <v>75</v>
      </c>
      <c r="E71" s="81" t="s">
        <v>75</v>
      </c>
      <c r="F71" s="81" t="s">
        <v>75</v>
      </c>
      <c r="G71" s="81" t="s">
        <v>75</v>
      </c>
      <c r="H71" s="81" t="s">
        <v>75</v>
      </c>
      <c r="I71" s="81" t="s">
        <v>75</v>
      </c>
      <c r="J71" s="81" t="s">
        <v>75</v>
      </c>
      <c r="K71" s="81" t="s">
        <v>75</v>
      </c>
      <c r="L71" s="81" t="s">
        <v>75</v>
      </c>
      <c r="M71" s="81" t="s">
        <v>75</v>
      </c>
      <c r="N71" s="81" t="s">
        <v>75</v>
      </c>
      <c r="O71" s="81" t="s">
        <v>75</v>
      </c>
      <c r="P71" s="81" t="s">
        <v>75</v>
      </c>
      <c r="Q71" s="81" t="s">
        <v>75</v>
      </c>
      <c r="R71" s="81" t="s">
        <v>75</v>
      </c>
      <c r="S71" s="81" t="s">
        <v>75</v>
      </c>
      <c r="T71" s="81" t="s">
        <v>75</v>
      </c>
      <c r="U71" s="81" t="s">
        <v>75</v>
      </c>
      <c r="V71" s="81" t="s">
        <v>75</v>
      </c>
      <c r="W71" s="81" t="s">
        <v>75</v>
      </c>
      <c r="X71" s="81" t="s">
        <v>75</v>
      </c>
      <c r="Y71" s="81" t="s">
        <v>75</v>
      </c>
      <c r="Z71" s="81" t="s">
        <v>75</v>
      </c>
      <c r="AA71" s="81" t="s">
        <v>75</v>
      </c>
      <c r="AB71" s="81" t="s">
        <v>75</v>
      </c>
      <c r="AC71" s="81" t="s">
        <v>75</v>
      </c>
      <c r="AD71" s="81" t="s">
        <v>75</v>
      </c>
      <c r="AE71" s="81" t="s">
        <v>75</v>
      </c>
      <c r="AF71" s="81">
        <v>3306</v>
      </c>
      <c r="AG71" s="81">
        <v>3494</v>
      </c>
      <c r="AH71" s="81">
        <v>3612</v>
      </c>
      <c r="AI71" s="81">
        <v>4336</v>
      </c>
      <c r="AJ71" s="81" t="s">
        <v>75</v>
      </c>
      <c r="AK71" s="81">
        <v>4040</v>
      </c>
      <c r="AL71" s="81">
        <v>3697</v>
      </c>
      <c r="AM71" s="81">
        <v>4289</v>
      </c>
      <c r="AN71" s="81">
        <v>3769</v>
      </c>
      <c r="AO71" s="81">
        <v>3001</v>
      </c>
      <c r="AP71" s="81">
        <v>3073</v>
      </c>
      <c r="AQ71" s="81">
        <v>4241</v>
      </c>
      <c r="AR71" s="81">
        <v>2302</v>
      </c>
      <c r="AS71" s="81">
        <v>3516</v>
      </c>
      <c r="AT71" s="81">
        <v>3830</v>
      </c>
      <c r="AU71" s="81">
        <v>5229.3839399999997</v>
      </c>
    </row>
    <row r="72" spans="1:48">
      <c r="A72" s="77" t="s">
        <v>236</v>
      </c>
      <c r="B72" s="80" t="s">
        <v>75</v>
      </c>
      <c r="C72" s="80" t="s">
        <v>75</v>
      </c>
      <c r="D72" s="80" t="s">
        <v>75</v>
      </c>
      <c r="E72" s="80" t="s">
        <v>75</v>
      </c>
      <c r="F72" s="80" t="s">
        <v>75</v>
      </c>
      <c r="G72" s="80" t="s">
        <v>75</v>
      </c>
      <c r="H72" s="80" t="s">
        <v>75</v>
      </c>
      <c r="I72" s="80" t="s">
        <v>75</v>
      </c>
      <c r="J72" s="80" t="s">
        <v>75</v>
      </c>
      <c r="K72" s="80" t="s">
        <v>75</v>
      </c>
      <c r="L72" s="80" t="s">
        <v>75</v>
      </c>
      <c r="M72" s="80" t="s">
        <v>75</v>
      </c>
      <c r="N72" s="80" t="s">
        <v>75</v>
      </c>
      <c r="O72" s="80" t="s">
        <v>75</v>
      </c>
      <c r="P72" s="80" t="s">
        <v>75</v>
      </c>
      <c r="Q72" s="80" t="s">
        <v>75</v>
      </c>
      <c r="R72" s="80" t="s">
        <v>75</v>
      </c>
      <c r="S72" s="80" t="s">
        <v>75</v>
      </c>
      <c r="T72" s="80" t="s">
        <v>75</v>
      </c>
      <c r="U72" s="80" t="s">
        <v>75</v>
      </c>
      <c r="V72" s="80" t="s">
        <v>75</v>
      </c>
      <c r="W72" s="80" t="s">
        <v>75</v>
      </c>
      <c r="X72" s="80" t="s">
        <v>75</v>
      </c>
      <c r="Y72" s="80" t="s">
        <v>75</v>
      </c>
      <c r="Z72" s="80" t="s">
        <v>75</v>
      </c>
      <c r="AA72" s="80" t="s">
        <v>75</v>
      </c>
      <c r="AB72" s="80" t="s">
        <v>75</v>
      </c>
      <c r="AC72" s="80" t="s">
        <v>75</v>
      </c>
      <c r="AD72" s="80" t="s">
        <v>75</v>
      </c>
      <c r="AE72" s="80" t="s">
        <v>75</v>
      </c>
      <c r="AF72" s="80">
        <v>3190</v>
      </c>
      <c r="AG72" s="80">
        <v>3673</v>
      </c>
      <c r="AH72" s="80">
        <v>3415</v>
      </c>
      <c r="AI72" s="80">
        <v>3814</v>
      </c>
      <c r="AJ72" s="80">
        <v>3608</v>
      </c>
      <c r="AK72" s="80">
        <v>3792</v>
      </c>
      <c r="AL72" s="80">
        <v>3767</v>
      </c>
      <c r="AM72" s="80">
        <v>3986</v>
      </c>
      <c r="AN72" s="80">
        <v>3243</v>
      </c>
      <c r="AO72" s="80">
        <v>2147</v>
      </c>
      <c r="AP72" s="80">
        <v>1846</v>
      </c>
      <c r="AQ72" s="80">
        <v>2099</v>
      </c>
      <c r="AR72" s="80">
        <v>1774</v>
      </c>
      <c r="AS72" s="80">
        <v>2505</v>
      </c>
      <c r="AT72" s="80">
        <v>3203</v>
      </c>
      <c r="AU72" s="80">
        <v>2700.6273200000005</v>
      </c>
    </row>
    <row r="73" spans="1:48">
      <c r="A73" s="78" t="s">
        <v>335</v>
      </c>
      <c r="B73" s="80" t="s">
        <v>75</v>
      </c>
      <c r="C73" s="80" t="s">
        <v>75</v>
      </c>
      <c r="D73" s="80" t="s">
        <v>75</v>
      </c>
      <c r="E73" s="80" t="s">
        <v>75</v>
      </c>
      <c r="F73" s="80" t="s">
        <v>75</v>
      </c>
      <c r="G73" s="80" t="s">
        <v>75</v>
      </c>
      <c r="H73" s="80" t="s">
        <v>75</v>
      </c>
      <c r="I73" s="80" t="s">
        <v>75</v>
      </c>
      <c r="J73" s="80" t="s">
        <v>75</v>
      </c>
      <c r="K73" s="80" t="s">
        <v>75</v>
      </c>
      <c r="L73" s="80" t="s">
        <v>75</v>
      </c>
      <c r="M73" s="80" t="s">
        <v>75</v>
      </c>
      <c r="N73" s="80" t="s">
        <v>75</v>
      </c>
      <c r="O73" s="80" t="s">
        <v>75</v>
      </c>
      <c r="P73" s="80" t="s">
        <v>75</v>
      </c>
      <c r="Q73" s="80" t="s">
        <v>75</v>
      </c>
      <c r="R73" s="80" t="s">
        <v>75</v>
      </c>
      <c r="S73" s="80" t="s">
        <v>75</v>
      </c>
      <c r="T73" s="80" t="s">
        <v>75</v>
      </c>
      <c r="U73" s="80" t="s">
        <v>75</v>
      </c>
      <c r="V73" s="80" t="s">
        <v>75</v>
      </c>
      <c r="W73" s="81" t="s">
        <v>75</v>
      </c>
      <c r="X73" s="81" t="s">
        <v>75</v>
      </c>
      <c r="Y73" s="81" t="s">
        <v>75</v>
      </c>
      <c r="Z73" s="81" t="s">
        <v>75</v>
      </c>
      <c r="AA73" s="81" t="s">
        <v>75</v>
      </c>
      <c r="AB73" s="81" t="s">
        <v>75</v>
      </c>
      <c r="AC73" s="81" t="s">
        <v>75</v>
      </c>
      <c r="AD73" s="81" t="s">
        <v>75</v>
      </c>
      <c r="AE73" s="81" t="s">
        <v>75</v>
      </c>
      <c r="AF73" s="81" t="s">
        <v>75</v>
      </c>
      <c r="AG73" s="81" t="s">
        <v>75</v>
      </c>
      <c r="AH73" s="81">
        <v>3003</v>
      </c>
      <c r="AI73" s="81" t="s">
        <v>75</v>
      </c>
      <c r="AJ73" s="81" t="s">
        <v>75</v>
      </c>
      <c r="AK73" s="81">
        <v>3198</v>
      </c>
      <c r="AL73" s="81">
        <v>4096</v>
      </c>
      <c r="AM73" s="81">
        <v>6379</v>
      </c>
      <c r="AN73" s="81">
        <v>4598</v>
      </c>
      <c r="AO73" s="81">
        <v>3132</v>
      </c>
      <c r="AP73" s="81">
        <v>3880</v>
      </c>
      <c r="AQ73" s="81">
        <v>4902</v>
      </c>
      <c r="AR73" s="81">
        <v>3662</v>
      </c>
      <c r="AS73" s="81">
        <v>6095</v>
      </c>
      <c r="AT73" s="81">
        <v>5065</v>
      </c>
      <c r="AU73" s="81">
        <v>5254.12111</v>
      </c>
    </row>
    <row r="74" spans="1:48">
      <c r="A74" s="77" t="s">
        <v>305</v>
      </c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>
        <v>4221</v>
      </c>
      <c r="AK74" s="80">
        <v>5341</v>
      </c>
      <c r="AL74" s="80">
        <v>4937</v>
      </c>
      <c r="AM74" s="80">
        <v>7009</v>
      </c>
      <c r="AN74" s="80">
        <v>5299</v>
      </c>
      <c r="AO74" s="80">
        <v>3581</v>
      </c>
      <c r="AP74" s="80">
        <v>5138</v>
      </c>
      <c r="AQ74" s="80">
        <v>7597</v>
      </c>
      <c r="AR74" s="80">
        <v>7180</v>
      </c>
      <c r="AS74" s="80">
        <v>8613</v>
      </c>
      <c r="AT74" s="80">
        <v>11214</v>
      </c>
      <c r="AU74" s="80">
        <v>12258.075539999998</v>
      </c>
    </row>
    <row r="75" spans="1:48">
      <c r="A75" s="78" t="s">
        <v>239</v>
      </c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>
        <v>4148</v>
      </c>
      <c r="AK75" s="81">
        <v>4092</v>
      </c>
      <c r="AL75" s="81">
        <v>3903</v>
      </c>
      <c r="AM75" s="81">
        <v>3505</v>
      </c>
      <c r="AN75" s="81">
        <v>2824</v>
      </c>
      <c r="AO75" s="81">
        <v>-164</v>
      </c>
      <c r="AP75" s="81">
        <v>2590</v>
      </c>
      <c r="AQ75" s="81">
        <v>3510</v>
      </c>
      <c r="AR75" s="81">
        <v>3359</v>
      </c>
      <c r="AS75" s="81">
        <v>2741</v>
      </c>
      <c r="AT75" s="81">
        <v>2946</v>
      </c>
      <c r="AU75" s="81">
        <v>4467.0260500000004</v>
      </c>
    </row>
    <row r="76" spans="1:48">
      <c r="A76" s="77" t="s">
        <v>317</v>
      </c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>
        <v>1580</v>
      </c>
      <c r="AL76" s="80">
        <v>1887</v>
      </c>
      <c r="AM76" s="80">
        <v>2743</v>
      </c>
      <c r="AN76" s="80">
        <v>1482</v>
      </c>
      <c r="AO76" s="80">
        <v>1995</v>
      </c>
      <c r="AP76" s="80">
        <v>486</v>
      </c>
      <c r="AQ76" s="80">
        <v>2475</v>
      </c>
      <c r="AR76" s="80">
        <v>703</v>
      </c>
      <c r="AS76" s="80">
        <v>490</v>
      </c>
      <c r="AT76" s="80">
        <v>3865</v>
      </c>
      <c r="AU76" s="80">
        <v>2223.8863049999991</v>
      </c>
    </row>
    <row r="77" spans="1:48">
      <c r="A77" s="78" t="s">
        <v>243</v>
      </c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>
        <v>157</v>
      </c>
      <c r="AL77" s="81">
        <v>159</v>
      </c>
      <c r="AM77" s="81">
        <v>160</v>
      </c>
      <c r="AN77" s="81">
        <v>111</v>
      </c>
      <c r="AO77" s="81">
        <v>59</v>
      </c>
      <c r="AP77" s="81">
        <v>109</v>
      </c>
      <c r="AQ77" s="81">
        <v>131</v>
      </c>
      <c r="AR77" s="81">
        <v>103</v>
      </c>
      <c r="AS77" s="81">
        <v>53</v>
      </c>
      <c r="AT77" s="81">
        <v>351</v>
      </c>
      <c r="AU77" s="81">
        <v>41.321810000000013</v>
      </c>
    </row>
    <row r="78" spans="1:48">
      <c r="A78" s="77" t="s">
        <v>19</v>
      </c>
      <c r="B78" s="80">
        <v>20152.222003680472</v>
      </c>
      <c r="C78" s="80">
        <v>24812.651749556244</v>
      </c>
      <c r="D78" s="80">
        <v>27971.502090293725</v>
      </c>
      <c r="E78" s="80">
        <v>34131.238189999916</v>
      </c>
      <c r="F78" s="80">
        <v>37190.747932717233</v>
      </c>
      <c r="G78" s="80">
        <v>52902.952681486466</v>
      </c>
      <c r="H78" s="80">
        <v>41816.805677442986</v>
      </c>
      <c r="I78" s="80">
        <v>46207.037359909649</v>
      </c>
      <c r="J78" s="80">
        <v>50037.467182801571</v>
      </c>
      <c r="K78" s="80">
        <v>64628.452753668855</v>
      </c>
      <c r="L78" s="80">
        <v>93975.35460319792</v>
      </c>
      <c r="M78" s="80">
        <v>140799.74252753533</v>
      </c>
      <c r="N78" s="80">
        <v>146129</v>
      </c>
      <c r="O78" s="80">
        <v>174087.36428075098</v>
      </c>
      <c r="P78" s="80">
        <v>141538</v>
      </c>
      <c r="Q78" s="80">
        <v>151458</v>
      </c>
      <c r="R78" s="80">
        <v>151973</v>
      </c>
      <c r="S78" s="80">
        <v>183805</v>
      </c>
      <c r="T78" s="80">
        <v>144909.94514784499</v>
      </c>
      <c r="U78" s="80">
        <f>U79-SUM(U44:U66)</f>
        <v>154486</v>
      </c>
      <c r="V78" s="80">
        <v>158084</v>
      </c>
      <c r="W78" s="80">
        <v>181432</v>
      </c>
      <c r="X78" s="80">
        <v>138584</v>
      </c>
      <c r="Y78" s="80">
        <v>132488.76103343198</v>
      </c>
      <c r="Z78" s="80">
        <v>134935.93675394403</v>
      </c>
      <c r="AA78" s="80">
        <v>164119</v>
      </c>
      <c r="AB78" s="80">
        <v>130185</v>
      </c>
      <c r="AC78" s="80">
        <v>81875.352200899972</v>
      </c>
      <c r="AD78" s="80">
        <v>82184.2261803</v>
      </c>
      <c r="AE78" s="80">
        <v>94484.207722272025</v>
      </c>
      <c r="AF78" s="80">
        <v>23419</v>
      </c>
      <c r="AG78" s="80">
        <v>21658</v>
      </c>
      <c r="AH78" s="80">
        <v>21526</v>
      </c>
      <c r="AI78" s="80">
        <v>28080</v>
      </c>
      <c r="AJ78" s="80">
        <v>26466</v>
      </c>
      <c r="AK78" s="80">
        <v>20057</v>
      </c>
      <c r="AL78" s="80">
        <v>9799</v>
      </c>
      <c r="AM78" s="80">
        <v>2958</v>
      </c>
      <c r="AN78" s="80">
        <v>2670</v>
      </c>
      <c r="AO78" s="80">
        <v>-242</v>
      </c>
      <c r="AP78" s="80">
        <v>1000</v>
      </c>
      <c r="AQ78" s="80">
        <v>-631</v>
      </c>
      <c r="AR78" s="80">
        <v>1747</v>
      </c>
      <c r="AS78" s="80">
        <v>866</v>
      </c>
      <c r="AT78" s="80"/>
      <c r="AU78" s="80"/>
    </row>
    <row r="79" spans="1:48" s="178" customFormat="1">
      <c r="A79" s="176" t="s">
        <v>12</v>
      </c>
      <c r="B79" s="177">
        <v>114890.70759667663</v>
      </c>
      <c r="C79" s="177">
        <v>165544.07360999999</v>
      </c>
      <c r="D79" s="177">
        <v>158635</v>
      </c>
      <c r="E79" s="177">
        <v>176033</v>
      </c>
      <c r="F79" s="177">
        <v>196370</v>
      </c>
      <c r="G79" s="177">
        <v>241728</v>
      </c>
      <c r="H79" s="177">
        <v>217765.32066000038</v>
      </c>
      <c r="I79" s="177">
        <v>245035.7646299999</v>
      </c>
      <c r="J79" s="177">
        <v>257076.00961000001</v>
      </c>
      <c r="K79" s="177">
        <v>315285.43896</v>
      </c>
      <c r="L79" s="177">
        <v>264790.57518000045</v>
      </c>
      <c r="M79" s="177">
        <v>290290</v>
      </c>
      <c r="N79" s="177">
        <v>299144</v>
      </c>
      <c r="O79" s="177">
        <v>352995</v>
      </c>
      <c r="P79" s="177">
        <v>294629</v>
      </c>
      <c r="Q79" s="177">
        <v>309386</v>
      </c>
      <c r="R79" s="177">
        <v>311166</v>
      </c>
      <c r="S79" s="177">
        <v>382122</v>
      </c>
      <c r="T79" s="177">
        <v>311401</v>
      </c>
      <c r="U79" s="177">
        <v>320689</v>
      </c>
      <c r="V79" s="177">
        <v>331233</v>
      </c>
      <c r="W79" s="177">
        <v>384646</v>
      </c>
      <c r="X79" s="177">
        <v>304864</v>
      </c>
      <c r="Y79" s="177">
        <v>291870</v>
      </c>
      <c r="Z79" s="177">
        <v>297668</v>
      </c>
      <c r="AA79" s="177">
        <v>360763</v>
      </c>
      <c r="AB79" s="177">
        <v>295647</v>
      </c>
      <c r="AC79" s="177">
        <v>285321</v>
      </c>
      <c r="AD79" s="177">
        <v>284144</v>
      </c>
      <c r="AE79" s="177">
        <v>335057</v>
      </c>
      <c r="AF79" s="177">
        <v>267861</v>
      </c>
      <c r="AG79" s="177">
        <v>269105</v>
      </c>
      <c r="AH79" s="177">
        <v>271701</v>
      </c>
      <c r="AI79" s="177">
        <v>316879</v>
      </c>
      <c r="AJ79" s="177">
        <v>278046</v>
      </c>
      <c r="AK79" s="177">
        <v>291863</v>
      </c>
      <c r="AL79" s="177">
        <v>292101</v>
      </c>
      <c r="AM79" s="177">
        <v>317619</v>
      </c>
      <c r="AN79" s="177">
        <v>258183</v>
      </c>
      <c r="AO79" s="177">
        <v>137386</v>
      </c>
      <c r="AP79" s="177">
        <v>183718</v>
      </c>
      <c r="AQ79" s="177">
        <v>238880</v>
      </c>
      <c r="AR79" s="177">
        <v>206180</v>
      </c>
      <c r="AS79" s="177">
        <v>232480</v>
      </c>
      <c r="AT79" s="177">
        <v>276199</v>
      </c>
      <c r="AU79" s="177">
        <v>335463.28788904863</v>
      </c>
      <c r="AV79"/>
    </row>
    <row r="80" spans="1:48">
      <c r="B80" s="132"/>
      <c r="C80" s="132"/>
      <c r="D80" s="132"/>
      <c r="E80" s="132"/>
      <c r="F80" s="132"/>
      <c r="G80" s="132"/>
      <c r="H80" s="132"/>
      <c r="I80" s="132"/>
      <c r="J80" s="132"/>
      <c r="K80" s="132"/>
      <c r="L80" s="132"/>
      <c r="M80" s="132"/>
      <c r="N80" s="132"/>
      <c r="O80" s="132"/>
      <c r="P80" s="132"/>
      <c r="Q80" s="132"/>
      <c r="R80" s="132"/>
      <c r="S80" s="132"/>
      <c r="T80" s="132"/>
      <c r="U80" s="132"/>
      <c r="V80" s="132"/>
      <c r="W80" s="132"/>
      <c r="X80" s="132"/>
      <c r="Y80" s="132"/>
      <c r="Z80" s="132"/>
      <c r="AA80" s="132"/>
      <c r="AB80" s="132"/>
      <c r="AC80" s="132"/>
      <c r="AD80" s="132"/>
      <c r="AE80" s="132"/>
      <c r="AF80" s="132"/>
      <c r="AG80" s="132"/>
      <c r="AH80" s="132"/>
      <c r="AI80" s="132"/>
      <c r="AJ80" s="132"/>
      <c r="AK80" s="132"/>
      <c r="AL80" s="132"/>
      <c r="AM80" s="132"/>
      <c r="AN80" s="132"/>
      <c r="AO80" s="132"/>
      <c r="AP80" s="132"/>
      <c r="AQ80" s="132"/>
      <c r="AR80" s="132"/>
      <c r="AS80" s="132"/>
      <c r="AT80" s="132"/>
      <c r="AU80" s="132"/>
    </row>
    <row r="81" spans="2:12">
      <c r="B81" s="132"/>
      <c r="C81" s="132"/>
      <c r="D81" s="132"/>
      <c r="E81" s="132"/>
      <c r="F81" s="132"/>
      <c r="G81" s="132"/>
      <c r="H81" s="132"/>
      <c r="I81" s="132"/>
      <c r="J81" s="132"/>
      <c r="K81" s="132"/>
      <c r="L81" s="132"/>
    </row>
  </sheetData>
  <phoneticPr fontId="138" type="noConversion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T22"/>
  <sheetViews>
    <sheetView showGridLines="0" zoomScale="95" zoomScaleNormal="100" workbookViewId="0">
      <pane xSplit="1" topLeftCell="C1" activePane="topRight" state="frozen"/>
      <selection pane="topRight" activeCell="M14" sqref="M14:M22"/>
    </sheetView>
  </sheetViews>
  <sheetFormatPr defaultColWidth="9.140625" defaultRowHeight="12.75"/>
  <cols>
    <col min="1" max="1" width="18.85546875" style="76" bestFit="1" customWidth="1"/>
    <col min="2" max="2" width="9.140625" style="76"/>
    <col min="3" max="7" width="10" style="76" bestFit="1" customWidth="1"/>
    <col min="8" max="44" width="9.140625" style="139"/>
    <col min="45" max="46" width="7.85546875" style="139" bestFit="1" customWidth="1"/>
    <col min="47" max="47" width="16.140625" style="139" bestFit="1" customWidth="1"/>
    <col min="48" max="16384" width="9.140625" style="139"/>
  </cols>
  <sheetData>
    <row r="1" spans="1:46">
      <c r="A1" s="199"/>
      <c r="B1" s="200" t="s">
        <v>123</v>
      </c>
      <c r="C1" s="200" t="s">
        <v>82</v>
      </c>
      <c r="D1" s="200" t="s">
        <v>83</v>
      </c>
      <c r="E1" s="200" t="s">
        <v>84</v>
      </c>
      <c r="F1" s="200" t="s">
        <v>85</v>
      </c>
      <c r="G1" s="200" t="s">
        <v>86</v>
      </c>
      <c r="H1" s="200" t="s">
        <v>87</v>
      </c>
      <c r="I1" s="200" t="s">
        <v>124</v>
      </c>
      <c r="J1" s="200" t="s">
        <v>125</v>
      </c>
      <c r="K1" s="200" t="s">
        <v>126</v>
      </c>
      <c r="L1" s="200" t="s">
        <v>127</v>
      </c>
      <c r="M1" s="200" t="s">
        <v>128</v>
      </c>
      <c r="N1" s="200" t="s">
        <v>129</v>
      </c>
      <c r="O1" s="200" t="s">
        <v>130</v>
      </c>
      <c r="P1" s="200" t="s">
        <v>131</v>
      </c>
      <c r="Q1" s="200" t="s">
        <v>57</v>
      </c>
      <c r="R1" s="200" t="s">
        <v>58</v>
      </c>
      <c r="S1" s="200" t="s">
        <v>59</v>
      </c>
      <c r="T1" s="200" t="s">
        <v>172</v>
      </c>
      <c r="U1" s="200" t="s">
        <v>174</v>
      </c>
      <c r="V1" s="200" t="s">
        <v>176</v>
      </c>
      <c r="W1" s="200" t="s">
        <v>178</v>
      </c>
      <c r="X1" s="200" t="s">
        <v>179</v>
      </c>
      <c r="Y1" s="200" t="s">
        <v>181</v>
      </c>
      <c r="Z1" s="200" t="s">
        <v>182</v>
      </c>
      <c r="AA1" s="200" t="s">
        <v>211</v>
      </c>
      <c r="AB1" s="200" t="s">
        <v>212</v>
      </c>
      <c r="AC1" s="200" t="s">
        <v>225</v>
      </c>
      <c r="AD1" s="200" t="s">
        <v>228</v>
      </c>
      <c r="AE1" s="200" t="s">
        <v>229</v>
      </c>
      <c r="AF1" s="200" t="s">
        <v>268</v>
      </c>
      <c r="AG1" s="200" t="s">
        <v>304</v>
      </c>
      <c r="AH1" s="201" t="s">
        <v>307</v>
      </c>
      <c r="AI1" s="201" t="s">
        <v>309</v>
      </c>
      <c r="AJ1" s="201" t="s">
        <v>314</v>
      </c>
      <c r="AK1" s="201" t="s">
        <v>323</v>
      </c>
      <c r="AL1" s="201" t="s">
        <v>325</v>
      </c>
      <c r="AM1" s="201" t="s">
        <v>338</v>
      </c>
      <c r="AN1" s="201" t="s">
        <v>341</v>
      </c>
      <c r="AO1" s="201" t="s">
        <v>343</v>
      </c>
      <c r="AP1" s="201" t="s">
        <v>344</v>
      </c>
      <c r="AQ1" s="201" t="s">
        <v>345</v>
      </c>
      <c r="AR1" s="201" t="s">
        <v>346</v>
      </c>
      <c r="AS1" s="201" t="s">
        <v>347</v>
      </c>
      <c r="AT1" s="201" t="s">
        <v>348</v>
      </c>
    </row>
    <row r="2" spans="1:46" s="142" customFormat="1">
      <c r="A2" s="141" t="s">
        <v>213</v>
      </c>
      <c r="B2" s="146">
        <v>108381.55986835477</v>
      </c>
      <c r="C2" s="146">
        <v>109102</v>
      </c>
      <c r="D2" s="146">
        <v>118649</v>
      </c>
      <c r="E2" s="146">
        <v>132080.80211999998</v>
      </c>
      <c r="F2" s="146">
        <v>151335</v>
      </c>
      <c r="G2" s="146">
        <v>155318.35425</v>
      </c>
      <c r="H2" s="146">
        <v>163656</v>
      </c>
      <c r="I2" s="146">
        <v>170462.11499000003</v>
      </c>
      <c r="J2" s="146">
        <v>182231</v>
      </c>
      <c r="K2" s="146">
        <v>178805</v>
      </c>
      <c r="L2" s="146">
        <v>188686.72880579263</v>
      </c>
      <c r="M2" s="146">
        <v>189378.16100640898</v>
      </c>
      <c r="N2" s="146">
        <v>197916.05477707117</v>
      </c>
      <c r="O2" s="146">
        <v>195992</v>
      </c>
      <c r="P2" s="146">
        <v>198772.83256574508</v>
      </c>
      <c r="Q2" s="146">
        <v>200985.1407728935</v>
      </c>
      <c r="R2" s="146">
        <v>217264</v>
      </c>
      <c r="S2" s="146">
        <v>208204</v>
      </c>
      <c r="T2" s="146">
        <v>206516.81427557301</v>
      </c>
      <c r="U2" s="146">
        <v>208754</v>
      </c>
      <c r="V2" s="146">
        <v>211299</v>
      </c>
      <c r="W2" s="146">
        <v>203884</v>
      </c>
      <c r="X2" s="146">
        <v>193927</v>
      </c>
      <c r="Y2" s="146">
        <v>199715</v>
      </c>
      <c r="Z2" s="146">
        <v>225735</v>
      </c>
      <c r="AA2" s="146">
        <v>208906</v>
      </c>
      <c r="AB2" s="146">
        <v>193569</v>
      </c>
      <c r="AC2" s="146">
        <v>197067</v>
      </c>
      <c r="AD2" s="146">
        <v>207153</v>
      </c>
      <c r="AE2" s="146">
        <v>187734</v>
      </c>
      <c r="AF2" s="146">
        <v>185850</v>
      </c>
      <c r="AG2" s="146">
        <v>185629</v>
      </c>
      <c r="AH2" s="146">
        <v>195109</v>
      </c>
      <c r="AI2" s="146">
        <v>193196</v>
      </c>
      <c r="AJ2" s="146">
        <v>194593</v>
      </c>
      <c r="AK2" s="179">
        <v>190418</v>
      </c>
      <c r="AL2" s="179">
        <v>194984</v>
      </c>
      <c r="AM2" s="179">
        <v>184898</v>
      </c>
      <c r="AN2" s="179">
        <v>144797</v>
      </c>
      <c r="AO2" s="179">
        <v>146686</v>
      </c>
      <c r="AP2" s="179">
        <v>156914</v>
      </c>
      <c r="AQ2" s="179">
        <v>161606</v>
      </c>
      <c r="AR2" s="179">
        <v>173254</v>
      </c>
      <c r="AS2" s="179">
        <v>193289</v>
      </c>
      <c r="AT2" s="179">
        <v>201241</v>
      </c>
    </row>
    <row r="3" spans="1:46">
      <c r="A3" s="140" t="s">
        <v>215</v>
      </c>
      <c r="B3" s="145">
        <v>19237.654204429597</v>
      </c>
      <c r="C3" s="145">
        <v>17020</v>
      </c>
      <c r="D3" s="145">
        <v>19215</v>
      </c>
      <c r="E3" s="145">
        <v>21907.014700000003</v>
      </c>
      <c r="F3" s="145">
        <v>35498</v>
      </c>
      <c r="G3" s="145">
        <v>22610.760539999999</v>
      </c>
      <c r="H3" s="145">
        <v>27552</v>
      </c>
      <c r="I3" s="145">
        <v>29653.984280000001</v>
      </c>
      <c r="J3" s="145">
        <v>50833</v>
      </c>
      <c r="K3" s="145">
        <v>30010</v>
      </c>
      <c r="L3" s="145">
        <v>34703.073152788806</v>
      </c>
      <c r="M3" s="145">
        <v>36026.781062369599</v>
      </c>
      <c r="N3" s="145">
        <v>60038.283651467704</v>
      </c>
      <c r="O3" s="145">
        <v>34855</v>
      </c>
      <c r="P3" s="145">
        <v>37220.638212579601</v>
      </c>
      <c r="Q3" s="145">
        <v>40309.736496029</v>
      </c>
      <c r="R3" s="145">
        <v>62995</v>
      </c>
      <c r="S3" s="145">
        <v>35276</v>
      </c>
      <c r="T3" s="145">
        <v>38576.067874529697</v>
      </c>
      <c r="U3" s="145">
        <v>42188</v>
      </c>
      <c r="V3" s="145">
        <v>67668</v>
      </c>
      <c r="W3" s="145">
        <v>31457</v>
      </c>
      <c r="X3" s="145">
        <v>33962</v>
      </c>
      <c r="Y3" s="145">
        <v>36448</v>
      </c>
      <c r="Z3" s="145">
        <v>50141</v>
      </c>
      <c r="AA3" s="145">
        <v>31164</v>
      </c>
      <c r="AB3" s="145">
        <v>35710</v>
      </c>
      <c r="AC3" s="145">
        <v>34605</v>
      </c>
      <c r="AD3" s="145">
        <v>50353</v>
      </c>
      <c r="AE3" s="145">
        <v>28306</v>
      </c>
      <c r="AF3" s="145">
        <v>33371</v>
      </c>
      <c r="AG3" s="145">
        <v>33850</v>
      </c>
      <c r="AH3" s="145">
        <v>48489</v>
      </c>
      <c r="AI3" s="145">
        <v>32919</v>
      </c>
      <c r="AJ3" s="145">
        <v>37221</v>
      </c>
      <c r="AK3" s="180">
        <v>40532</v>
      </c>
      <c r="AL3" s="180">
        <v>49631</v>
      </c>
      <c r="AM3" s="180">
        <v>31181</v>
      </c>
      <c r="AN3" s="180">
        <v>12684</v>
      </c>
      <c r="AO3" s="180">
        <v>16751</v>
      </c>
      <c r="AP3" s="180">
        <v>32320</v>
      </c>
      <c r="AQ3" s="180">
        <v>26074</v>
      </c>
      <c r="AR3" s="180">
        <v>28813</v>
      </c>
      <c r="AS3" s="180">
        <v>32847</v>
      </c>
      <c r="AT3" s="180">
        <v>47598</v>
      </c>
    </row>
    <row r="4" spans="1:46" s="142" customFormat="1">
      <c r="A4" s="141" t="s">
        <v>214</v>
      </c>
      <c r="B4" s="146">
        <v>18639.200676461798</v>
      </c>
      <c r="C4" s="146">
        <v>12452</v>
      </c>
      <c r="D4" s="146">
        <v>15770</v>
      </c>
      <c r="E4" s="146">
        <v>16803.454750000001</v>
      </c>
      <c r="F4" s="146">
        <v>24439</v>
      </c>
      <c r="G4" s="146">
        <v>13881.89489</v>
      </c>
      <c r="H4" s="146">
        <v>17718</v>
      </c>
      <c r="I4" s="146">
        <v>18410.081050000001</v>
      </c>
      <c r="J4" s="146">
        <v>27991</v>
      </c>
      <c r="K4" s="146">
        <v>16411</v>
      </c>
      <c r="L4" s="146">
        <v>17546.141839624201</v>
      </c>
      <c r="M4" s="146">
        <v>19524.3655435648</v>
      </c>
      <c r="N4" s="146">
        <v>30351.303509156398</v>
      </c>
      <c r="O4" s="146">
        <v>16476</v>
      </c>
      <c r="P4" s="146">
        <v>19282.878187710699</v>
      </c>
      <c r="Q4" s="146">
        <v>17445.162571568901</v>
      </c>
      <c r="R4" s="146">
        <v>29325</v>
      </c>
      <c r="S4" s="146">
        <v>15744</v>
      </c>
      <c r="T4" s="146">
        <v>17736.049565860601</v>
      </c>
      <c r="U4" s="146">
        <v>17245</v>
      </c>
      <c r="V4" s="146">
        <v>27394</v>
      </c>
      <c r="W4" s="146">
        <v>16127</v>
      </c>
      <c r="X4" s="146">
        <v>15598</v>
      </c>
      <c r="Y4" s="146">
        <v>14580</v>
      </c>
      <c r="Z4" s="146">
        <v>24724</v>
      </c>
      <c r="AA4" s="146">
        <v>13979</v>
      </c>
      <c r="AB4" s="146">
        <v>17742</v>
      </c>
      <c r="AC4" s="146">
        <v>14748</v>
      </c>
      <c r="AD4" s="146">
        <v>25168</v>
      </c>
      <c r="AE4" s="146">
        <v>14088</v>
      </c>
      <c r="AF4" s="146">
        <v>14061</v>
      </c>
      <c r="AG4" s="146">
        <v>14973</v>
      </c>
      <c r="AH4" s="146">
        <v>26055</v>
      </c>
      <c r="AI4" s="146">
        <v>13415</v>
      </c>
      <c r="AJ4" s="146">
        <v>17740</v>
      </c>
      <c r="AK4" s="179">
        <v>15950</v>
      </c>
      <c r="AL4" s="179">
        <v>24644</v>
      </c>
      <c r="AM4" s="179">
        <v>9858</v>
      </c>
      <c r="AN4" s="179">
        <v>6715</v>
      </c>
      <c r="AO4" s="179">
        <v>7411</v>
      </c>
      <c r="AP4" s="179">
        <v>15488</v>
      </c>
      <c r="AQ4" s="179">
        <v>6964</v>
      </c>
      <c r="AR4" s="179">
        <v>8557</v>
      </c>
      <c r="AS4" s="179">
        <v>10335</v>
      </c>
      <c r="AT4" s="179">
        <v>25153</v>
      </c>
    </row>
    <row r="5" spans="1:46">
      <c r="A5" s="140" t="s">
        <v>216</v>
      </c>
      <c r="B5" s="145">
        <v>28702</v>
      </c>
      <c r="C5" s="145">
        <v>26898</v>
      </c>
      <c r="D5" s="145">
        <v>29637.293630000004</v>
      </c>
      <c r="E5" s="145">
        <v>33203.765589999995</v>
      </c>
      <c r="F5" s="145">
        <v>41321.891690000004</v>
      </c>
      <c r="G5" s="145">
        <v>37778.64022999999</v>
      </c>
      <c r="H5" s="145">
        <v>44172.92822999999</v>
      </c>
      <c r="I5" s="145">
        <v>45368.038440000011</v>
      </c>
      <c r="J5" s="145">
        <v>57662.850739999987</v>
      </c>
      <c r="K5" s="145">
        <v>51521</v>
      </c>
      <c r="L5" s="145">
        <v>52784.686322600799</v>
      </c>
      <c r="M5" s="145">
        <v>56784.880215866702</v>
      </c>
      <c r="N5" s="145">
        <v>68786.536368549205</v>
      </c>
      <c r="O5" s="145">
        <v>59366</v>
      </c>
      <c r="P5" s="145">
        <v>61648.445934144307</v>
      </c>
      <c r="Q5" s="145">
        <v>61380.745717609898</v>
      </c>
      <c r="R5" s="145">
        <v>77667</v>
      </c>
      <c r="S5" s="145">
        <v>65249</v>
      </c>
      <c r="T5" s="145">
        <v>68607.660863490295</v>
      </c>
      <c r="U5" s="145">
        <v>71269</v>
      </c>
      <c r="V5" s="145">
        <v>83446</v>
      </c>
      <c r="W5" s="145">
        <v>69196</v>
      </c>
      <c r="X5" s="145">
        <v>67848</v>
      </c>
      <c r="Y5" s="145">
        <v>67060</v>
      </c>
      <c r="Z5" s="145">
        <v>77364</v>
      </c>
      <c r="AA5" s="145">
        <v>67987</v>
      </c>
      <c r="AB5" s="145">
        <v>68578</v>
      </c>
      <c r="AC5" s="145">
        <v>66200</v>
      </c>
      <c r="AD5" s="145">
        <v>80442</v>
      </c>
      <c r="AE5" s="145">
        <v>65940</v>
      </c>
      <c r="AF5" s="145">
        <v>64267</v>
      </c>
      <c r="AG5" s="145">
        <v>68034</v>
      </c>
      <c r="AH5" s="145">
        <v>80496</v>
      </c>
      <c r="AI5" s="145">
        <v>68996</v>
      </c>
      <c r="AJ5" s="145">
        <v>73715</v>
      </c>
      <c r="AK5" s="145">
        <v>71396</v>
      </c>
      <c r="AL5" s="145">
        <v>81762</v>
      </c>
      <c r="AM5" s="145">
        <v>60688</v>
      </c>
      <c r="AN5" s="145">
        <v>6457</v>
      </c>
      <c r="AO5" s="145">
        <v>31966</v>
      </c>
      <c r="AP5" s="145">
        <v>59532</v>
      </c>
      <c r="AQ5" s="145">
        <v>35725</v>
      </c>
      <c r="AR5" s="145">
        <v>44195</v>
      </c>
      <c r="AS5" s="145">
        <v>63084</v>
      </c>
      <c r="AT5" s="145">
        <v>87783</v>
      </c>
    </row>
    <row r="6" spans="1:46" s="142" customFormat="1">
      <c r="A6" s="141" t="s">
        <v>217</v>
      </c>
      <c r="B6" s="146">
        <v>14604</v>
      </c>
      <c r="C6" s="146">
        <v>16551.857060000009</v>
      </c>
      <c r="D6" s="146">
        <v>20581.387019999995</v>
      </c>
      <c r="E6" s="146">
        <v>19184.67023</v>
      </c>
      <c r="F6" s="146">
        <v>18559.333499999997</v>
      </c>
      <c r="G6" s="146">
        <v>21593.170269999991</v>
      </c>
      <c r="H6" s="146">
        <v>20374.862670000006</v>
      </c>
      <c r="I6" s="146">
        <v>20488.771800000013</v>
      </c>
      <c r="J6" s="146">
        <v>23386.315730000009</v>
      </c>
      <c r="K6" s="146">
        <v>21006</v>
      </c>
      <c r="L6" s="146">
        <v>23405.625970650599</v>
      </c>
      <c r="M6" s="146">
        <v>23601.623003729201</v>
      </c>
      <c r="N6" s="146">
        <v>26685.666295413401</v>
      </c>
      <c r="O6" s="146">
        <v>23321</v>
      </c>
      <c r="P6" s="146">
        <v>22798.812526599002</v>
      </c>
      <c r="Q6" s="146">
        <v>22558.507500150597</v>
      </c>
      <c r="R6" s="146">
        <v>26691</v>
      </c>
      <c r="S6" s="146">
        <v>25824</v>
      </c>
      <c r="T6" s="146">
        <v>25075.6992604482</v>
      </c>
      <c r="U6" s="146">
        <v>23662</v>
      </c>
      <c r="V6" s="146">
        <v>23858</v>
      </c>
      <c r="W6" s="146">
        <v>21509</v>
      </c>
      <c r="X6" s="146">
        <v>21399.918026831499</v>
      </c>
      <c r="Y6" s="146">
        <v>22633.967893956502</v>
      </c>
      <c r="Z6" s="146">
        <v>23788.019549573801</v>
      </c>
      <c r="AA6" s="146">
        <v>24193.817758128098</v>
      </c>
      <c r="AB6" s="146">
        <v>23777.515430465697</v>
      </c>
      <c r="AC6" s="146">
        <v>23199</v>
      </c>
      <c r="AD6" s="146">
        <v>29118</v>
      </c>
      <c r="AE6" s="146">
        <v>20956</v>
      </c>
      <c r="AF6" s="146">
        <v>24486</v>
      </c>
      <c r="AG6" s="146">
        <v>27283</v>
      </c>
      <c r="AH6" s="146">
        <v>29221</v>
      </c>
      <c r="AI6" s="146">
        <v>26505</v>
      </c>
      <c r="AJ6" s="146">
        <v>25418</v>
      </c>
      <c r="AK6" s="146">
        <v>28843</v>
      </c>
      <c r="AL6" s="146">
        <v>27177</v>
      </c>
      <c r="AM6" s="146">
        <v>25753</v>
      </c>
      <c r="AN6" s="146">
        <v>15711</v>
      </c>
      <c r="AO6" s="146">
        <v>13265</v>
      </c>
      <c r="AP6" s="146">
        <v>21184</v>
      </c>
      <c r="AQ6" s="146">
        <v>23438</v>
      </c>
      <c r="AR6" s="146">
        <v>21425</v>
      </c>
      <c r="AS6" s="146">
        <v>24419</v>
      </c>
      <c r="AT6" s="146">
        <v>38343</v>
      </c>
    </row>
    <row r="7" spans="1:46">
      <c r="A7" s="140" t="s">
        <v>218</v>
      </c>
      <c r="B7" s="145">
        <v>4058</v>
      </c>
      <c r="C7" s="145">
        <v>7519.71</v>
      </c>
      <c r="D7" s="145">
        <v>6933.6649099999977</v>
      </c>
      <c r="E7" s="145">
        <v>10193.417660000003</v>
      </c>
      <c r="F7" s="145">
        <v>10683.534709999996</v>
      </c>
      <c r="G7" s="145">
        <v>9452.1213699999953</v>
      </c>
      <c r="H7" s="145">
        <v>10854.02269</v>
      </c>
      <c r="I7" s="145">
        <v>11271.796120000008</v>
      </c>
      <c r="J7" s="145">
        <v>13836.279760000009</v>
      </c>
      <c r="K7" s="145">
        <v>13732</v>
      </c>
      <c r="L7" s="145">
        <v>18276.48208153278</v>
      </c>
      <c r="M7" s="145">
        <v>18194.488700151593</v>
      </c>
      <c r="N7" s="145">
        <v>16552.381832497798</v>
      </c>
      <c r="O7" s="145">
        <v>15817</v>
      </c>
      <c r="P7" s="145">
        <v>15797.749834963668</v>
      </c>
      <c r="Q7" s="145">
        <v>15086.398575557771</v>
      </c>
      <c r="R7" s="145">
        <v>18189</v>
      </c>
      <c r="S7" s="145">
        <v>14377</v>
      </c>
      <c r="T7" s="145">
        <v>14681</v>
      </c>
      <c r="U7" s="145">
        <v>14897</v>
      </c>
      <c r="V7" s="145">
        <v>16412</v>
      </c>
      <c r="W7" s="145">
        <v>11820</v>
      </c>
      <c r="X7" s="145">
        <v>10930</v>
      </c>
      <c r="Y7" s="145">
        <v>9531</v>
      </c>
      <c r="Z7" s="145">
        <v>10281</v>
      </c>
      <c r="AA7" s="145">
        <v>1002.5130104890001</v>
      </c>
      <c r="AB7" s="145">
        <v>3609.96245331</v>
      </c>
      <c r="AC7" s="145">
        <v>6634</v>
      </c>
      <c r="AD7" s="145">
        <v>6130</v>
      </c>
      <c r="AE7" s="145">
        <v>5854</v>
      </c>
      <c r="AF7" s="145">
        <v>5585</v>
      </c>
      <c r="AG7" s="145">
        <v>5570</v>
      </c>
      <c r="AH7" s="145">
        <v>6772</v>
      </c>
      <c r="AI7" s="145">
        <v>5534</v>
      </c>
      <c r="AJ7" s="145">
        <v>5970</v>
      </c>
      <c r="AK7" s="145">
        <v>5057</v>
      </c>
      <c r="AL7" s="145">
        <v>4446</v>
      </c>
      <c r="AM7" s="145">
        <v>5260</v>
      </c>
      <c r="AN7" s="145">
        <v>4384</v>
      </c>
      <c r="AO7" s="145">
        <v>4472</v>
      </c>
      <c r="AP7" s="145">
        <v>3935</v>
      </c>
      <c r="AQ7" s="145">
        <v>4476</v>
      </c>
      <c r="AR7" s="145">
        <v>4228</v>
      </c>
      <c r="AS7" s="145">
        <v>4977</v>
      </c>
      <c r="AT7" s="145">
        <v>5084</v>
      </c>
    </row>
    <row r="8" spans="1:46" s="142" customFormat="1">
      <c r="A8" s="141" t="s">
        <v>219</v>
      </c>
      <c r="B8" s="146">
        <v>1263</v>
      </c>
      <c r="C8" s="146">
        <v>1779</v>
      </c>
      <c r="D8" s="146">
        <v>2901.3394200000002</v>
      </c>
      <c r="E8" s="146">
        <v>2434.3410899999999</v>
      </c>
      <c r="F8" s="146">
        <v>2753.4583400000001</v>
      </c>
      <c r="G8" s="146">
        <v>701.41399999999999</v>
      </c>
      <c r="H8" s="146">
        <v>2430.6287800000005</v>
      </c>
      <c r="I8" s="146">
        <v>3524.4239300000017</v>
      </c>
      <c r="J8" s="146">
        <v>8153.1161900000016</v>
      </c>
      <c r="K8" s="146">
        <v>1564</v>
      </c>
      <c r="L8" s="146">
        <v>4653.7443139064007</v>
      </c>
      <c r="M8" s="146">
        <v>2763.3268821613997</v>
      </c>
      <c r="N8" s="146">
        <v>4488.9362615150003</v>
      </c>
      <c r="O8" s="146">
        <v>1605</v>
      </c>
      <c r="P8" s="146">
        <v>2062.0549512196699</v>
      </c>
      <c r="Q8" s="146">
        <v>2709.12512327478</v>
      </c>
      <c r="R8" s="146">
        <v>3268</v>
      </c>
      <c r="S8" s="146">
        <v>569</v>
      </c>
      <c r="T8" s="146">
        <v>1996.6796379710001</v>
      </c>
      <c r="U8" s="146">
        <v>4287.5978398430007</v>
      </c>
      <c r="V8" s="146">
        <v>5948.4325919980001</v>
      </c>
      <c r="W8" s="146">
        <v>1017.0889000000001</v>
      </c>
      <c r="X8" s="146">
        <v>1156.1785207</v>
      </c>
      <c r="Y8" s="146">
        <v>1992.3139682000001</v>
      </c>
      <c r="Z8" s="146">
        <v>3898.0238726108</v>
      </c>
      <c r="AA8" s="146">
        <v>1182.2744634936</v>
      </c>
      <c r="AB8" s="146">
        <v>856.91161803699993</v>
      </c>
      <c r="AC8" s="146">
        <v>1414.73683168</v>
      </c>
      <c r="AD8" s="146">
        <v>2676.93860731</v>
      </c>
      <c r="AE8" s="146">
        <v>851.36066011599996</v>
      </c>
      <c r="AF8" s="146">
        <v>1545</v>
      </c>
      <c r="AG8" s="146">
        <v>1352</v>
      </c>
      <c r="AH8" s="146">
        <v>3607</v>
      </c>
      <c r="AI8" s="146">
        <v>786</v>
      </c>
      <c r="AJ8" s="146">
        <v>1978</v>
      </c>
      <c r="AK8" s="146">
        <v>3432</v>
      </c>
      <c r="AL8" s="146">
        <v>2690</v>
      </c>
      <c r="AM8" s="146">
        <v>1720</v>
      </c>
      <c r="AN8" s="146">
        <v>84</v>
      </c>
      <c r="AO8" s="146">
        <v>1025</v>
      </c>
      <c r="AP8" s="146">
        <v>708</v>
      </c>
      <c r="AQ8" s="146">
        <v>1691</v>
      </c>
      <c r="AR8" s="146">
        <v>885</v>
      </c>
      <c r="AS8" s="146">
        <v>1287</v>
      </c>
      <c r="AT8" s="146">
        <v>2852</v>
      </c>
    </row>
    <row r="9" spans="1:46">
      <c r="A9" s="140" t="s">
        <v>220</v>
      </c>
      <c r="B9" s="145">
        <v>8053</v>
      </c>
      <c r="C9" s="145">
        <v>2572</v>
      </c>
      <c r="D9" s="145">
        <v>1555.2694000000004</v>
      </c>
      <c r="E9" s="145">
        <v>996.22919000000013</v>
      </c>
      <c r="F9" s="145">
        <v>965.23009999999999</v>
      </c>
      <c r="G9" s="145">
        <v>823.0707900000001</v>
      </c>
      <c r="H9" s="145">
        <v>1401.4257799999998</v>
      </c>
      <c r="I9" s="145">
        <v>3027.0009800000003</v>
      </c>
      <c r="J9" s="145">
        <v>3612.1488700000014</v>
      </c>
      <c r="K9" s="145">
        <v>1328</v>
      </c>
      <c r="L9" s="145">
        <v>1074.5750007015499</v>
      </c>
      <c r="M9" s="145">
        <v>1816.7566459372802</v>
      </c>
      <c r="N9" s="145">
        <v>3292.2263625734299</v>
      </c>
      <c r="O9" s="145">
        <v>1216</v>
      </c>
      <c r="P9" s="145">
        <v>1629.8875317204102</v>
      </c>
      <c r="Q9" s="145">
        <v>2573.6977852718701</v>
      </c>
      <c r="R9" s="145">
        <v>1835</v>
      </c>
      <c r="S9" s="145">
        <v>1972</v>
      </c>
      <c r="T9" s="145">
        <v>2945.96382234055</v>
      </c>
      <c r="U9" s="145">
        <v>1277.3258182909901</v>
      </c>
      <c r="V9" s="145">
        <v>3153.6957791558098</v>
      </c>
      <c r="W9" s="145">
        <v>3204.5122628777999</v>
      </c>
      <c r="X9" s="145">
        <v>1971.5008918352401</v>
      </c>
      <c r="Y9" s="145">
        <v>2553.27864037786</v>
      </c>
      <c r="Z9" s="145">
        <v>5040.7352661575096</v>
      </c>
      <c r="AA9" s="145">
        <v>1491.7655602321101</v>
      </c>
      <c r="AB9" s="145">
        <v>1937.85026661189</v>
      </c>
      <c r="AC9" s="145">
        <v>3616.203225363</v>
      </c>
      <c r="AD9" s="145">
        <v>2042.993708102</v>
      </c>
      <c r="AE9" s="145">
        <v>2054.28057137</v>
      </c>
      <c r="AF9" s="145">
        <v>1166</v>
      </c>
      <c r="AG9" s="145">
        <v>2296</v>
      </c>
      <c r="AH9" s="145">
        <v>2283</v>
      </c>
      <c r="AI9" s="145">
        <v>984</v>
      </c>
      <c r="AJ9" s="145">
        <v>1785</v>
      </c>
      <c r="AK9" s="145">
        <v>2456</v>
      </c>
      <c r="AL9" s="145">
        <v>813</v>
      </c>
      <c r="AM9" s="145">
        <v>759</v>
      </c>
      <c r="AN9" s="145">
        <v>1299</v>
      </c>
      <c r="AO9" s="145">
        <v>1131</v>
      </c>
      <c r="AP9" s="145">
        <v>1647</v>
      </c>
      <c r="AQ9" s="145">
        <v>1490</v>
      </c>
      <c r="AR9" s="145">
        <v>1136</v>
      </c>
      <c r="AS9" s="145">
        <v>3149</v>
      </c>
      <c r="AT9" s="145">
        <v>3606</v>
      </c>
    </row>
    <row r="10" spans="1:46" s="76" customFormat="1">
      <c r="A10" s="143" t="s">
        <v>88</v>
      </c>
      <c r="B10" s="147">
        <v>202938.41474924618</v>
      </c>
      <c r="C10" s="147">
        <v>193894.56706</v>
      </c>
      <c r="D10" s="147">
        <v>215242.95437999998</v>
      </c>
      <c r="E10" s="147">
        <v>236803.69532999999</v>
      </c>
      <c r="F10" s="147">
        <v>285555.44834</v>
      </c>
      <c r="G10" s="147">
        <v>262159.42634000001</v>
      </c>
      <c r="H10" s="147">
        <v>288159.86815000005</v>
      </c>
      <c r="I10" s="147">
        <v>302206.21159000008</v>
      </c>
      <c r="J10" s="147">
        <v>367705.71129000001</v>
      </c>
      <c r="K10" s="147">
        <v>314377</v>
      </c>
      <c r="L10" s="147">
        <v>341131.05748759775</v>
      </c>
      <c r="M10" s="147">
        <v>348090.3830601896</v>
      </c>
      <c r="N10" s="147">
        <v>408111</v>
      </c>
      <c r="O10" s="147">
        <v>348648</v>
      </c>
      <c r="P10" s="147">
        <v>359214.29974468402</v>
      </c>
      <c r="Q10" s="147">
        <v>363049</v>
      </c>
      <c r="R10" s="147">
        <f>SUM(R2:R9)</f>
        <v>437234</v>
      </c>
      <c r="S10" s="147">
        <f>SUM(S2:S9)</f>
        <v>367215</v>
      </c>
      <c r="T10" s="147">
        <v>376137</v>
      </c>
      <c r="U10" s="147">
        <v>383580</v>
      </c>
      <c r="V10" s="147">
        <v>439179</v>
      </c>
      <c r="W10" s="147">
        <v>358215</v>
      </c>
      <c r="X10" s="147">
        <v>346793</v>
      </c>
      <c r="Y10" s="147">
        <v>354513</v>
      </c>
      <c r="Z10" s="147">
        <v>420971.65236794174</v>
      </c>
      <c r="AA10" s="147">
        <v>357703</v>
      </c>
      <c r="AB10" s="147">
        <v>350196</v>
      </c>
      <c r="AC10" s="147">
        <v>347483.94005704299</v>
      </c>
      <c r="AD10" s="147">
        <v>403083.93231541198</v>
      </c>
      <c r="AE10" s="147">
        <v>325782.64123148599</v>
      </c>
      <c r="AF10" s="147">
        <v>330331</v>
      </c>
      <c r="AG10" s="147">
        <v>338987</v>
      </c>
      <c r="AH10" s="147">
        <v>392032</v>
      </c>
      <c r="AI10" s="147">
        <v>342335</v>
      </c>
      <c r="AJ10" s="147">
        <v>358420</v>
      </c>
      <c r="AK10" s="147">
        <v>358084</v>
      </c>
      <c r="AL10" s="147">
        <v>386147</v>
      </c>
      <c r="AM10" s="147">
        <v>320117</v>
      </c>
      <c r="AN10" s="147">
        <v>192131</v>
      </c>
      <c r="AO10" s="147">
        <v>222707</v>
      </c>
      <c r="AP10" s="147">
        <v>291728</v>
      </c>
      <c r="AQ10" s="147">
        <v>261464</v>
      </c>
      <c r="AR10" s="147">
        <v>282495</v>
      </c>
      <c r="AS10" s="147">
        <v>333387</v>
      </c>
      <c r="AT10" s="147">
        <v>411660</v>
      </c>
    </row>
    <row r="11" spans="1:46" s="76" customFormat="1"/>
    <row r="12" spans="1:46" s="76" customFormat="1"/>
    <row r="13" spans="1:46">
      <c r="A13" s="202"/>
      <c r="B13" s="202" t="s">
        <v>221</v>
      </c>
      <c r="C13" s="202" t="s">
        <v>222</v>
      </c>
      <c r="D13" s="202" t="s">
        <v>223</v>
      </c>
      <c r="E13" s="202" t="s">
        <v>224</v>
      </c>
      <c r="F13" s="202">
        <v>2014</v>
      </c>
      <c r="G13" s="202">
        <v>2015</v>
      </c>
      <c r="H13" s="202">
        <v>2016</v>
      </c>
      <c r="I13" s="202">
        <v>2017</v>
      </c>
      <c r="J13" s="202">
        <v>2018</v>
      </c>
      <c r="K13" s="202">
        <v>2019</v>
      </c>
      <c r="L13" s="202">
        <v>2020</v>
      </c>
      <c r="M13" s="202">
        <v>2021</v>
      </c>
    </row>
    <row r="14" spans="1:46">
      <c r="A14" s="140" t="s">
        <v>213</v>
      </c>
      <c r="B14" s="140">
        <v>324028.75312245096</v>
      </c>
      <c r="C14" s="140">
        <v>511167</v>
      </c>
      <c r="D14" s="140">
        <v>617426.83752462803</v>
      </c>
      <c r="E14" s="140">
        <v>754827</v>
      </c>
      <c r="F14" s="140">
        <v>813014</v>
      </c>
      <c r="G14" s="140">
        <v>834773.81427557301</v>
      </c>
      <c r="H14" s="140">
        <v>823261</v>
      </c>
      <c r="I14" s="140">
        <v>807576</v>
      </c>
      <c r="J14" s="140">
        <v>754322</v>
      </c>
      <c r="K14" s="140">
        <v>773191</v>
      </c>
      <c r="L14" s="140">
        <v>633295</v>
      </c>
      <c r="M14" s="140">
        <v>729390</v>
      </c>
      <c r="N14" s="144"/>
      <c r="O14" s="144"/>
      <c r="P14" s="144"/>
      <c r="Q14" s="144"/>
      <c r="R14" s="144"/>
      <c r="S14" s="144"/>
      <c r="T14" s="144"/>
      <c r="U14" s="144"/>
      <c r="V14" s="144"/>
      <c r="W14" s="144"/>
    </row>
    <row r="15" spans="1:46" s="142" customFormat="1">
      <c r="A15" s="141" t="s">
        <v>215</v>
      </c>
      <c r="B15" s="141">
        <v>53865.086756998397</v>
      </c>
      <c r="C15" s="141">
        <v>93640</v>
      </c>
      <c r="D15" s="141">
        <v>169536.5725877544</v>
      </c>
      <c r="E15" s="141">
        <v>160737</v>
      </c>
      <c r="F15" s="141">
        <v>175381</v>
      </c>
      <c r="G15" s="141">
        <v>183708.06787452969</v>
      </c>
      <c r="H15" s="141">
        <v>152008</v>
      </c>
      <c r="I15" s="141">
        <v>150951</v>
      </c>
      <c r="J15" s="141">
        <v>144016</v>
      </c>
      <c r="K15" s="141">
        <v>160303</v>
      </c>
      <c r="L15" s="141">
        <v>92936</v>
      </c>
      <c r="M15" s="141">
        <v>135332</v>
      </c>
      <c r="N15" s="144"/>
      <c r="O15" s="144"/>
      <c r="P15" s="144"/>
      <c r="Q15" s="144"/>
      <c r="R15" s="144"/>
      <c r="S15" s="144"/>
      <c r="T15" s="144"/>
      <c r="U15" s="144"/>
      <c r="V15" s="144"/>
      <c r="W15" s="144"/>
    </row>
    <row r="16" spans="1:46" s="142" customFormat="1">
      <c r="A16" s="144" t="s">
        <v>214</v>
      </c>
      <c r="B16" s="144">
        <v>47641.325691204802</v>
      </c>
      <c r="C16" s="144">
        <v>69464</v>
      </c>
      <c r="D16" s="144">
        <v>93354.675177617566</v>
      </c>
      <c r="E16" s="144">
        <v>83833</v>
      </c>
      <c r="F16" s="144">
        <v>82528</v>
      </c>
      <c r="G16" s="144">
        <v>78119.049565860594</v>
      </c>
      <c r="H16" s="144">
        <v>71029</v>
      </c>
      <c r="I16" s="144">
        <v>71638</v>
      </c>
      <c r="J16" s="144">
        <v>69177</v>
      </c>
      <c r="K16" s="144">
        <v>71749</v>
      </c>
      <c r="L16" s="144">
        <v>39472</v>
      </c>
      <c r="M16" s="144">
        <v>51009</v>
      </c>
      <c r="N16" s="144"/>
      <c r="O16" s="144"/>
      <c r="P16" s="144"/>
      <c r="Q16" s="144"/>
      <c r="R16" s="144"/>
      <c r="S16" s="144"/>
      <c r="T16" s="144"/>
      <c r="U16" s="144"/>
      <c r="V16" s="144"/>
      <c r="W16" s="144"/>
    </row>
    <row r="17" spans="1:23" s="142" customFormat="1">
      <c r="A17" s="141" t="s">
        <v>216</v>
      </c>
      <c r="B17" s="141">
        <v>82956</v>
      </c>
      <c r="C17" s="141">
        <v>131060.95091</v>
      </c>
      <c r="D17" s="141">
        <v>184982.45763999998</v>
      </c>
      <c r="E17" s="141">
        <v>229877</v>
      </c>
      <c r="F17" s="141">
        <v>260062</v>
      </c>
      <c r="G17" s="141">
        <v>288571.66086349031</v>
      </c>
      <c r="H17" s="141">
        <v>281468</v>
      </c>
      <c r="I17" s="141">
        <v>283208</v>
      </c>
      <c r="J17" s="141">
        <v>278737</v>
      </c>
      <c r="K17" s="141">
        <v>295869</v>
      </c>
      <c r="L17" s="141">
        <v>158643</v>
      </c>
      <c r="M17" s="141">
        <v>230787</v>
      </c>
      <c r="N17" s="144"/>
      <c r="O17" s="144"/>
      <c r="P17" s="144"/>
      <c r="Q17" s="144"/>
      <c r="R17" s="144"/>
      <c r="S17" s="144"/>
      <c r="T17" s="144"/>
      <c r="U17" s="144"/>
      <c r="V17" s="144"/>
      <c r="W17" s="144"/>
    </row>
    <row r="18" spans="1:23">
      <c r="A18" s="140" t="s">
        <v>217</v>
      </c>
      <c r="B18" s="140">
        <v>51121</v>
      </c>
      <c r="C18" s="140">
        <v>74877.390749999991</v>
      </c>
      <c r="D18" s="140">
        <v>85843.120470000023</v>
      </c>
      <c r="E18" s="140">
        <v>94699</v>
      </c>
      <c r="F18" s="140">
        <v>95369</v>
      </c>
      <c r="G18" s="140">
        <v>98419.699260448193</v>
      </c>
      <c r="H18" s="140">
        <v>89330.905470361802</v>
      </c>
      <c r="I18" s="140">
        <v>100288</v>
      </c>
      <c r="J18" s="140">
        <v>101946</v>
      </c>
      <c r="K18" s="140">
        <v>107943</v>
      </c>
      <c r="L18" s="140">
        <v>75913</v>
      </c>
      <c r="M18" s="140">
        <v>107625</v>
      </c>
      <c r="N18" s="144"/>
      <c r="O18" s="144"/>
      <c r="P18" s="144"/>
      <c r="Q18" s="144"/>
      <c r="R18" s="144"/>
      <c r="S18" s="144"/>
      <c r="T18" s="144"/>
      <c r="U18" s="144"/>
      <c r="V18" s="144"/>
      <c r="W18" s="144"/>
    </row>
    <row r="19" spans="1:23" s="142" customFormat="1">
      <c r="A19" s="141" t="s">
        <v>218</v>
      </c>
      <c r="B19" s="141">
        <v>16812</v>
      </c>
      <c r="C19" s="141">
        <v>35330.617280000006</v>
      </c>
      <c r="D19" s="141">
        <v>45414.219940000017</v>
      </c>
      <c r="E19" s="141">
        <v>66755</v>
      </c>
      <c r="F19" s="141">
        <v>64891</v>
      </c>
      <c r="G19" s="141">
        <v>60367</v>
      </c>
      <c r="H19" s="141">
        <v>42562</v>
      </c>
      <c r="I19" s="141">
        <v>29586</v>
      </c>
      <c r="J19" s="141">
        <v>23781</v>
      </c>
      <c r="K19" s="141">
        <v>21007</v>
      </c>
      <c r="L19" s="141">
        <v>18051</v>
      </c>
      <c r="M19" s="141">
        <v>18765</v>
      </c>
      <c r="N19" s="144"/>
      <c r="O19" s="144"/>
      <c r="P19" s="144"/>
      <c r="Q19" s="144"/>
      <c r="R19" s="144"/>
      <c r="S19" s="144"/>
      <c r="T19" s="144"/>
      <c r="U19" s="144"/>
      <c r="V19" s="144"/>
      <c r="W19" s="144"/>
    </row>
    <row r="20" spans="1:23">
      <c r="A20" s="140" t="s">
        <v>219</v>
      </c>
      <c r="B20" s="140">
        <v>3760</v>
      </c>
      <c r="C20" s="140">
        <v>9868.1388499999994</v>
      </c>
      <c r="D20" s="140">
        <v>14809.582900000005</v>
      </c>
      <c r="E20" s="140">
        <v>13470</v>
      </c>
      <c r="F20" s="140">
        <v>9644</v>
      </c>
      <c r="G20" s="140">
        <v>12801.710069812001</v>
      </c>
      <c r="H20" s="140">
        <v>8063.6052615108001</v>
      </c>
      <c r="I20" s="140">
        <v>6131</v>
      </c>
      <c r="J20" s="140">
        <v>7355</v>
      </c>
      <c r="K20" s="140">
        <v>8886</v>
      </c>
      <c r="L20" s="140">
        <v>3537</v>
      </c>
      <c r="M20" s="140">
        <v>6715</v>
      </c>
      <c r="N20" s="144"/>
      <c r="O20" s="144"/>
      <c r="P20" s="144"/>
      <c r="Q20" s="144"/>
      <c r="R20" s="144"/>
      <c r="S20" s="144"/>
      <c r="T20" s="144"/>
      <c r="U20" s="144"/>
      <c r="V20" s="144"/>
      <c r="W20" s="144"/>
    </row>
    <row r="21" spans="1:23" s="142" customFormat="1">
      <c r="A21" s="141" t="s">
        <v>220</v>
      </c>
      <c r="B21" s="141">
        <v>15367</v>
      </c>
      <c r="C21" s="141">
        <v>6088.7286899999999</v>
      </c>
      <c r="D21" s="141">
        <v>8863.1464200000009</v>
      </c>
      <c r="E21" s="141">
        <v>7512</v>
      </c>
      <c r="F21" s="141">
        <v>7254</v>
      </c>
      <c r="G21" s="141">
        <v>9348.9854197873501</v>
      </c>
      <c r="H21" s="141">
        <v>12770.027061248409</v>
      </c>
      <c r="I21" s="141">
        <v>9089</v>
      </c>
      <c r="J21" s="141">
        <v>7799</v>
      </c>
      <c r="K21" s="141">
        <v>6038</v>
      </c>
      <c r="L21" s="141">
        <v>4836</v>
      </c>
      <c r="M21" s="141">
        <v>9381</v>
      </c>
      <c r="N21" s="144"/>
      <c r="O21" s="144"/>
      <c r="P21" s="144"/>
      <c r="Q21" s="144"/>
      <c r="R21" s="144"/>
      <c r="S21" s="144"/>
      <c r="T21" s="144"/>
      <c r="U21" s="144"/>
      <c r="V21" s="144"/>
      <c r="W21" s="144"/>
    </row>
    <row r="22" spans="1:23">
      <c r="A22" s="143" t="s">
        <v>88</v>
      </c>
      <c r="B22" s="143">
        <v>595551.16557065421</v>
      </c>
      <c r="C22" s="143">
        <v>931496.82648000005</v>
      </c>
      <c r="D22" s="143">
        <v>1220230.6126599999</v>
      </c>
      <c r="E22" s="143">
        <v>1411710</v>
      </c>
      <c r="F22" s="143">
        <f>SUM(F14:F21)</f>
        <v>1508143</v>
      </c>
      <c r="G22" s="143">
        <v>1566109</v>
      </c>
      <c r="H22" s="143">
        <v>1467722</v>
      </c>
      <c r="I22" s="143">
        <v>1458467</v>
      </c>
      <c r="J22" s="143">
        <v>1387133</v>
      </c>
      <c r="K22" s="143">
        <v>1444986</v>
      </c>
      <c r="L22" s="143">
        <v>1026683</v>
      </c>
      <c r="M22" s="143">
        <v>1289006</v>
      </c>
    </row>
  </sheetData>
  <phoneticPr fontId="138" type="noConversion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K178"/>
  <sheetViews>
    <sheetView showGridLines="0" tabSelected="1" zoomScale="84" zoomScaleNormal="84" workbookViewId="0">
      <pane xSplit="1" ySplit="1" topLeftCell="BI2" activePane="bottomRight" state="frozen"/>
      <selection activeCell="BB179" sqref="BB179"/>
      <selection pane="topRight" activeCell="BB179" sqref="BB179"/>
      <selection pane="bottomLeft" activeCell="BB179" sqref="BB179"/>
      <selection pane="bottomRight" activeCell="BV7" sqref="BV7"/>
    </sheetView>
  </sheetViews>
  <sheetFormatPr defaultColWidth="9.140625" defaultRowHeight="15"/>
  <cols>
    <col min="1" max="1" width="38.85546875" bestFit="1" customWidth="1"/>
    <col min="2" max="3" width="10.28515625" bestFit="1" customWidth="1"/>
    <col min="4" max="16" width="13.42578125" bestFit="1" customWidth="1"/>
    <col min="17" max="22" width="11.7109375" bestFit="1" customWidth="1"/>
    <col min="23" max="29" width="13.42578125" bestFit="1" customWidth="1"/>
    <col min="30" max="34" width="11.7109375" bestFit="1" customWidth="1"/>
    <col min="35" max="36" width="13.42578125" bestFit="1" customWidth="1"/>
    <col min="37" max="44" width="11.7109375" bestFit="1" customWidth="1"/>
    <col min="45" max="57" width="11.7109375" style="154" bestFit="1" customWidth="1"/>
    <col min="58" max="63" width="9.85546875" style="149" bestFit="1" customWidth="1"/>
    <col min="64" max="16384" width="9.140625" style="149"/>
  </cols>
  <sheetData>
    <row r="1" spans="1:63" s="148" customFormat="1" ht="12.75">
      <c r="A1" s="203" t="s">
        <v>266</v>
      </c>
      <c r="B1" s="203" t="s">
        <v>74</v>
      </c>
      <c r="C1" s="203" t="s">
        <v>50</v>
      </c>
      <c r="D1" s="203" t="s">
        <v>51</v>
      </c>
      <c r="E1" s="203" t="s">
        <v>52</v>
      </c>
      <c r="F1" s="203" t="s">
        <v>53</v>
      </c>
      <c r="G1" s="203" t="s">
        <v>54</v>
      </c>
      <c r="H1" s="203" t="s">
        <v>55</v>
      </c>
      <c r="I1" s="203" t="s">
        <v>56</v>
      </c>
      <c r="J1" s="203" t="s">
        <v>105</v>
      </c>
      <c r="K1" s="203" t="s">
        <v>106</v>
      </c>
      <c r="L1" s="203" t="s">
        <v>107</v>
      </c>
      <c r="M1" s="203" t="s">
        <v>158</v>
      </c>
      <c r="N1" s="203" t="s">
        <v>108</v>
      </c>
      <c r="O1" s="203" t="s">
        <v>164</v>
      </c>
      <c r="P1" s="203" t="s">
        <v>165</v>
      </c>
      <c r="Q1" s="203" t="s">
        <v>122</v>
      </c>
      <c r="R1" s="203" t="s">
        <v>123</v>
      </c>
      <c r="S1" s="203" t="s">
        <v>82</v>
      </c>
      <c r="T1" s="203" t="s">
        <v>83</v>
      </c>
      <c r="U1" s="203" t="s">
        <v>84</v>
      </c>
      <c r="V1" s="203" t="s">
        <v>85</v>
      </c>
      <c r="W1" s="203" t="s">
        <v>86</v>
      </c>
      <c r="X1" s="203" t="s">
        <v>87</v>
      </c>
      <c r="Y1" s="203" t="s">
        <v>124</v>
      </c>
      <c r="Z1" s="203" t="s">
        <v>125</v>
      </c>
      <c r="AA1" s="203" t="s">
        <v>126</v>
      </c>
      <c r="AB1" s="203" t="s">
        <v>127</v>
      </c>
      <c r="AC1" s="203" t="s">
        <v>128</v>
      </c>
      <c r="AD1" s="203" t="s">
        <v>129</v>
      </c>
      <c r="AE1" s="203" t="s">
        <v>130</v>
      </c>
      <c r="AF1" s="203" t="s">
        <v>131</v>
      </c>
      <c r="AG1" s="203" t="s">
        <v>57</v>
      </c>
      <c r="AH1" s="203" t="s">
        <v>58</v>
      </c>
      <c r="AI1" s="203" t="s">
        <v>59</v>
      </c>
      <c r="AJ1" s="203" t="s">
        <v>172</v>
      </c>
      <c r="AK1" s="203" t="s">
        <v>174</v>
      </c>
      <c r="AL1" s="203" t="s">
        <v>176</v>
      </c>
      <c r="AM1" s="203" t="s">
        <v>178</v>
      </c>
      <c r="AN1" s="203" t="s">
        <v>179</v>
      </c>
      <c r="AO1" s="203" t="s">
        <v>181</v>
      </c>
      <c r="AP1" s="203" t="s">
        <v>182</v>
      </c>
      <c r="AQ1" s="203" t="s">
        <v>182</v>
      </c>
      <c r="AR1" s="203" t="s">
        <v>211</v>
      </c>
      <c r="AS1" s="203" t="s">
        <v>212</v>
      </c>
      <c r="AT1" s="203" t="s">
        <v>225</v>
      </c>
      <c r="AU1" s="203" t="s">
        <v>228</v>
      </c>
      <c r="AV1" s="203" t="s">
        <v>229</v>
      </c>
      <c r="AW1" s="203" t="s">
        <v>268</v>
      </c>
      <c r="AX1" s="203" t="s">
        <v>304</v>
      </c>
      <c r="AY1" s="203" t="s">
        <v>307</v>
      </c>
      <c r="AZ1" s="203" t="s">
        <v>309</v>
      </c>
      <c r="BA1" s="203" t="s">
        <v>314</v>
      </c>
      <c r="BB1" s="203" t="s">
        <v>323</v>
      </c>
      <c r="BC1" s="203" t="s">
        <v>325</v>
      </c>
      <c r="BD1" s="203" t="s">
        <v>338</v>
      </c>
      <c r="BE1" s="203" t="s">
        <v>341</v>
      </c>
      <c r="BF1" s="203" t="s">
        <v>343</v>
      </c>
      <c r="BG1" s="203" t="s">
        <v>344</v>
      </c>
      <c r="BH1" s="203" t="s">
        <v>345</v>
      </c>
      <c r="BI1" s="203" t="s">
        <v>346</v>
      </c>
      <c r="BJ1" s="203" t="s">
        <v>347</v>
      </c>
      <c r="BK1" s="203" t="s">
        <v>348</v>
      </c>
    </row>
    <row r="2" spans="1:63">
      <c r="A2" t="s">
        <v>231</v>
      </c>
      <c r="B2" s="151">
        <v>43866</v>
      </c>
      <c r="C2" s="151">
        <v>77066</v>
      </c>
      <c r="D2" s="162">
        <v>77066</v>
      </c>
      <c r="E2" s="162">
        <v>77751</v>
      </c>
      <c r="F2" s="162">
        <v>77213</v>
      </c>
      <c r="G2" s="162">
        <v>77213</v>
      </c>
      <c r="H2" s="162">
        <v>77213</v>
      </c>
      <c r="I2" s="162">
        <v>77213</v>
      </c>
      <c r="J2" s="151">
        <v>75689</v>
      </c>
      <c r="K2" s="162">
        <v>75689</v>
      </c>
      <c r="L2" s="151">
        <v>76756</v>
      </c>
      <c r="M2" s="151">
        <v>77800</v>
      </c>
      <c r="N2" s="151">
        <v>77908</v>
      </c>
      <c r="O2" s="162">
        <v>77908</v>
      </c>
      <c r="P2" s="162">
        <v>77908</v>
      </c>
      <c r="Q2" s="162">
        <v>77908</v>
      </c>
      <c r="R2" s="162">
        <v>77908</v>
      </c>
      <c r="S2" s="162">
        <v>77908</v>
      </c>
      <c r="T2" s="162">
        <v>77908</v>
      </c>
      <c r="U2" s="162">
        <v>77908</v>
      </c>
      <c r="V2" s="162">
        <v>77908</v>
      </c>
      <c r="W2" s="162">
        <v>77908</v>
      </c>
      <c r="X2" s="162">
        <v>77908</v>
      </c>
      <c r="Y2" s="162">
        <v>77908</v>
      </c>
      <c r="Z2" s="162">
        <v>77908</v>
      </c>
      <c r="AA2" s="162">
        <v>77908</v>
      </c>
      <c r="AB2" s="162">
        <v>77908</v>
      </c>
      <c r="AC2" s="162">
        <v>77908</v>
      </c>
      <c r="AD2" s="162">
        <v>77908</v>
      </c>
      <c r="AE2" s="162">
        <v>77908</v>
      </c>
      <c r="AF2" s="162">
        <v>77908</v>
      </c>
      <c r="AG2" s="162">
        <v>77908</v>
      </c>
      <c r="AH2" s="162">
        <v>77908</v>
      </c>
      <c r="AI2" s="162">
        <v>77908</v>
      </c>
      <c r="AJ2" s="162">
        <v>77908</v>
      </c>
      <c r="AK2" s="162">
        <v>77908</v>
      </c>
      <c r="AL2" s="162">
        <v>77908</v>
      </c>
      <c r="AM2" s="162">
        <v>77908</v>
      </c>
      <c r="AN2" s="162">
        <v>77908</v>
      </c>
      <c r="AO2" s="162">
        <v>77908</v>
      </c>
      <c r="AP2" s="162">
        <v>77908</v>
      </c>
      <c r="AQ2" s="162">
        <v>77908</v>
      </c>
      <c r="AR2" s="162">
        <v>77908</v>
      </c>
      <c r="AS2" s="162">
        <v>77908</v>
      </c>
      <c r="AT2" s="162">
        <v>77908</v>
      </c>
      <c r="AU2" s="162">
        <v>77908</v>
      </c>
      <c r="AV2" s="162">
        <v>77908</v>
      </c>
      <c r="AW2" s="162">
        <v>77908</v>
      </c>
      <c r="AX2" s="162">
        <v>77908</v>
      </c>
      <c r="AY2" s="162">
        <v>77908</v>
      </c>
      <c r="AZ2" s="162">
        <v>77908</v>
      </c>
      <c r="BA2" s="162">
        <v>77908</v>
      </c>
      <c r="BB2" s="162">
        <v>77908</v>
      </c>
      <c r="BC2" s="162">
        <v>77908</v>
      </c>
      <c r="BD2" s="162">
        <v>77908</v>
      </c>
      <c r="BE2" s="162">
        <v>77908</v>
      </c>
      <c r="BF2" s="162">
        <v>77908</v>
      </c>
      <c r="BG2" s="162">
        <v>77908</v>
      </c>
      <c r="BH2" s="162">
        <v>77908</v>
      </c>
      <c r="BI2" s="162">
        <v>77908</v>
      </c>
      <c r="BJ2" s="162">
        <v>77908</v>
      </c>
      <c r="BK2" s="162">
        <v>77908</v>
      </c>
    </row>
    <row r="3" spans="1:63">
      <c r="A3" s="150" t="s">
        <v>142</v>
      </c>
      <c r="B3" s="163">
        <v>61205</v>
      </c>
      <c r="C3" s="164">
        <v>61205</v>
      </c>
      <c r="D3" s="164">
        <v>61205</v>
      </c>
      <c r="E3" s="164">
        <v>61205</v>
      </c>
      <c r="F3" s="164">
        <v>61205</v>
      </c>
      <c r="G3" s="164">
        <v>61205</v>
      </c>
      <c r="H3" s="164">
        <v>61205</v>
      </c>
      <c r="I3" s="164">
        <v>61205</v>
      </c>
      <c r="J3" s="164">
        <v>61125</v>
      </c>
      <c r="K3" s="164">
        <v>61125</v>
      </c>
      <c r="L3" s="164">
        <v>61085</v>
      </c>
      <c r="M3" s="164">
        <v>61085</v>
      </c>
      <c r="N3" s="164">
        <v>61079</v>
      </c>
      <c r="O3" s="164">
        <v>61079</v>
      </c>
      <c r="P3" s="164">
        <v>61079</v>
      </c>
      <c r="Q3" s="164">
        <v>61079</v>
      </c>
      <c r="R3" s="164">
        <v>61079</v>
      </c>
      <c r="S3" s="164">
        <v>61078.87</v>
      </c>
      <c r="T3" s="164">
        <v>61078.87</v>
      </c>
      <c r="U3" s="164">
        <v>61078.87</v>
      </c>
      <c r="V3" s="164">
        <v>61079</v>
      </c>
      <c r="W3" s="164">
        <v>61078.87</v>
      </c>
      <c r="X3" s="163">
        <v>68626.87</v>
      </c>
      <c r="Y3" s="164">
        <v>68626.87</v>
      </c>
      <c r="Z3" s="164">
        <v>68627</v>
      </c>
      <c r="AA3" s="164">
        <v>68627</v>
      </c>
      <c r="AB3" s="164">
        <v>68626.87</v>
      </c>
      <c r="AC3" s="164">
        <v>68626.87</v>
      </c>
      <c r="AD3" s="164">
        <v>68626.87</v>
      </c>
      <c r="AE3" s="164">
        <v>68626.87</v>
      </c>
      <c r="AF3" s="163">
        <f>68626.87+2938</f>
        <v>71564.87</v>
      </c>
      <c r="AG3" s="164">
        <f>68626.87+2938</f>
        <v>71564.87</v>
      </c>
      <c r="AH3" s="163">
        <v>75213</v>
      </c>
      <c r="AI3" s="164">
        <v>75213</v>
      </c>
      <c r="AJ3" s="164">
        <v>75213</v>
      </c>
      <c r="AK3" s="164">
        <v>75213</v>
      </c>
      <c r="AL3" s="164">
        <v>75213</v>
      </c>
      <c r="AM3" s="164">
        <v>75213</v>
      </c>
      <c r="AN3" s="164">
        <v>75213</v>
      </c>
      <c r="AO3" s="164">
        <v>75213</v>
      </c>
      <c r="AP3" s="164">
        <v>75213</v>
      </c>
      <c r="AQ3" s="164">
        <v>75213</v>
      </c>
      <c r="AR3" s="164">
        <v>75213</v>
      </c>
      <c r="AS3" s="164">
        <v>75213</v>
      </c>
      <c r="AT3" s="164">
        <v>75213</v>
      </c>
      <c r="AU3" s="164">
        <v>75213</v>
      </c>
      <c r="AV3" s="164">
        <v>75213</v>
      </c>
      <c r="AW3" s="164">
        <v>75213</v>
      </c>
      <c r="AX3" s="164">
        <v>75213</v>
      </c>
      <c r="AY3" s="164">
        <v>75213</v>
      </c>
      <c r="AZ3" s="164">
        <v>75213</v>
      </c>
      <c r="BA3" s="164">
        <v>75212.87</v>
      </c>
      <c r="BB3" s="164">
        <v>75212.87</v>
      </c>
      <c r="BC3" s="164">
        <v>75212.87</v>
      </c>
      <c r="BD3" s="164">
        <v>75212.87</v>
      </c>
      <c r="BE3" s="164">
        <v>75212.87</v>
      </c>
      <c r="BF3" s="164">
        <v>75212.87</v>
      </c>
      <c r="BG3" s="164">
        <v>75212.87</v>
      </c>
      <c r="BH3" s="164">
        <v>75212.87</v>
      </c>
      <c r="BI3" s="164">
        <v>75212.87</v>
      </c>
      <c r="BJ3" s="164">
        <v>75212.87</v>
      </c>
      <c r="BK3" s="164">
        <v>75212.87</v>
      </c>
    </row>
    <row r="4" spans="1:63">
      <c r="A4" t="s">
        <v>143</v>
      </c>
      <c r="B4" s="151">
        <v>37444</v>
      </c>
      <c r="C4" s="162">
        <v>37444</v>
      </c>
      <c r="D4" s="162">
        <v>37444</v>
      </c>
      <c r="E4" s="162">
        <v>37444</v>
      </c>
      <c r="F4" s="162">
        <v>37444</v>
      </c>
      <c r="G4" s="162">
        <v>37444</v>
      </c>
      <c r="H4" s="162">
        <v>37444</v>
      </c>
      <c r="I4" s="162">
        <v>37444</v>
      </c>
      <c r="J4" s="162">
        <v>37444</v>
      </c>
      <c r="K4" s="162">
        <v>37444</v>
      </c>
      <c r="L4" s="162">
        <v>37444</v>
      </c>
      <c r="M4" s="162">
        <v>37444</v>
      </c>
      <c r="N4" s="162">
        <v>37299</v>
      </c>
      <c r="O4" s="162">
        <v>37171</v>
      </c>
      <c r="P4" s="162">
        <v>37171</v>
      </c>
      <c r="Q4" s="162">
        <v>37171</v>
      </c>
      <c r="R4" s="162">
        <v>37171</v>
      </c>
      <c r="S4" s="162">
        <v>37171.4</v>
      </c>
      <c r="T4" s="162">
        <v>37032.400000000001</v>
      </c>
      <c r="U4" s="162">
        <v>37032.400000000001</v>
      </c>
      <c r="V4" s="162">
        <v>37032</v>
      </c>
      <c r="W4" s="162">
        <v>37032.400000000001</v>
      </c>
      <c r="X4" s="162">
        <v>37032.400000000001</v>
      </c>
      <c r="Y4" s="162">
        <v>37032.400000000001</v>
      </c>
      <c r="Z4" s="162">
        <v>37032</v>
      </c>
      <c r="AA4" s="162">
        <v>37032</v>
      </c>
      <c r="AB4" s="162">
        <v>37032.400000000001</v>
      </c>
      <c r="AC4" s="162">
        <v>37032.400000000001</v>
      </c>
      <c r="AD4" s="162">
        <v>37032.400000000001</v>
      </c>
      <c r="AE4" s="162">
        <v>37032.400000000001</v>
      </c>
      <c r="AF4" s="162">
        <v>37032.400000000001</v>
      </c>
      <c r="AG4" s="162">
        <v>37032.400000000001</v>
      </c>
      <c r="AH4" s="162">
        <v>37032.400000000001</v>
      </c>
      <c r="AI4" s="162">
        <v>37032.400000000001</v>
      </c>
      <c r="AJ4" s="162">
        <v>37032.400000000001</v>
      </c>
      <c r="AK4" s="162">
        <v>37032.400000000001</v>
      </c>
      <c r="AL4" s="162">
        <v>37032.400000000001</v>
      </c>
      <c r="AM4" s="162">
        <v>37032.400000000001</v>
      </c>
      <c r="AN4" s="162">
        <v>37032.400000000001</v>
      </c>
      <c r="AO4" s="162">
        <v>37032.400000000001</v>
      </c>
      <c r="AP4" s="162">
        <v>37032.400000000001</v>
      </c>
      <c r="AQ4" s="162">
        <v>37032.400000000001</v>
      </c>
      <c r="AR4" s="162">
        <v>37032.400000000001</v>
      </c>
      <c r="AS4" s="162">
        <v>37032.400000000001</v>
      </c>
      <c r="AT4" s="162">
        <v>37032.400000000001</v>
      </c>
      <c r="AU4" s="162">
        <v>37032.400000000001</v>
      </c>
      <c r="AV4" s="162">
        <v>37032.400000000001</v>
      </c>
      <c r="AW4" s="162">
        <v>37032.400000000001</v>
      </c>
      <c r="AX4" s="162">
        <v>37032.400000000001</v>
      </c>
      <c r="AY4" s="162">
        <v>37032.400000000001</v>
      </c>
      <c r="AZ4" s="162">
        <v>37032.400000000001</v>
      </c>
      <c r="BA4" s="162">
        <v>37032.400000000001</v>
      </c>
      <c r="BB4" s="162">
        <v>37032.400000000001</v>
      </c>
      <c r="BC4" s="162">
        <v>37032.400000000001</v>
      </c>
      <c r="BD4" s="162">
        <v>37032.400000000001</v>
      </c>
      <c r="BE4" s="162">
        <v>37032.400000000001</v>
      </c>
      <c r="BF4" s="162">
        <v>37032.400000000001</v>
      </c>
      <c r="BG4" s="162">
        <v>37032.400000000001</v>
      </c>
      <c r="BH4" s="162">
        <v>37032.400000000001</v>
      </c>
      <c r="BI4" s="162">
        <v>37032.400000000001</v>
      </c>
      <c r="BJ4" s="162">
        <v>37032.400000000001</v>
      </c>
      <c r="BK4" s="162">
        <v>37032.400000000001</v>
      </c>
    </row>
    <row r="5" spans="1:63">
      <c r="A5" s="150" t="s">
        <v>318</v>
      </c>
      <c r="B5" s="163">
        <v>27337</v>
      </c>
      <c r="C5" s="164">
        <v>27337</v>
      </c>
      <c r="D5" s="164">
        <v>27337</v>
      </c>
      <c r="E5" s="164">
        <v>27355</v>
      </c>
      <c r="F5" s="164">
        <v>27335</v>
      </c>
      <c r="G5" s="164">
        <v>27335</v>
      </c>
      <c r="H5" s="164">
        <v>27335</v>
      </c>
      <c r="I5" s="164">
        <v>27335</v>
      </c>
      <c r="J5" s="164">
        <v>27375</v>
      </c>
      <c r="K5" s="164">
        <v>27375</v>
      </c>
      <c r="L5" s="164">
        <v>27171</v>
      </c>
      <c r="M5" s="164">
        <v>27171</v>
      </c>
      <c r="N5" s="164">
        <v>27213</v>
      </c>
      <c r="O5" s="163">
        <v>26810</v>
      </c>
      <c r="P5" s="163">
        <v>27006</v>
      </c>
      <c r="Q5" s="164">
        <v>27006</v>
      </c>
      <c r="R5" s="164">
        <v>27006</v>
      </c>
      <c r="S5" s="164">
        <v>27022.87</v>
      </c>
      <c r="T5" s="163">
        <v>26806.019999999997</v>
      </c>
      <c r="U5" s="164">
        <v>26806.019999999997</v>
      </c>
      <c r="V5" s="164">
        <v>26806</v>
      </c>
      <c r="W5" s="164">
        <v>26806.019999999997</v>
      </c>
      <c r="X5" s="164">
        <v>26806.019999999997</v>
      </c>
      <c r="Y5" s="164">
        <v>26806.019999999997</v>
      </c>
      <c r="Z5" s="164">
        <v>26806</v>
      </c>
      <c r="AA5" s="164">
        <v>26806</v>
      </c>
      <c r="AB5" s="164">
        <v>26806.019999999997</v>
      </c>
      <c r="AC5" s="164">
        <v>26806.019999999997</v>
      </c>
      <c r="AD5" s="164">
        <v>26806.019999999997</v>
      </c>
      <c r="AE5" s="164">
        <v>26806.019999999997</v>
      </c>
      <c r="AF5" s="164">
        <v>26806.019999999997</v>
      </c>
      <c r="AG5" s="164">
        <v>26806.019999999997</v>
      </c>
      <c r="AH5" s="164">
        <v>26806.019999999997</v>
      </c>
      <c r="AI5" s="164">
        <v>26806.019999999997</v>
      </c>
      <c r="AJ5" s="164">
        <v>26806.019999999997</v>
      </c>
      <c r="AK5" s="164">
        <v>26806.019999999997</v>
      </c>
      <c r="AL5" s="164">
        <v>26806.019999999997</v>
      </c>
      <c r="AM5" s="164">
        <v>26806.019999999997</v>
      </c>
      <c r="AN5" s="164">
        <v>26806.019999999997</v>
      </c>
      <c r="AO5" s="164">
        <v>26806.019999999997</v>
      </c>
      <c r="AP5" s="164">
        <v>26806.019999999997</v>
      </c>
      <c r="AQ5" s="164">
        <v>26806.019999999997</v>
      </c>
      <c r="AR5" s="164">
        <v>26806.019999999997</v>
      </c>
      <c r="AS5" s="164">
        <v>26806.019999999997</v>
      </c>
      <c r="AT5" s="164">
        <v>26806.019999999997</v>
      </c>
      <c r="AU5" s="164">
        <v>26806.019999999997</v>
      </c>
      <c r="AV5" s="164">
        <v>26806.019999999997</v>
      </c>
      <c r="AW5" s="164">
        <v>26806.019999999997</v>
      </c>
      <c r="AX5" s="164">
        <v>26806.019999999997</v>
      </c>
      <c r="AY5" s="164">
        <v>26806.019999999997</v>
      </c>
      <c r="AZ5" s="164">
        <v>26806.019999999997</v>
      </c>
      <c r="BA5" s="164">
        <v>26806.019999999997</v>
      </c>
      <c r="BB5" s="164">
        <v>26806.019999999997</v>
      </c>
      <c r="BC5" s="164">
        <v>26806.019999999997</v>
      </c>
      <c r="BD5" s="164">
        <v>26806.019999999997</v>
      </c>
      <c r="BE5" s="164">
        <v>26806.019999999997</v>
      </c>
      <c r="BF5" s="164">
        <v>26806.019999999997</v>
      </c>
      <c r="BG5" s="164">
        <v>26806.019999999997</v>
      </c>
      <c r="BH5" s="164">
        <v>26806.019999999997</v>
      </c>
      <c r="BI5" s="164">
        <v>26806.019999999997</v>
      </c>
      <c r="BJ5" s="164">
        <v>26806.019999999997</v>
      </c>
      <c r="BK5" s="164">
        <v>26806.019999999997</v>
      </c>
    </row>
    <row r="6" spans="1:63">
      <c r="A6" t="s">
        <v>146</v>
      </c>
      <c r="B6" s="151">
        <v>28169</v>
      </c>
      <c r="C6" s="162">
        <v>28169</v>
      </c>
      <c r="D6" s="162">
        <v>28169</v>
      </c>
      <c r="E6" s="162">
        <v>28229</v>
      </c>
      <c r="F6" s="162">
        <v>28228</v>
      </c>
      <c r="G6" s="162">
        <v>28228</v>
      </c>
      <c r="H6" s="162">
        <v>28228</v>
      </c>
      <c r="I6" s="162">
        <v>28229</v>
      </c>
      <c r="J6" s="162">
        <v>28574</v>
      </c>
      <c r="K6" s="162">
        <v>28574</v>
      </c>
      <c r="L6" s="162">
        <v>28574</v>
      </c>
      <c r="M6" s="162">
        <v>28574</v>
      </c>
      <c r="N6" s="151">
        <v>33540</v>
      </c>
      <c r="O6" s="162">
        <v>33540</v>
      </c>
      <c r="P6" s="162">
        <v>33787</v>
      </c>
      <c r="Q6" s="162">
        <v>33787</v>
      </c>
      <c r="R6" s="162">
        <v>33787</v>
      </c>
      <c r="S6" s="162">
        <v>33415.269999999997</v>
      </c>
      <c r="T6" s="162">
        <v>33842.349999999991</v>
      </c>
      <c r="U6" s="162">
        <v>33842.349999999991</v>
      </c>
      <c r="V6" s="151">
        <v>39213</v>
      </c>
      <c r="W6" s="162">
        <v>39213.349999999991</v>
      </c>
      <c r="X6" s="162">
        <v>39213.349999999991</v>
      </c>
      <c r="Y6" s="162">
        <v>39213.349999999991</v>
      </c>
      <c r="Z6" s="162">
        <v>39213</v>
      </c>
      <c r="AA6" s="162">
        <v>39213</v>
      </c>
      <c r="AB6" s="162">
        <v>39213.349999999991</v>
      </c>
      <c r="AC6" s="162">
        <v>39213.349999999991</v>
      </c>
      <c r="AD6" s="162">
        <v>39213.349999999991</v>
      </c>
      <c r="AE6" s="162">
        <v>39213.349999999991</v>
      </c>
      <c r="AF6" s="162">
        <v>39213.349999999991</v>
      </c>
      <c r="AG6" s="162">
        <v>39213.349999999991</v>
      </c>
      <c r="AH6" s="162">
        <v>39213.349999999991</v>
      </c>
      <c r="AI6" s="162">
        <v>39213.349999999991</v>
      </c>
      <c r="AJ6" s="162">
        <v>39213.349999999991</v>
      </c>
      <c r="AK6" s="162">
        <v>39213.349999999991</v>
      </c>
      <c r="AL6" s="162">
        <v>39213.349999999991</v>
      </c>
      <c r="AM6" s="162">
        <v>39213.349999999991</v>
      </c>
      <c r="AN6" s="162">
        <v>39213.349999999991</v>
      </c>
      <c r="AO6" s="162">
        <v>39213.349999999991</v>
      </c>
      <c r="AP6" s="162">
        <v>39213.349999999991</v>
      </c>
      <c r="AQ6" s="162">
        <v>39213.349999999991</v>
      </c>
      <c r="AR6" s="162">
        <v>39213.349999999991</v>
      </c>
      <c r="AS6" s="162">
        <v>39213.349999999991</v>
      </c>
      <c r="AT6" s="162">
        <v>39213.349999999991</v>
      </c>
      <c r="AU6" s="162">
        <v>39213.349999999991</v>
      </c>
      <c r="AV6" s="162">
        <v>39213.349999999991</v>
      </c>
      <c r="AW6" s="162">
        <v>39213.349999999991</v>
      </c>
      <c r="AX6" s="162">
        <v>39213.349999999991</v>
      </c>
      <c r="AY6" s="162">
        <v>39213.349999999991</v>
      </c>
      <c r="AZ6" s="162">
        <v>39213.349999999991</v>
      </c>
      <c r="BA6" s="162">
        <v>39213.349999999991</v>
      </c>
      <c r="BB6" s="162">
        <v>39213.349999999991</v>
      </c>
      <c r="BC6" s="162">
        <v>39213.349999999991</v>
      </c>
      <c r="BD6" s="162">
        <v>39213.349999999991</v>
      </c>
      <c r="BE6" s="162">
        <v>39213.349999999991</v>
      </c>
      <c r="BF6" s="162">
        <v>39213.349999999991</v>
      </c>
      <c r="BG6" s="162">
        <v>39213.349999999991</v>
      </c>
      <c r="BH6" s="162">
        <v>39213.349999999991</v>
      </c>
      <c r="BI6" s="162">
        <v>39213.349999999991</v>
      </c>
      <c r="BJ6" s="162">
        <v>39213.349999999991</v>
      </c>
      <c r="BK6" s="162">
        <v>39213.349999999991</v>
      </c>
    </row>
    <row r="7" spans="1:63">
      <c r="A7" s="150" t="s">
        <v>232</v>
      </c>
      <c r="B7" s="163">
        <v>14755</v>
      </c>
      <c r="C7" s="164">
        <v>14755</v>
      </c>
      <c r="D7" s="164">
        <v>14755</v>
      </c>
      <c r="E7" s="164">
        <v>15107</v>
      </c>
      <c r="F7" s="164">
        <v>15107</v>
      </c>
      <c r="G7" s="164">
        <v>15107</v>
      </c>
      <c r="H7" s="164">
        <v>15107</v>
      </c>
      <c r="I7" s="164">
        <v>15107</v>
      </c>
      <c r="J7" s="163">
        <v>13972</v>
      </c>
      <c r="K7" s="163">
        <v>31201</v>
      </c>
      <c r="L7" s="164">
        <v>30324</v>
      </c>
      <c r="M7" s="164">
        <v>30324</v>
      </c>
      <c r="N7" s="164">
        <v>30324</v>
      </c>
      <c r="O7" s="164">
        <v>30324</v>
      </c>
      <c r="P7" s="164">
        <v>30324</v>
      </c>
      <c r="Q7" s="164">
        <v>30324</v>
      </c>
      <c r="R7" s="164">
        <v>30324</v>
      </c>
      <c r="S7" s="164">
        <v>29100.79</v>
      </c>
      <c r="T7" s="164">
        <v>30324</v>
      </c>
      <c r="U7" s="164">
        <v>30324</v>
      </c>
      <c r="V7" s="164">
        <v>30324</v>
      </c>
      <c r="W7" s="164">
        <v>30324</v>
      </c>
      <c r="X7" s="164">
        <v>30324</v>
      </c>
      <c r="Y7" s="164">
        <v>30324</v>
      </c>
      <c r="Z7" s="164">
        <v>30324</v>
      </c>
      <c r="AA7" s="164">
        <v>30324</v>
      </c>
      <c r="AB7" s="164">
        <v>30324</v>
      </c>
      <c r="AC7" s="164">
        <v>30324</v>
      </c>
      <c r="AD7" s="164">
        <v>30324</v>
      </c>
      <c r="AE7" s="164">
        <v>30324</v>
      </c>
      <c r="AF7" s="164">
        <v>30324</v>
      </c>
      <c r="AG7" s="164">
        <v>30324</v>
      </c>
      <c r="AH7" s="164">
        <v>30324</v>
      </c>
      <c r="AI7" s="164">
        <v>30324</v>
      </c>
      <c r="AJ7" s="164">
        <v>30324</v>
      </c>
      <c r="AK7" s="164">
        <v>30324</v>
      </c>
      <c r="AL7" s="164">
        <v>30324</v>
      </c>
      <c r="AM7" s="164">
        <v>30324</v>
      </c>
      <c r="AN7" s="164">
        <v>30324</v>
      </c>
      <c r="AO7" s="164">
        <v>30324</v>
      </c>
      <c r="AP7" s="164">
        <v>30324</v>
      </c>
      <c r="AQ7" s="164">
        <v>30324</v>
      </c>
      <c r="AR7" s="164">
        <v>30324</v>
      </c>
      <c r="AS7" s="164">
        <v>30324</v>
      </c>
      <c r="AT7" s="164">
        <v>30324</v>
      </c>
      <c r="AU7" s="164">
        <v>30324</v>
      </c>
      <c r="AV7" s="164">
        <v>30324</v>
      </c>
      <c r="AW7" s="164">
        <v>30324</v>
      </c>
      <c r="AX7" s="164">
        <v>30324</v>
      </c>
      <c r="AY7" s="164">
        <v>30324</v>
      </c>
      <c r="AZ7" s="164">
        <v>30324</v>
      </c>
      <c r="BA7" s="164">
        <v>30324</v>
      </c>
      <c r="BB7" s="164">
        <v>30324</v>
      </c>
      <c r="BC7" s="164">
        <v>30324</v>
      </c>
      <c r="BD7" s="164">
        <v>30324</v>
      </c>
      <c r="BE7" s="164">
        <v>30324</v>
      </c>
      <c r="BF7" s="164">
        <v>30324</v>
      </c>
      <c r="BG7" s="164">
        <v>30324</v>
      </c>
      <c r="BH7" s="164">
        <v>30324</v>
      </c>
      <c r="BI7" s="164">
        <v>30324</v>
      </c>
      <c r="BJ7" s="164">
        <v>30324</v>
      </c>
      <c r="BK7" s="164">
        <v>30324</v>
      </c>
    </row>
    <row r="8" spans="1:63">
      <c r="A8" t="s">
        <v>233</v>
      </c>
      <c r="B8" s="162"/>
      <c r="C8" s="151">
        <v>39234</v>
      </c>
      <c r="D8" s="162">
        <v>39234</v>
      </c>
      <c r="E8" s="151">
        <v>43285</v>
      </c>
      <c r="F8" s="162">
        <v>42800</v>
      </c>
      <c r="G8" s="162">
        <v>42800</v>
      </c>
      <c r="H8" s="162">
        <v>42800</v>
      </c>
      <c r="I8" s="162">
        <v>42800</v>
      </c>
      <c r="J8" s="162">
        <v>42856</v>
      </c>
      <c r="K8" s="162">
        <v>42856</v>
      </c>
      <c r="L8" s="162">
        <v>42760</v>
      </c>
      <c r="M8" s="162">
        <v>42760</v>
      </c>
      <c r="N8" s="162">
        <v>43117</v>
      </c>
      <c r="O8" s="162">
        <v>43117</v>
      </c>
      <c r="P8" s="162">
        <v>43121</v>
      </c>
      <c r="Q8" s="162">
        <v>43121</v>
      </c>
      <c r="R8" s="162">
        <v>43121</v>
      </c>
      <c r="S8" s="162">
        <v>43187.49</v>
      </c>
      <c r="T8" s="162">
        <v>43081.750000000007</v>
      </c>
      <c r="U8" s="162">
        <v>43081.750000000007</v>
      </c>
      <c r="V8" s="162">
        <v>43081.750000000007</v>
      </c>
      <c r="W8" s="160" t="s">
        <v>234</v>
      </c>
      <c r="X8" s="160" t="s">
        <v>234</v>
      </c>
      <c r="Y8" s="160" t="s">
        <v>234</v>
      </c>
      <c r="Z8" s="160" t="s">
        <v>234</v>
      </c>
      <c r="AA8" s="160" t="s">
        <v>234</v>
      </c>
      <c r="AB8" s="160" t="s">
        <v>234</v>
      </c>
      <c r="AC8" s="160" t="s">
        <v>234</v>
      </c>
      <c r="AD8" s="160" t="s">
        <v>234</v>
      </c>
      <c r="AE8" s="160" t="s">
        <v>234</v>
      </c>
      <c r="AF8" s="160" t="s">
        <v>234</v>
      </c>
      <c r="AG8" s="160" t="s">
        <v>234</v>
      </c>
      <c r="AH8" s="160" t="s">
        <v>234</v>
      </c>
      <c r="AI8" s="160" t="s">
        <v>234</v>
      </c>
      <c r="AJ8" s="160" t="s">
        <v>234</v>
      </c>
      <c r="AK8" s="160" t="s">
        <v>234</v>
      </c>
      <c r="AL8" s="160" t="s">
        <v>234</v>
      </c>
      <c r="AM8" s="160" t="s">
        <v>234</v>
      </c>
      <c r="AN8" s="160" t="s">
        <v>234</v>
      </c>
      <c r="AO8" s="160" t="s">
        <v>234</v>
      </c>
      <c r="AP8" s="160" t="s">
        <v>234</v>
      </c>
      <c r="AQ8" s="160" t="s">
        <v>234</v>
      </c>
      <c r="AR8" s="160" t="s">
        <v>234</v>
      </c>
      <c r="AS8" s="160" t="s">
        <v>234</v>
      </c>
      <c r="AT8" s="160" t="s">
        <v>234</v>
      </c>
      <c r="AU8" s="160" t="s">
        <v>234</v>
      </c>
      <c r="AV8" s="160" t="s">
        <v>234</v>
      </c>
      <c r="AW8" s="160" t="s">
        <v>234</v>
      </c>
      <c r="AX8" s="160" t="s">
        <v>234</v>
      </c>
      <c r="AY8" s="160" t="s">
        <v>234</v>
      </c>
      <c r="AZ8" s="160" t="s">
        <v>234</v>
      </c>
      <c r="BA8" s="160" t="s">
        <v>234</v>
      </c>
      <c r="BB8" s="160" t="s">
        <v>234</v>
      </c>
      <c r="BC8" s="160" t="s">
        <v>234</v>
      </c>
      <c r="BD8" s="160" t="s">
        <v>234</v>
      </c>
      <c r="BE8" s="160" t="s">
        <v>234</v>
      </c>
      <c r="BF8" s="160" t="s">
        <v>234</v>
      </c>
      <c r="BG8" s="160" t="s">
        <v>234</v>
      </c>
      <c r="BH8" s="160" t="s">
        <v>234</v>
      </c>
      <c r="BI8" s="160" t="s">
        <v>234</v>
      </c>
      <c r="BJ8" s="160" t="s">
        <v>234</v>
      </c>
      <c r="BK8" s="160" t="s">
        <v>234</v>
      </c>
    </row>
    <row r="9" spans="1:63">
      <c r="A9" s="150" t="s">
        <v>144</v>
      </c>
      <c r="B9" s="164"/>
      <c r="C9" s="163">
        <v>52010</v>
      </c>
      <c r="D9" s="164">
        <v>52010</v>
      </c>
      <c r="E9" s="164">
        <v>54635</v>
      </c>
      <c r="F9" s="164">
        <v>54635</v>
      </c>
      <c r="G9" s="164">
        <v>54635</v>
      </c>
      <c r="H9" s="164">
        <v>54635</v>
      </c>
      <c r="I9" s="164">
        <v>54635</v>
      </c>
      <c r="J9" s="164">
        <v>54659</v>
      </c>
      <c r="K9" s="164">
        <v>54659</v>
      </c>
      <c r="L9" s="164">
        <v>54716</v>
      </c>
      <c r="M9" s="164">
        <v>54716</v>
      </c>
      <c r="N9" s="164">
        <v>54716</v>
      </c>
      <c r="O9" s="164">
        <v>54716</v>
      </c>
      <c r="P9" s="164">
        <v>54716</v>
      </c>
      <c r="Q9" s="164">
        <v>54716</v>
      </c>
      <c r="R9" s="164">
        <v>54716</v>
      </c>
      <c r="S9" s="164">
        <v>54716</v>
      </c>
      <c r="T9" s="164">
        <v>54716</v>
      </c>
      <c r="U9" s="164">
        <v>54716</v>
      </c>
      <c r="V9" s="164">
        <v>54716</v>
      </c>
      <c r="W9" s="164">
        <v>54716</v>
      </c>
      <c r="X9" s="164">
        <v>54716</v>
      </c>
      <c r="Y9" s="164">
        <v>54716</v>
      </c>
      <c r="Z9" s="164">
        <v>54716</v>
      </c>
      <c r="AA9" s="164">
        <v>54716</v>
      </c>
      <c r="AB9" s="164">
        <v>54716</v>
      </c>
      <c r="AC9" s="164">
        <v>54716</v>
      </c>
      <c r="AD9" s="164">
        <v>54716</v>
      </c>
      <c r="AE9" s="164">
        <v>54716</v>
      </c>
      <c r="AF9" s="164">
        <v>54716</v>
      </c>
      <c r="AG9" s="164">
        <v>54716</v>
      </c>
      <c r="AH9" s="164">
        <v>54716</v>
      </c>
      <c r="AI9" s="164">
        <v>54716</v>
      </c>
      <c r="AJ9" s="164">
        <v>54716</v>
      </c>
      <c r="AK9" s="164">
        <v>54716</v>
      </c>
      <c r="AL9" s="164">
        <v>54716</v>
      </c>
      <c r="AM9" s="164">
        <v>54716</v>
      </c>
      <c r="AN9" s="164">
        <v>54716</v>
      </c>
      <c r="AO9" s="164">
        <v>54716</v>
      </c>
      <c r="AP9" s="164">
        <v>54716</v>
      </c>
      <c r="AQ9" s="164">
        <v>54716</v>
      </c>
      <c r="AR9" s="164">
        <v>54716</v>
      </c>
      <c r="AS9" s="164">
        <v>54716</v>
      </c>
      <c r="AT9" s="164">
        <v>54716</v>
      </c>
      <c r="AU9" s="164">
        <v>54716</v>
      </c>
      <c r="AV9" s="164">
        <v>54716</v>
      </c>
      <c r="AW9" s="164">
        <v>54716</v>
      </c>
      <c r="AX9" s="164">
        <v>54716</v>
      </c>
      <c r="AY9" s="164">
        <v>54716</v>
      </c>
      <c r="AZ9" s="164">
        <v>54716</v>
      </c>
      <c r="BA9" s="164">
        <v>54716</v>
      </c>
      <c r="BB9" s="164">
        <v>54716</v>
      </c>
      <c r="BC9" s="164">
        <v>54716</v>
      </c>
      <c r="BD9" s="164">
        <v>54716</v>
      </c>
      <c r="BE9" s="164">
        <v>54716</v>
      </c>
      <c r="BF9" s="164">
        <v>54716</v>
      </c>
      <c r="BG9" s="164">
        <v>54716</v>
      </c>
      <c r="BH9" s="164">
        <v>54716</v>
      </c>
      <c r="BI9" s="164">
        <v>54716</v>
      </c>
      <c r="BJ9" s="164">
        <v>54716</v>
      </c>
      <c r="BK9" s="164">
        <v>54716</v>
      </c>
    </row>
    <row r="10" spans="1:63">
      <c r="A10" t="s">
        <v>151</v>
      </c>
      <c r="B10" s="162"/>
      <c r="C10" s="151">
        <v>16783</v>
      </c>
      <c r="D10" s="162">
        <v>16783</v>
      </c>
      <c r="E10" s="162">
        <v>16944</v>
      </c>
      <c r="F10" s="162">
        <v>16302</v>
      </c>
      <c r="G10" s="162">
        <v>16302</v>
      </c>
      <c r="H10" s="162">
        <v>16302</v>
      </c>
      <c r="I10" s="162">
        <v>16302</v>
      </c>
      <c r="J10" s="151">
        <v>17373</v>
      </c>
      <c r="K10" s="162">
        <v>17373</v>
      </c>
      <c r="L10" s="151">
        <v>20513</v>
      </c>
      <c r="M10" s="151">
        <v>23720</v>
      </c>
      <c r="N10" s="162">
        <v>23106</v>
      </c>
      <c r="O10" s="162">
        <v>23308</v>
      </c>
      <c r="P10" s="162">
        <v>22534</v>
      </c>
      <c r="Q10" s="162">
        <v>22534</v>
      </c>
      <c r="R10" s="162">
        <v>22534</v>
      </c>
      <c r="S10" s="162">
        <v>22692.28</v>
      </c>
      <c r="T10" s="162">
        <v>22252.36</v>
      </c>
      <c r="U10" s="162">
        <v>22252.36</v>
      </c>
      <c r="V10" s="162">
        <v>22252</v>
      </c>
      <c r="W10" s="162">
        <v>22252.36</v>
      </c>
      <c r="X10" s="162">
        <v>22252.36</v>
      </c>
      <c r="Y10" s="162">
        <v>22252.36</v>
      </c>
      <c r="Z10" s="162">
        <v>22252</v>
      </c>
      <c r="AA10" s="162">
        <v>22252</v>
      </c>
      <c r="AB10" s="162">
        <v>22252.36</v>
      </c>
      <c r="AC10" s="162">
        <v>22252.36</v>
      </c>
      <c r="AD10" s="162">
        <v>22252.36</v>
      </c>
      <c r="AE10" s="162">
        <v>22252.36</v>
      </c>
      <c r="AF10" s="162">
        <v>22252.36</v>
      </c>
      <c r="AG10" s="162">
        <v>22252.36</v>
      </c>
      <c r="AH10" s="162">
        <v>22252.36</v>
      </c>
      <c r="AI10" s="162">
        <v>22252.36</v>
      </c>
      <c r="AJ10" s="162">
        <v>22252.36</v>
      </c>
      <c r="AK10" s="162">
        <v>22252.36</v>
      </c>
      <c r="AL10" s="162">
        <v>22252.36</v>
      </c>
      <c r="AM10" s="162">
        <v>22252.36</v>
      </c>
      <c r="AN10" s="162">
        <v>22252.36</v>
      </c>
      <c r="AO10" s="162">
        <v>22252.36</v>
      </c>
      <c r="AP10" s="162">
        <v>22252.36</v>
      </c>
      <c r="AQ10" s="162">
        <v>22252.36</v>
      </c>
      <c r="AR10" s="162">
        <v>22252.36</v>
      </c>
      <c r="AS10" s="162">
        <v>22252.36</v>
      </c>
      <c r="AT10" s="162">
        <v>22252.36</v>
      </c>
      <c r="AU10" s="162">
        <v>22252.36</v>
      </c>
      <c r="AV10" s="162">
        <v>22252.36</v>
      </c>
      <c r="AW10" s="162">
        <v>22252.36</v>
      </c>
      <c r="AX10" s="162">
        <v>22252.36</v>
      </c>
      <c r="AY10" s="162">
        <v>22252.36</v>
      </c>
      <c r="AZ10" s="162">
        <v>22252.36</v>
      </c>
      <c r="BA10" s="162">
        <v>22252.36</v>
      </c>
      <c r="BB10" s="162">
        <v>22252.36</v>
      </c>
      <c r="BC10" s="162">
        <v>22252.36</v>
      </c>
      <c r="BD10" s="162">
        <v>22252.36</v>
      </c>
      <c r="BE10" s="162">
        <v>22252.36</v>
      </c>
      <c r="BF10" s="162">
        <v>22252.36</v>
      </c>
      <c r="BG10" s="162">
        <v>22252.36</v>
      </c>
      <c r="BH10" s="162">
        <v>22252.36</v>
      </c>
      <c r="BI10" s="162">
        <v>22252.36</v>
      </c>
      <c r="BJ10" s="162">
        <v>22252.36</v>
      </c>
      <c r="BK10" s="162">
        <v>22252.36</v>
      </c>
    </row>
    <row r="11" spans="1:63">
      <c r="A11" s="150" t="s">
        <v>235</v>
      </c>
      <c r="B11" s="164"/>
      <c r="C11" s="163">
        <v>19857</v>
      </c>
      <c r="D11" s="164">
        <v>19857</v>
      </c>
      <c r="E11" s="163">
        <v>18484</v>
      </c>
      <c r="F11" s="164">
        <v>18480</v>
      </c>
      <c r="G11" s="164">
        <v>18480</v>
      </c>
      <c r="H11" s="164">
        <v>18480</v>
      </c>
      <c r="I11" s="164">
        <v>18480</v>
      </c>
      <c r="J11" s="164">
        <v>18878</v>
      </c>
      <c r="K11" s="164">
        <v>18878</v>
      </c>
      <c r="L11" s="163">
        <v>20856</v>
      </c>
      <c r="M11" s="164">
        <v>20856</v>
      </c>
      <c r="N11" s="164">
        <v>21844</v>
      </c>
      <c r="O11" s="164">
        <v>21891</v>
      </c>
      <c r="P11" s="164">
        <v>21918</v>
      </c>
      <c r="Q11" s="164">
        <v>21918</v>
      </c>
      <c r="R11" s="164">
        <v>21918</v>
      </c>
      <c r="S11" s="164">
        <v>22077.89</v>
      </c>
      <c r="T11" s="164">
        <v>21757.71</v>
      </c>
      <c r="U11" s="164">
        <v>21757.71</v>
      </c>
      <c r="V11" s="164">
        <v>21758</v>
      </c>
      <c r="W11" s="164">
        <v>21757.71</v>
      </c>
      <c r="X11" s="164">
        <v>21757.71</v>
      </c>
      <c r="Y11" s="164">
        <v>21757.71</v>
      </c>
      <c r="Z11" s="164">
        <v>21758</v>
      </c>
      <c r="AA11" s="164">
        <v>21758</v>
      </c>
      <c r="AB11" s="164">
        <v>21757.71</v>
      </c>
      <c r="AC11" s="164">
        <v>21757.71</v>
      </c>
      <c r="AD11" s="164">
        <v>21757.71</v>
      </c>
      <c r="AE11" s="164">
        <v>21757.71</v>
      </c>
      <c r="AF11" s="164">
        <v>21757.71</v>
      </c>
      <c r="AG11" s="164">
        <v>21757.71</v>
      </c>
      <c r="AH11" s="164">
        <v>21757.71</v>
      </c>
      <c r="AI11" s="164">
        <v>21757.71</v>
      </c>
      <c r="AJ11" s="164">
        <v>21757.71</v>
      </c>
      <c r="AK11" s="164">
        <v>21757.71</v>
      </c>
      <c r="AL11" s="164">
        <v>21757.71</v>
      </c>
      <c r="AM11" s="164">
        <v>21757.71</v>
      </c>
      <c r="AN11" s="164">
        <v>21757.71</v>
      </c>
      <c r="AO11" s="164">
        <v>21757.71</v>
      </c>
      <c r="AP11" s="164">
        <v>21757.71</v>
      </c>
      <c r="AQ11" s="164">
        <v>21757.71</v>
      </c>
      <c r="AR11" s="164">
        <v>21757.71</v>
      </c>
      <c r="AS11" s="164">
        <v>21757.71</v>
      </c>
      <c r="AT11" s="164">
        <v>21757.71</v>
      </c>
      <c r="AU11" s="164">
        <v>21757.71</v>
      </c>
      <c r="AV11" s="164">
        <v>21757.71</v>
      </c>
      <c r="AW11" s="164">
        <v>21757.71</v>
      </c>
      <c r="AX11" s="164">
        <v>21757.71</v>
      </c>
      <c r="AY11" s="164">
        <v>21757.71</v>
      </c>
      <c r="AZ11" s="164">
        <v>21757.71</v>
      </c>
      <c r="BA11" s="164">
        <v>21757.71</v>
      </c>
      <c r="BB11" s="164">
        <v>21757.71</v>
      </c>
      <c r="BC11" s="164">
        <v>21757.71</v>
      </c>
      <c r="BD11" s="164">
        <v>21757.71</v>
      </c>
      <c r="BE11" s="164">
        <v>21757.71</v>
      </c>
      <c r="BF11" s="164">
        <v>21757.71</v>
      </c>
      <c r="BG11" s="164">
        <v>21757.71</v>
      </c>
      <c r="BH11" s="164">
        <v>21757.71</v>
      </c>
      <c r="BI11" s="164">
        <v>21757.71</v>
      </c>
      <c r="BJ11" s="164">
        <v>21757.71</v>
      </c>
      <c r="BK11" s="164">
        <v>21757.71</v>
      </c>
    </row>
    <row r="12" spans="1:63">
      <c r="A12" t="s">
        <v>141</v>
      </c>
      <c r="B12" s="162"/>
      <c r="C12" s="162"/>
      <c r="D12" s="151">
        <v>32115</v>
      </c>
      <c r="E12" s="162">
        <v>32094</v>
      </c>
      <c r="F12" s="162">
        <v>31528</v>
      </c>
      <c r="G12" s="162">
        <v>31528</v>
      </c>
      <c r="H12" s="162">
        <v>31528</v>
      </c>
      <c r="I12" s="162">
        <v>31528</v>
      </c>
      <c r="J12" s="162">
        <v>31466</v>
      </c>
      <c r="K12" s="162">
        <v>31466</v>
      </c>
      <c r="L12" s="162">
        <v>31466</v>
      </c>
      <c r="M12" s="162">
        <v>31466</v>
      </c>
      <c r="N12" s="162">
        <v>31688</v>
      </c>
      <c r="O12" s="162">
        <v>31635</v>
      </c>
      <c r="P12" s="162">
        <v>31635</v>
      </c>
      <c r="Q12" s="162">
        <v>31635</v>
      </c>
      <c r="R12" s="162">
        <v>31635</v>
      </c>
      <c r="S12" s="162">
        <v>46775.740000000005</v>
      </c>
      <c r="T12" s="162">
        <v>49834.55</v>
      </c>
      <c r="U12" s="162">
        <v>49834.55</v>
      </c>
      <c r="V12" s="162">
        <v>49835</v>
      </c>
      <c r="W12" s="162">
        <v>49834.55</v>
      </c>
      <c r="X12" s="162">
        <v>49834.55</v>
      </c>
      <c r="Y12" s="162">
        <v>49834.55</v>
      </c>
      <c r="Z12" s="162">
        <v>49835</v>
      </c>
      <c r="AA12" s="162">
        <v>49835</v>
      </c>
      <c r="AB12" s="162">
        <v>49834.55</v>
      </c>
      <c r="AC12" s="162">
        <v>49834.55</v>
      </c>
      <c r="AD12" s="162">
        <v>49834.55</v>
      </c>
      <c r="AE12" s="162">
        <v>49834.55</v>
      </c>
      <c r="AF12" s="162">
        <v>49834.55</v>
      </c>
      <c r="AG12" s="162">
        <v>49834.55</v>
      </c>
      <c r="AH12" s="162">
        <v>49834.55</v>
      </c>
      <c r="AI12" s="162">
        <v>49834.55</v>
      </c>
      <c r="AJ12" s="162">
        <v>49834.55</v>
      </c>
      <c r="AK12" s="162">
        <v>49834.55</v>
      </c>
      <c r="AL12" s="162">
        <v>49834.55</v>
      </c>
      <c r="AM12" s="162">
        <v>49834.55</v>
      </c>
      <c r="AN12" s="162">
        <v>49834.55</v>
      </c>
      <c r="AO12" s="162">
        <v>49834.55</v>
      </c>
      <c r="AP12" s="162">
        <v>49834.55</v>
      </c>
      <c r="AQ12" s="162">
        <v>49834.55</v>
      </c>
      <c r="AR12" s="162">
        <v>49834.55</v>
      </c>
      <c r="AS12" s="162">
        <v>49834.55</v>
      </c>
      <c r="AT12" s="162">
        <v>49834.55</v>
      </c>
      <c r="AU12" s="162">
        <v>49834.55</v>
      </c>
      <c r="AV12" s="162">
        <v>49834.55</v>
      </c>
      <c r="AW12" s="162">
        <v>49834.55</v>
      </c>
      <c r="AX12" s="162">
        <v>49834.55</v>
      </c>
      <c r="AY12" s="162">
        <v>49834.55</v>
      </c>
      <c r="AZ12" s="162">
        <v>49834.55</v>
      </c>
      <c r="BA12" s="162">
        <v>49834.55</v>
      </c>
      <c r="BB12" s="162">
        <v>49834.55</v>
      </c>
      <c r="BC12" s="162">
        <v>49834.55</v>
      </c>
      <c r="BD12" s="162">
        <v>49834.55</v>
      </c>
      <c r="BE12" s="162">
        <v>49834.55</v>
      </c>
      <c r="BF12" s="162">
        <v>49834.55</v>
      </c>
      <c r="BG12" s="162">
        <v>49834.55</v>
      </c>
      <c r="BH12" s="162">
        <v>49834.55</v>
      </c>
      <c r="BI12" s="162">
        <v>49834.55</v>
      </c>
      <c r="BJ12" s="162">
        <v>49834.55</v>
      </c>
      <c r="BK12" s="162">
        <v>49834.55</v>
      </c>
    </row>
    <row r="13" spans="1:63">
      <c r="A13" s="150" t="s">
        <v>236</v>
      </c>
      <c r="B13" s="164"/>
      <c r="C13" s="164"/>
      <c r="D13" s="163">
        <v>23586</v>
      </c>
      <c r="E13" s="164">
        <v>24046</v>
      </c>
      <c r="F13" s="164">
        <v>24046</v>
      </c>
      <c r="G13" s="164">
        <v>24046</v>
      </c>
      <c r="H13" s="164">
        <v>24046</v>
      </c>
      <c r="I13" s="164">
        <v>24046</v>
      </c>
      <c r="J13" s="164">
        <v>23882</v>
      </c>
      <c r="K13" s="164">
        <v>23882</v>
      </c>
      <c r="L13" s="164">
        <v>23882</v>
      </c>
      <c r="M13" s="164">
        <v>23884</v>
      </c>
      <c r="N13" s="164">
        <v>23155</v>
      </c>
      <c r="O13" s="164">
        <v>23155</v>
      </c>
      <c r="P13" s="164">
        <v>23155</v>
      </c>
      <c r="Q13" s="164">
        <v>23155</v>
      </c>
      <c r="R13" s="164">
        <v>23155</v>
      </c>
      <c r="S13" s="164">
        <v>23379.37</v>
      </c>
      <c r="T13" s="164">
        <v>22920.23</v>
      </c>
      <c r="U13" s="164">
        <v>22920.23</v>
      </c>
      <c r="V13" s="164">
        <v>22920</v>
      </c>
      <c r="W13" s="164">
        <v>22920.23</v>
      </c>
      <c r="X13" s="164">
        <v>22920.23</v>
      </c>
      <c r="Y13" s="164">
        <v>22920.23</v>
      </c>
      <c r="Z13" s="164">
        <v>22920</v>
      </c>
      <c r="AA13" s="164">
        <v>22920</v>
      </c>
      <c r="AB13" s="164">
        <v>22920.23</v>
      </c>
      <c r="AC13" s="164">
        <v>22920.23</v>
      </c>
      <c r="AD13" s="164">
        <v>22920.23</v>
      </c>
      <c r="AE13" s="164">
        <v>22920.23</v>
      </c>
      <c r="AF13" s="164">
        <v>22920.23</v>
      </c>
      <c r="AG13" s="164">
        <v>22920.23</v>
      </c>
      <c r="AH13" s="164">
        <v>22920.23</v>
      </c>
      <c r="AI13" s="164">
        <v>22920.23</v>
      </c>
      <c r="AJ13" s="164">
        <v>22920.23</v>
      </c>
      <c r="AK13" s="164">
        <v>22920.23</v>
      </c>
      <c r="AL13" s="164">
        <v>22920.23</v>
      </c>
      <c r="AM13" s="164">
        <v>22920.23</v>
      </c>
      <c r="AN13" s="164">
        <v>22920.23</v>
      </c>
      <c r="AO13" s="164">
        <v>22920.23</v>
      </c>
      <c r="AP13" s="164">
        <v>22920.23</v>
      </c>
      <c r="AQ13" s="164">
        <v>22920.23</v>
      </c>
      <c r="AR13" s="164">
        <v>22920.23</v>
      </c>
      <c r="AS13" s="164">
        <v>22920.23</v>
      </c>
      <c r="AT13" s="164">
        <v>22920.23</v>
      </c>
      <c r="AU13" s="164">
        <v>22920.23</v>
      </c>
      <c r="AV13" s="164">
        <v>22920.23</v>
      </c>
      <c r="AW13" s="164">
        <v>22920.23</v>
      </c>
      <c r="AX13" s="164">
        <v>22920.23</v>
      </c>
      <c r="AY13" s="164">
        <v>22920.23</v>
      </c>
      <c r="AZ13" s="164">
        <v>22920.23</v>
      </c>
      <c r="BA13" s="164">
        <v>22920.23</v>
      </c>
      <c r="BB13" s="164">
        <v>22920.23</v>
      </c>
      <c r="BC13" s="164">
        <v>22920.23</v>
      </c>
      <c r="BD13" s="164">
        <v>22920.23</v>
      </c>
      <c r="BE13" s="164">
        <v>22920.23</v>
      </c>
      <c r="BF13" s="164">
        <v>22920.23</v>
      </c>
      <c r="BG13" s="164">
        <v>22920.23</v>
      </c>
      <c r="BH13" s="164">
        <v>22920.23</v>
      </c>
      <c r="BI13" s="164">
        <v>22920.23</v>
      </c>
      <c r="BJ13" s="164">
        <v>22920.23</v>
      </c>
      <c r="BK13" s="164">
        <v>22920.23</v>
      </c>
    </row>
    <row r="14" spans="1:63">
      <c r="A14" t="s">
        <v>237</v>
      </c>
      <c r="B14" s="162"/>
      <c r="C14" s="162"/>
      <c r="D14" s="151">
        <v>27624</v>
      </c>
      <c r="E14" s="162">
        <v>27806</v>
      </c>
      <c r="F14" s="162">
        <v>27806</v>
      </c>
      <c r="G14" s="162">
        <v>27806</v>
      </c>
      <c r="H14" s="162">
        <v>27806</v>
      </c>
      <c r="I14" s="162">
        <v>27806</v>
      </c>
      <c r="J14" s="162">
        <v>27806</v>
      </c>
      <c r="K14" s="162">
        <v>27806</v>
      </c>
      <c r="L14" s="162">
        <v>27806</v>
      </c>
      <c r="M14" s="162">
        <v>27806</v>
      </c>
      <c r="N14" s="162">
        <v>27806</v>
      </c>
      <c r="O14" s="162">
        <v>27806</v>
      </c>
      <c r="P14" s="162">
        <v>27806</v>
      </c>
      <c r="Q14" s="162">
        <v>27806</v>
      </c>
      <c r="R14" s="162">
        <v>27806</v>
      </c>
      <c r="S14" s="162">
        <v>27870.28</v>
      </c>
      <c r="T14" s="162">
        <v>27248.049999999996</v>
      </c>
      <c r="U14" s="162">
        <v>27248.049999999996</v>
      </c>
      <c r="V14" s="162">
        <v>27248</v>
      </c>
      <c r="W14" s="162">
        <v>27248.049999999996</v>
      </c>
      <c r="X14" s="162">
        <v>27248.049999999996</v>
      </c>
      <c r="Y14" s="162">
        <v>27248.049999999996</v>
      </c>
      <c r="Z14" s="162">
        <v>27248</v>
      </c>
      <c r="AA14" s="162">
        <v>27248</v>
      </c>
      <c r="AB14" s="162">
        <v>27248.049999999996</v>
      </c>
      <c r="AC14" s="162">
        <v>27248.049999999996</v>
      </c>
      <c r="AD14" s="162">
        <v>27248.049999999996</v>
      </c>
      <c r="AE14" s="162">
        <v>27248.049999999996</v>
      </c>
      <c r="AF14" s="162">
        <f t="shared" ref="AF14:AW14" si="0">27248.05+16183</f>
        <v>43431.05</v>
      </c>
      <c r="AG14" s="162">
        <f t="shared" si="0"/>
        <v>43431.05</v>
      </c>
      <c r="AH14" s="162">
        <f t="shared" si="0"/>
        <v>43431.05</v>
      </c>
      <c r="AI14" s="162">
        <f t="shared" si="0"/>
        <v>43431.05</v>
      </c>
      <c r="AJ14" s="162">
        <f t="shared" si="0"/>
        <v>43431.05</v>
      </c>
      <c r="AK14" s="162">
        <f t="shared" si="0"/>
        <v>43431.05</v>
      </c>
      <c r="AL14" s="162">
        <f t="shared" si="0"/>
        <v>43431.05</v>
      </c>
      <c r="AM14" s="162">
        <f t="shared" si="0"/>
        <v>43431.05</v>
      </c>
      <c r="AN14" s="162">
        <f t="shared" si="0"/>
        <v>43431.05</v>
      </c>
      <c r="AO14" s="162">
        <f t="shared" si="0"/>
        <v>43431.05</v>
      </c>
      <c r="AP14" s="162">
        <f t="shared" si="0"/>
        <v>43431.05</v>
      </c>
      <c r="AQ14" s="162">
        <f t="shared" si="0"/>
        <v>43431.05</v>
      </c>
      <c r="AR14" s="162">
        <f t="shared" si="0"/>
        <v>43431.05</v>
      </c>
      <c r="AS14" s="162">
        <f t="shared" si="0"/>
        <v>43431.05</v>
      </c>
      <c r="AT14" s="162">
        <f t="shared" si="0"/>
        <v>43431.05</v>
      </c>
      <c r="AU14" s="162">
        <f t="shared" si="0"/>
        <v>43431.05</v>
      </c>
      <c r="AV14" s="162">
        <f t="shared" si="0"/>
        <v>43431.05</v>
      </c>
      <c r="AW14" s="162">
        <f t="shared" si="0"/>
        <v>43431.05</v>
      </c>
      <c r="AX14" s="162">
        <v>43431.05</v>
      </c>
      <c r="AY14" s="162">
        <v>43431.05</v>
      </c>
      <c r="AZ14" s="162">
        <v>43431.05</v>
      </c>
      <c r="BA14" s="162">
        <v>43431.05</v>
      </c>
      <c r="BB14" s="162">
        <v>43431.05</v>
      </c>
      <c r="BC14" s="162">
        <v>43431.05</v>
      </c>
      <c r="BD14" s="162">
        <v>43431.05</v>
      </c>
      <c r="BE14" s="162">
        <v>43431.05</v>
      </c>
      <c r="BF14" s="162">
        <v>43431.05</v>
      </c>
      <c r="BG14" s="162">
        <v>43431.05</v>
      </c>
      <c r="BH14" s="162">
        <v>43431.05</v>
      </c>
      <c r="BI14" s="162">
        <v>43431.05</v>
      </c>
      <c r="BJ14" s="162">
        <v>43431.05</v>
      </c>
      <c r="BK14" s="162">
        <v>43431.05</v>
      </c>
    </row>
    <row r="15" spans="1:63">
      <c r="A15" s="150" t="s">
        <v>238</v>
      </c>
      <c r="B15" s="164"/>
      <c r="C15" s="164"/>
      <c r="D15" s="163">
        <v>24700</v>
      </c>
      <c r="E15" s="164">
        <v>24159</v>
      </c>
      <c r="F15" s="164">
        <v>24413</v>
      </c>
      <c r="G15" s="164">
        <v>24413</v>
      </c>
      <c r="H15" s="164">
        <v>24413</v>
      </c>
      <c r="I15" s="164">
        <v>24413</v>
      </c>
      <c r="J15" s="164">
        <v>24413</v>
      </c>
      <c r="K15" s="164">
        <v>24413</v>
      </c>
      <c r="L15" s="164">
        <v>24923</v>
      </c>
      <c r="M15" s="164">
        <v>24923</v>
      </c>
      <c r="N15" s="164">
        <v>24923</v>
      </c>
      <c r="O15" s="164">
        <v>24923</v>
      </c>
      <c r="P15" s="164">
        <v>34742</v>
      </c>
      <c r="Q15" s="164">
        <v>34742</v>
      </c>
      <c r="R15" s="164">
        <v>34742</v>
      </c>
      <c r="S15" s="164">
        <v>34742</v>
      </c>
      <c r="T15" s="164">
        <v>34742</v>
      </c>
      <c r="U15" s="164">
        <v>34742</v>
      </c>
      <c r="V15" s="164">
        <v>34742</v>
      </c>
      <c r="W15" s="164">
        <v>34742</v>
      </c>
      <c r="X15" s="164">
        <v>34742</v>
      </c>
      <c r="Y15" s="164">
        <v>34742</v>
      </c>
      <c r="Z15" s="164">
        <v>34742</v>
      </c>
      <c r="AA15" s="164">
        <v>34742</v>
      </c>
      <c r="AB15" s="164">
        <v>34742</v>
      </c>
      <c r="AC15" s="164">
        <v>34742</v>
      </c>
      <c r="AD15" s="164">
        <v>34742</v>
      </c>
      <c r="AE15" s="164">
        <v>34742</v>
      </c>
      <c r="AF15" s="164">
        <v>34742</v>
      </c>
      <c r="AG15" s="164">
        <v>34742</v>
      </c>
      <c r="AH15" s="164">
        <v>34742</v>
      </c>
      <c r="AI15" s="164">
        <v>34742</v>
      </c>
      <c r="AJ15" s="164">
        <v>34742</v>
      </c>
      <c r="AK15" s="164">
        <v>34742</v>
      </c>
      <c r="AL15" s="164">
        <v>34742</v>
      </c>
      <c r="AM15" s="164">
        <v>34742</v>
      </c>
      <c r="AN15" s="164">
        <v>34742</v>
      </c>
      <c r="AO15" s="164">
        <v>34742</v>
      </c>
      <c r="AP15" s="164">
        <v>34742</v>
      </c>
      <c r="AQ15" s="164">
        <v>34742</v>
      </c>
      <c r="AR15" s="164">
        <v>34742</v>
      </c>
      <c r="AS15" s="164">
        <v>34742</v>
      </c>
      <c r="AT15" s="164">
        <v>34742</v>
      </c>
      <c r="AU15" s="164">
        <v>34742</v>
      </c>
      <c r="AV15" s="159" t="s">
        <v>234</v>
      </c>
      <c r="AW15" s="159" t="s">
        <v>234</v>
      </c>
      <c r="AX15" s="159" t="s">
        <v>234</v>
      </c>
      <c r="AY15" s="159" t="s">
        <v>234</v>
      </c>
      <c r="AZ15" s="159" t="s">
        <v>234</v>
      </c>
      <c r="BA15" s="159" t="s">
        <v>234</v>
      </c>
      <c r="BB15" s="159" t="s">
        <v>234</v>
      </c>
      <c r="BC15" s="159" t="s">
        <v>234</v>
      </c>
      <c r="BD15" s="159" t="s">
        <v>234</v>
      </c>
      <c r="BE15" s="159" t="s">
        <v>234</v>
      </c>
      <c r="BF15" s="159" t="s">
        <v>234</v>
      </c>
      <c r="BG15" s="159" t="s">
        <v>234</v>
      </c>
      <c r="BH15" s="159" t="s">
        <v>234</v>
      </c>
      <c r="BI15" s="159" t="s">
        <v>234</v>
      </c>
      <c r="BJ15" s="159" t="s">
        <v>234</v>
      </c>
      <c r="BK15" s="159" t="s">
        <v>234</v>
      </c>
    </row>
    <row r="16" spans="1:63">
      <c r="A16" t="s">
        <v>239</v>
      </c>
      <c r="B16" s="162"/>
      <c r="C16" s="162"/>
      <c r="D16" s="151">
        <v>18143</v>
      </c>
      <c r="E16" s="162">
        <v>18144</v>
      </c>
      <c r="F16" s="162">
        <v>18114</v>
      </c>
      <c r="G16" s="162">
        <v>18114</v>
      </c>
      <c r="H16" s="162">
        <v>18114</v>
      </c>
      <c r="I16" s="162">
        <v>18114</v>
      </c>
      <c r="J16" s="162">
        <v>18144</v>
      </c>
      <c r="K16" s="162">
        <v>18144</v>
      </c>
      <c r="L16" s="162">
        <v>18144</v>
      </c>
      <c r="M16" s="162">
        <v>18144</v>
      </c>
      <c r="N16" s="162">
        <v>18144</v>
      </c>
      <c r="O16" s="162">
        <v>18168</v>
      </c>
      <c r="P16" s="162">
        <v>18168</v>
      </c>
      <c r="Q16" s="162">
        <v>18168</v>
      </c>
      <c r="R16" s="162">
        <v>18168</v>
      </c>
      <c r="S16" s="162">
        <v>18167.7</v>
      </c>
      <c r="T16" s="162">
        <v>18167.7</v>
      </c>
      <c r="U16" s="162">
        <v>18167.7</v>
      </c>
      <c r="V16" s="162">
        <v>18168</v>
      </c>
      <c r="W16" s="162">
        <v>18167.7</v>
      </c>
      <c r="X16" s="162">
        <v>18167.7</v>
      </c>
      <c r="Y16" s="162">
        <v>18167.7</v>
      </c>
      <c r="Z16" s="162">
        <v>18168</v>
      </c>
      <c r="AA16" s="162">
        <v>18168</v>
      </c>
      <c r="AB16" s="162">
        <v>18167.7</v>
      </c>
      <c r="AC16" s="162">
        <v>18167.7</v>
      </c>
      <c r="AD16" s="162">
        <v>18167.7</v>
      </c>
      <c r="AE16" s="162">
        <v>18167.7</v>
      </c>
      <c r="AF16" s="162">
        <v>18167.7</v>
      </c>
      <c r="AG16" s="162">
        <v>18167.7</v>
      </c>
      <c r="AH16" s="162">
        <v>18167.7</v>
      </c>
      <c r="AI16" s="162">
        <v>18167.7</v>
      </c>
      <c r="AJ16" s="162">
        <v>18167.7</v>
      </c>
      <c r="AK16" s="162">
        <v>18167.7</v>
      </c>
      <c r="AL16" s="162">
        <v>18167.7</v>
      </c>
      <c r="AM16" s="162">
        <v>18167.7</v>
      </c>
      <c r="AN16" s="162">
        <v>18167.7</v>
      </c>
      <c r="AO16" s="162">
        <v>18167.7</v>
      </c>
      <c r="AP16" s="162">
        <f t="shared" ref="AP16:AW16" si="1">18167.7+7600</f>
        <v>25767.7</v>
      </c>
      <c r="AQ16" s="162">
        <f t="shared" si="1"/>
        <v>25767.7</v>
      </c>
      <c r="AR16" s="162">
        <f t="shared" si="1"/>
        <v>25767.7</v>
      </c>
      <c r="AS16" s="162">
        <f t="shared" si="1"/>
        <v>25767.7</v>
      </c>
      <c r="AT16" s="162">
        <f t="shared" si="1"/>
        <v>25767.7</v>
      </c>
      <c r="AU16" s="162">
        <f t="shared" si="1"/>
        <v>25767.7</v>
      </c>
      <c r="AV16" s="162">
        <f t="shared" si="1"/>
        <v>25767.7</v>
      </c>
      <c r="AW16" s="162">
        <f t="shared" si="1"/>
        <v>25767.7</v>
      </c>
      <c r="AX16" s="162">
        <v>25767.7</v>
      </c>
      <c r="AY16" s="162">
        <v>25767.7</v>
      </c>
      <c r="AZ16" s="162">
        <v>25767.7</v>
      </c>
      <c r="BA16" s="162">
        <v>25767.7</v>
      </c>
      <c r="BB16" s="162">
        <v>25767.7</v>
      </c>
      <c r="BC16" s="162">
        <v>25767.7</v>
      </c>
      <c r="BD16" s="162">
        <v>25767.7</v>
      </c>
      <c r="BE16" s="162">
        <v>25767.7</v>
      </c>
      <c r="BF16" s="162">
        <v>25767.7</v>
      </c>
      <c r="BG16" s="162">
        <v>25767.7</v>
      </c>
      <c r="BH16" s="162">
        <v>25767.7</v>
      </c>
      <c r="BI16" s="162">
        <v>25767.7</v>
      </c>
      <c r="BJ16" s="162">
        <v>25767.7</v>
      </c>
      <c r="BK16" s="162">
        <v>25767.7</v>
      </c>
    </row>
    <row r="17" spans="1:63">
      <c r="A17" s="150" t="s">
        <v>240</v>
      </c>
      <c r="B17" s="164"/>
      <c r="C17" s="164"/>
      <c r="D17" s="163">
        <v>36585</v>
      </c>
      <c r="E17" s="164">
        <v>38514</v>
      </c>
      <c r="F17" s="164">
        <v>39574</v>
      </c>
      <c r="G17" s="164">
        <v>39574</v>
      </c>
      <c r="H17" s="164">
        <v>39574</v>
      </c>
      <c r="I17" s="164">
        <v>39574</v>
      </c>
      <c r="J17" s="164">
        <v>38370</v>
      </c>
      <c r="K17" s="164">
        <v>38370</v>
      </c>
      <c r="L17" s="164">
        <v>34250</v>
      </c>
      <c r="M17" s="164">
        <v>34250</v>
      </c>
      <c r="N17" s="164">
        <v>34218</v>
      </c>
      <c r="O17" s="164">
        <v>34214</v>
      </c>
      <c r="P17" s="164">
        <v>34214</v>
      </c>
      <c r="Q17" s="164">
        <v>34214</v>
      </c>
      <c r="R17" s="164">
        <v>34214</v>
      </c>
      <c r="S17" s="164">
        <v>34214.199999999997</v>
      </c>
      <c r="T17" s="164">
        <v>34214.199999999997</v>
      </c>
      <c r="U17" s="164">
        <v>34214.199999999997</v>
      </c>
      <c r="V17" s="164">
        <v>34214</v>
      </c>
      <c r="W17" s="164">
        <v>34214.199999999997</v>
      </c>
      <c r="X17" s="164">
        <v>34214.199999999997</v>
      </c>
      <c r="Y17" s="164">
        <v>34214.199999999997</v>
      </c>
      <c r="Z17" s="164">
        <v>34214</v>
      </c>
      <c r="AA17" s="164">
        <v>34214</v>
      </c>
      <c r="AB17" s="164">
        <v>34214.199999999997</v>
      </c>
      <c r="AC17" s="164">
        <v>34214.199999999997</v>
      </c>
      <c r="AD17" s="164">
        <v>34214.199999999997</v>
      </c>
      <c r="AE17" s="164">
        <v>34214.199999999997</v>
      </c>
      <c r="AF17" s="164">
        <v>34214.199999999997</v>
      </c>
      <c r="AG17" s="164">
        <v>34214.199999999997</v>
      </c>
      <c r="AH17" s="164">
        <v>34214.199999999997</v>
      </c>
      <c r="AI17" s="164">
        <v>34214.199999999997</v>
      </c>
      <c r="AJ17" s="164">
        <v>34214.199999999997</v>
      </c>
      <c r="AK17" s="164">
        <v>34214.199999999997</v>
      </c>
      <c r="AL17" s="164">
        <v>34214.199999999997</v>
      </c>
      <c r="AM17" s="164">
        <v>34214.199999999997</v>
      </c>
      <c r="AN17" s="164">
        <v>34214.199999999997</v>
      </c>
      <c r="AO17" s="164">
        <v>34214.199999999997</v>
      </c>
      <c r="AP17" s="164">
        <v>34214.199999999997</v>
      </c>
      <c r="AQ17" s="164">
        <v>34214.199999999997</v>
      </c>
      <c r="AR17" s="164">
        <v>34214.199999999997</v>
      </c>
      <c r="AS17" s="164">
        <v>34214.199999999997</v>
      </c>
      <c r="AT17" s="164">
        <v>34214.199999999997</v>
      </c>
      <c r="AU17" s="164">
        <v>34214.199999999997</v>
      </c>
      <c r="AV17" s="164">
        <v>34214.199999999997</v>
      </c>
      <c r="AW17" s="164">
        <v>34214.199999999997</v>
      </c>
      <c r="AX17" s="164">
        <v>34214.199999999997</v>
      </c>
      <c r="AY17" s="164">
        <v>34214.199999999997</v>
      </c>
      <c r="AZ17" s="164">
        <v>34214.199999999997</v>
      </c>
      <c r="BA17" s="164">
        <v>34214.199999999997</v>
      </c>
      <c r="BB17" s="164">
        <v>34214.199999999997</v>
      </c>
      <c r="BC17" s="164">
        <v>34214.199999999997</v>
      </c>
      <c r="BD17" s="164">
        <v>34214.199999999997</v>
      </c>
      <c r="BE17" s="164">
        <v>34214.199999999997</v>
      </c>
      <c r="BF17" s="164">
        <v>34214.199999999997</v>
      </c>
      <c r="BG17" s="164">
        <v>34214.199999999997</v>
      </c>
      <c r="BH17" s="164">
        <v>34214.199999999997</v>
      </c>
      <c r="BI17" s="164">
        <v>34214.199999999997</v>
      </c>
      <c r="BJ17" s="164">
        <v>34214.199999999997</v>
      </c>
      <c r="BK17" s="164">
        <v>34214.199999999997</v>
      </c>
    </row>
    <row r="18" spans="1:63">
      <c r="A18" t="s">
        <v>241</v>
      </c>
      <c r="B18" s="162"/>
      <c r="C18" s="162"/>
      <c r="D18" s="151">
        <v>17224</v>
      </c>
      <c r="E18" s="162">
        <v>17139</v>
      </c>
      <c r="F18" s="162">
        <v>17139</v>
      </c>
      <c r="G18" s="162">
        <v>17139</v>
      </c>
      <c r="H18" s="162">
        <v>17139</v>
      </c>
      <c r="I18" s="162">
        <v>17139</v>
      </c>
      <c r="J18" s="162">
        <v>17139</v>
      </c>
      <c r="K18" s="162">
        <v>17139</v>
      </c>
      <c r="L18" s="162">
        <v>17024</v>
      </c>
      <c r="M18" s="162">
        <v>17024</v>
      </c>
      <c r="N18" s="162">
        <v>17020</v>
      </c>
      <c r="O18" s="162">
        <v>17020</v>
      </c>
      <c r="P18" s="162">
        <v>16884</v>
      </c>
      <c r="Q18" s="162">
        <v>16884</v>
      </c>
      <c r="R18" s="162">
        <v>16884</v>
      </c>
      <c r="S18" s="162">
        <v>17689.580000000002</v>
      </c>
      <c r="T18" s="162">
        <v>17447.52</v>
      </c>
      <c r="U18" s="162">
        <v>17447.52</v>
      </c>
      <c r="V18" s="162">
        <v>17448</v>
      </c>
      <c r="W18" s="162">
        <v>17447.52</v>
      </c>
      <c r="X18" s="162">
        <v>17447.52</v>
      </c>
      <c r="Y18" s="162">
        <v>17447.52</v>
      </c>
      <c r="Z18" s="162">
        <v>17448</v>
      </c>
      <c r="AA18" s="162">
        <v>17448</v>
      </c>
      <c r="AB18" s="162">
        <v>17447.52</v>
      </c>
      <c r="AC18" s="162">
        <v>26983.52</v>
      </c>
      <c r="AD18" s="162">
        <v>26983.52</v>
      </c>
      <c r="AE18" s="162">
        <v>26983.52</v>
      </c>
      <c r="AF18" s="162">
        <v>26983.52</v>
      </c>
      <c r="AG18" s="162">
        <v>26983.52</v>
      </c>
      <c r="AH18" s="162">
        <v>26983.52</v>
      </c>
      <c r="AI18" s="162">
        <v>26983.52</v>
      </c>
      <c r="AJ18" s="162">
        <v>26983.52</v>
      </c>
      <c r="AK18" s="162">
        <v>26983.52</v>
      </c>
      <c r="AL18" s="162">
        <v>26983.52</v>
      </c>
      <c r="AM18" s="162">
        <v>26983.52</v>
      </c>
      <c r="AN18" s="162">
        <v>26983.52</v>
      </c>
      <c r="AO18" s="162">
        <v>26983.52</v>
      </c>
      <c r="AP18" s="162">
        <v>26983.52</v>
      </c>
      <c r="AQ18" s="162">
        <v>26983.52</v>
      </c>
      <c r="AR18" s="162">
        <v>26983.52</v>
      </c>
      <c r="AS18" s="162">
        <v>26983.52</v>
      </c>
      <c r="AT18" s="162">
        <v>26983.52</v>
      </c>
      <c r="AU18" s="162">
        <v>26983.52</v>
      </c>
      <c r="AV18" s="160" t="s">
        <v>234</v>
      </c>
      <c r="AW18" s="160" t="s">
        <v>234</v>
      </c>
      <c r="AX18" s="160" t="s">
        <v>234</v>
      </c>
      <c r="AY18" s="160" t="s">
        <v>234</v>
      </c>
      <c r="AZ18" s="160" t="s">
        <v>234</v>
      </c>
      <c r="BA18" s="160" t="s">
        <v>234</v>
      </c>
      <c r="BB18" s="160" t="s">
        <v>234</v>
      </c>
      <c r="BC18" s="160" t="s">
        <v>234</v>
      </c>
      <c r="BD18" s="160" t="s">
        <v>234</v>
      </c>
      <c r="BE18" s="160" t="s">
        <v>234</v>
      </c>
      <c r="BF18" s="160" t="s">
        <v>234</v>
      </c>
      <c r="BG18" s="160" t="s">
        <v>234</v>
      </c>
      <c r="BH18" s="160" t="s">
        <v>234</v>
      </c>
      <c r="BI18" s="160" t="s">
        <v>234</v>
      </c>
      <c r="BJ18" s="160" t="s">
        <v>234</v>
      </c>
      <c r="BK18" s="160" t="s">
        <v>234</v>
      </c>
    </row>
    <row r="19" spans="1:63">
      <c r="A19" s="150" t="s">
        <v>242</v>
      </c>
      <c r="B19" s="164"/>
      <c r="C19" s="164"/>
      <c r="D19" s="163">
        <v>17900</v>
      </c>
      <c r="E19" s="164">
        <v>18365</v>
      </c>
      <c r="F19" s="164">
        <v>18233</v>
      </c>
      <c r="G19" s="164">
        <v>18233</v>
      </c>
      <c r="H19" s="164">
        <v>18233</v>
      </c>
      <c r="I19" s="164">
        <v>18233</v>
      </c>
      <c r="J19" s="164">
        <v>19278</v>
      </c>
      <c r="K19" s="164">
        <v>19278</v>
      </c>
      <c r="L19" s="164">
        <v>20615</v>
      </c>
      <c r="M19" s="164">
        <v>20615</v>
      </c>
      <c r="N19" s="164">
        <v>20701</v>
      </c>
      <c r="O19" s="164">
        <v>20675</v>
      </c>
      <c r="P19" s="164">
        <v>20626</v>
      </c>
      <c r="Q19" s="164">
        <v>20626</v>
      </c>
      <c r="R19" s="164">
        <v>20626</v>
      </c>
      <c r="S19" s="164">
        <v>20630.98</v>
      </c>
      <c r="T19" s="164">
        <v>20594.22</v>
      </c>
      <c r="U19" s="164">
        <v>20594.22</v>
      </c>
      <c r="V19" s="164">
        <v>20594</v>
      </c>
      <c r="W19" s="164">
        <v>20594.22</v>
      </c>
      <c r="X19" s="164">
        <v>20594.22</v>
      </c>
      <c r="Y19" s="164">
        <v>20594.22</v>
      </c>
      <c r="Z19" s="164">
        <v>20594</v>
      </c>
      <c r="AA19" s="164">
        <v>20594</v>
      </c>
      <c r="AB19" s="164">
        <v>20594.22</v>
      </c>
      <c r="AC19" s="164">
        <v>20594.22</v>
      </c>
      <c r="AD19" s="164">
        <v>20594.22</v>
      </c>
      <c r="AE19" s="159" t="s">
        <v>234</v>
      </c>
      <c r="AF19" s="159" t="s">
        <v>234</v>
      </c>
      <c r="AG19" s="159" t="s">
        <v>234</v>
      </c>
      <c r="AH19" s="159" t="s">
        <v>234</v>
      </c>
      <c r="AI19" s="159" t="s">
        <v>234</v>
      </c>
      <c r="AJ19" s="159" t="s">
        <v>234</v>
      </c>
      <c r="AK19" s="159" t="s">
        <v>234</v>
      </c>
      <c r="AL19" s="159" t="s">
        <v>234</v>
      </c>
      <c r="AM19" s="159" t="s">
        <v>234</v>
      </c>
      <c r="AN19" s="159" t="s">
        <v>234</v>
      </c>
      <c r="AO19" s="159" t="s">
        <v>234</v>
      </c>
      <c r="AP19" s="159" t="s">
        <v>234</v>
      </c>
      <c r="AQ19" s="159" t="s">
        <v>234</v>
      </c>
      <c r="AR19" s="159" t="s">
        <v>234</v>
      </c>
      <c r="AS19" s="159" t="s">
        <v>234</v>
      </c>
      <c r="AT19" s="159" t="s">
        <v>234</v>
      </c>
      <c r="AU19" s="159" t="s">
        <v>234</v>
      </c>
      <c r="AV19" s="159" t="s">
        <v>234</v>
      </c>
      <c r="AW19" s="159" t="s">
        <v>234</v>
      </c>
      <c r="AX19" s="159" t="s">
        <v>234</v>
      </c>
      <c r="AY19" s="159" t="s">
        <v>234</v>
      </c>
      <c r="AZ19" s="159" t="s">
        <v>234</v>
      </c>
      <c r="BA19" s="159" t="s">
        <v>234</v>
      </c>
      <c r="BB19" s="159" t="s">
        <v>234</v>
      </c>
      <c r="BC19" s="159" t="s">
        <v>234</v>
      </c>
      <c r="BD19" s="159" t="s">
        <v>234</v>
      </c>
      <c r="BE19" s="159" t="s">
        <v>234</v>
      </c>
      <c r="BF19" s="159" t="s">
        <v>234</v>
      </c>
      <c r="BG19" s="159" t="s">
        <v>234</v>
      </c>
      <c r="BH19" s="159" t="s">
        <v>234</v>
      </c>
      <c r="BI19" s="159" t="s">
        <v>234</v>
      </c>
      <c r="BJ19" s="159" t="s">
        <v>234</v>
      </c>
      <c r="BK19" s="159" t="s">
        <v>234</v>
      </c>
    </row>
    <row r="20" spans="1:63">
      <c r="A20" t="s">
        <v>243</v>
      </c>
      <c r="B20" s="162"/>
      <c r="C20" s="162"/>
      <c r="D20" s="151">
        <v>46900</v>
      </c>
      <c r="E20" s="162">
        <v>46520</v>
      </c>
      <c r="F20" s="162">
        <v>46520</v>
      </c>
      <c r="G20" s="162">
        <v>46520</v>
      </c>
      <c r="H20" s="162">
        <v>46520</v>
      </c>
      <c r="I20" s="162">
        <v>46520</v>
      </c>
      <c r="J20" s="162">
        <v>46520</v>
      </c>
      <c r="K20" s="162">
        <v>46520</v>
      </c>
      <c r="L20" s="162">
        <v>46520</v>
      </c>
      <c r="M20" s="162">
        <v>47059</v>
      </c>
      <c r="N20" s="162">
        <v>46520</v>
      </c>
      <c r="O20" s="162">
        <v>45952</v>
      </c>
      <c r="P20" s="162">
        <v>46285</v>
      </c>
      <c r="Q20" s="162">
        <v>46285</v>
      </c>
      <c r="R20" s="162">
        <v>46285</v>
      </c>
      <c r="S20" s="162">
        <v>46285.38</v>
      </c>
      <c r="T20" s="162">
        <v>46285.38</v>
      </c>
      <c r="U20" s="162">
        <v>46285.38</v>
      </c>
      <c r="V20" s="162">
        <v>46285</v>
      </c>
      <c r="W20" s="162">
        <v>46285.38</v>
      </c>
      <c r="X20" s="162">
        <v>46285.38</v>
      </c>
      <c r="Y20" s="162">
        <v>46285.38</v>
      </c>
      <c r="Z20" s="162">
        <v>46285</v>
      </c>
      <c r="AA20" s="162">
        <v>46285</v>
      </c>
      <c r="AB20" s="162">
        <v>46285.38</v>
      </c>
      <c r="AC20" s="162">
        <v>46285.38</v>
      </c>
      <c r="AD20" s="162">
        <v>46285.38</v>
      </c>
      <c r="AE20" s="162">
        <v>46285.38</v>
      </c>
      <c r="AF20" s="162">
        <v>46285.38</v>
      </c>
      <c r="AG20" s="162">
        <v>46285.38</v>
      </c>
      <c r="AH20" s="162">
        <v>46285.38</v>
      </c>
      <c r="AI20" s="162">
        <v>46285.38</v>
      </c>
      <c r="AJ20" s="162">
        <v>46285.38</v>
      </c>
      <c r="AK20" s="162">
        <v>46285.38</v>
      </c>
      <c r="AL20" s="162">
        <v>46285.38</v>
      </c>
      <c r="AM20" s="162">
        <v>46285.38</v>
      </c>
      <c r="AN20" s="162">
        <v>46285.38</v>
      </c>
      <c r="AO20" s="162">
        <v>46285.38</v>
      </c>
      <c r="AP20" s="162">
        <v>46285.38</v>
      </c>
      <c r="AQ20" s="162">
        <v>46285.38</v>
      </c>
      <c r="AR20" s="162">
        <v>46285.38</v>
      </c>
      <c r="AS20" s="162">
        <v>46285.38</v>
      </c>
      <c r="AT20" s="162">
        <v>46285.38</v>
      </c>
      <c r="AU20" s="162">
        <v>46285.38</v>
      </c>
      <c r="AV20" s="162">
        <v>46285.38</v>
      </c>
      <c r="AW20" s="162">
        <v>46285.38</v>
      </c>
      <c r="AX20" s="162">
        <v>46285.38</v>
      </c>
      <c r="AY20" s="162">
        <v>46285.38</v>
      </c>
      <c r="AZ20" s="162">
        <v>46285.38</v>
      </c>
      <c r="BA20" s="162">
        <v>46285.38</v>
      </c>
      <c r="BB20" s="162">
        <v>46285.38</v>
      </c>
      <c r="BC20" s="162">
        <v>46285.38</v>
      </c>
      <c r="BD20" s="162">
        <v>46285.38</v>
      </c>
      <c r="BE20" s="162">
        <v>46285.38</v>
      </c>
      <c r="BF20" s="162">
        <v>46285.38</v>
      </c>
      <c r="BG20" s="162">
        <v>46285.38</v>
      </c>
      <c r="BH20" s="162">
        <v>46285.38</v>
      </c>
      <c r="BI20" s="162">
        <v>46285.38</v>
      </c>
      <c r="BJ20" s="162">
        <v>46285.38</v>
      </c>
      <c r="BK20" s="162">
        <v>46285.38</v>
      </c>
    </row>
    <row r="21" spans="1:63">
      <c r="A21" s="150" t="s">
        <v>244</v>
      </c>
      <c r="B21" s="164"/>
      <c r="C21" s="164"/>
      <c r="D21" s="164"/>
      <c r="E21" s="163">
        <v>27998</v>
      </c>
      <c r="F21" s="164">
        <v>23935</v>
      </c>
      <c r="G21" s="164">
        <v>23935</v>
      </c>
      <c r="H21" s="164">
        <v>23935</v>
      </c>
      <c r="I21" s="164">
        <v>23935</v>
      </c>
      <c r="J21" s="164">
        <v>23961</v>
      </c>
      <c r="K21" s="164">
        <v>23961</v>
      </c>
      <c r="L21" s="164">
        <v>23961</v>
      </c>
      <c r="M21" s="164">
        <v>23961</v>
      </c>
      <c r="N21" s="164">
        <v>21844</v>
      </c>
      <c r="O21" s="164">
        <v>23969</v>
      </c>
      <c r="P21" s="164">
        <v>23969</v>
      </c>
      <c r="Q21" s="164">
        <v>23969</v>
      </c>
      <c r="R21" s="164">
        <v>23969</v>
      </c>
      <c r="S21" s="159" t="s">
        <v>234</v>
      </c>
      <c r="T21" s="159" t="s">
        <v>234</v>
      </c>
      <c r="U21" s="159" t="s">
        <v>234</v>
      </c>
      <c r="V21" s="159" t="s">
        <v>234</v>
      </c>
      <c r="W21" s="159" t="s">
        <v>234</v>
      </c>
      <c r="X21" s="159" t="s">
        <v>234</v>
      </c>
      <c r="Y21" s="159" t="s">
        <v>234</v>
      </c>
      <c r="Z21" s="159" t="s">
        <v>234</v>
      </c>
      <c r="AA21" s="159" t="s">
        <v>234</v>
      </c>
      <c r="AB21" s="159" t="s">
        <v>234</v>
      </c>
      <c r="AC21" s="159" t="s">
        <v>234</v>
      </c>
      <c r="AD21" s="159" t="s">
        <v>234</v>
      </c>
      <c r="AE21" s="159" t="s">
        <v>234</v>
      </c>
      <c r="AF21" s="159" t="s">
        <v>234</v>
      </c>
      <c r="AG21" s="159" t="s">
        <v>234</v>
      </c>
      <c r="AH21" s="159" t="s">
        <v>234</v>
      </c>
      <c r="AI21" s="159" t="s">
        <v>234</v>
      </c>
      <c r="AJ21" s="159" t="s">
        <v>234</v>
      </c>
      <c r="AK21" s="159" t="s">
        <v>234</v>
      </c>
      <c r="AL21" s="159" t="s">
        <v>234</v>
      </c>
      <c r="AM21" s="159" t="s">
        <v>234</v>
      </c>
      <c r="AN21" s="159" t="s">
        <v>234</v>
      </c>
      <c r="AO21" s="159" t="s">
        <v>234</v>
      </c>
      <c r="AP21" s="159" t="s">
        <v>234</v>
      </c>
      <c r="AQ21" s="159" t="s">
        <v>234</v>
      </c>
      <c r="AR21" s="159" t="s">
        <v>234</v>
      </c>
      <c r="AS21" s="159" t="s">
        <v>234</v>
      </c>
      <c r="AT21" s="159" t="s">
        <v>234</v>
      </c>
      <c r="AU21" s="159" t="s">
        <v>234</v>
      </c>
      <c r="AV21" s="159" t="s">
        <v>234</v>
      </c>
      <c r="AW21" s="159" t="s">
        <v>234</v>
      </c>
      <c r="AX21" s="159" t="s">
        <v>234</v>
      </c>
      <c r="AY21" s="159" t="s">
        <v>234</v>
      </c>
      <c r="AZ21" s="159" t="s">
        <v>234</v>
      </c>
      <c r="BA21" s="159" t="s">
        <v>234</v>
      </c>
      <c r="BB21" s="159" t="s">
        <v>234</v>
      </c>
      <c r="BC21" s="159" t="s">
        <v>234</v>
      </c>
      <c r="BD21" s="159" t="s">
        <v>234</v>
      </c>
      <c r="BE21" s="159" t="s">
        <v>234</v>
      </c>
      <c r="BF21" s="159" t="s">
        <v>234</v>
      </c>
      <c r="BG21" s="159" t="s">
        <v>234</v>
      </c>
      <c r="BH21" s="159" t="s">
        <v>234</v>
      </c>
      <c r="BI21" s="159" t="s">
        <v>234</v>
      </c>
      <c r="BJ21" s="159" t="s">
        <v>234</v>
      </c>
      <c r="BK21" s="159" t="s">
        <v>234</v>
      </c>
    </row>
    <row r="22" spans="1:63">
      <c r="A22" t="s">
        <v>139</v>
      </c>
      <c r="B22" s="162"/>
      <c r="C22" s="162"/>
      <c r="D22" s="162"/>
      <c r="E22" s="151">
        <v>31857</v>
      </c>
      <c r="F22" s="162">
        <v>31442</v>
      </c>
      <c r="G22" s="162">
        <v>31442</v>
      </c>
      <c r="H22" s="162">
        <v>31442</v>
      </c>
      <c r="I22" s="162">
        <v>31442</v>
      </c>
      <c r="J22" s="162">
        <v>31340</v>
      </c>
      <c r="K22" s="162">
        <v>31340</v>
      </c>
      <c r="L22" s="162">
        <v>31402</v>
      </c>
      <c r="M22" s="162">
        <v>31402</v>
      </c>
      <c r="N22" s="162">
        <v>31306</v>
      </c>
      <c r="O22" s="162">
        <v>33366</v>
      </c>
      <c r="P22" s="162">
        <v>33016</v>
      </c>
      <c r="Q22" s="162">
        <v>33016</v>
      </c>
      <c r="R22" s="162">
        <v>33016</v>
      </c>
      <c r="S22" s="162">
        <v>33195.51</v>
      </c>
      <c r="T22" s="162">
        <v>33550.47</v>
      </c>
      <c r="U22" s="162">
        <v>33550.47</v>
      </c>
      <c r="V22" s="162">
        <v>33550</v>
      </c>
      <c r="W22" s="162">
        <v>33550.47</v>
      </c>
      <c r="X22" s="162">
        <v>33550.47</v>
      </c>
      <c r="Y22" s="162">
        <v>33550.47</v>
      </c>
      <c r="Z22" s="162">
        <v>33550</v>
      </c>
      <c r="AA22" s="162">
        <v>33550</v>
      </c>
      <c r="AB22" s="162">
        <v>44048.630000000005</v>
      </c>
      <c r="AC22" s="162">
        <v>44048.630000000005</v>
      </c>
      <c r="AD22" s="162">
        <v>44048.630000000005</v>
      </c>
      <c r="AE22" s="162">
        <v>44048.630000000005</v>
      </c>
      <c r="AF22" s="162">
        <v>44048.630000000005</v>
      </c>
      <c r="AG22" s="162">
        <v>44048.630000000005</v>
      </c>
      <c r="AH22" s="162">
        <v>44048.630000000005</v>
      </c>
      <c r="AI22" s="162">
        <v>44048.630000000005</v>
      </c>
      <c r="AJ22" s="162">
        <v>44048.630000000005</v>
      </c>
      <c r="AK22" s="162">
        <v>44048.630000000005</v>
      </c>
      <c r="AL22" s="162">
        <v>44048.630000000005</v>
      </c>
      <c r="AM22" s="162">
        <v>44048.630000000005</v>
      </c>
      <c r="AN22" s="162">
        <v>44048.630000000005</v>
      </c>
      <c r="AO22" s="162">
        <v>44048.630000000005</v>
      </c>
      <c r="AP22" s="162">
        <v>44048.630000000005</v>
      </c>
      <c r="AQ22" s="162">
        <v>44048.630000000005</v>
      </c>
      <c r="AR22" s="162">
        <v>44048.630000000005</v>
      </c>
      <c r="AS22" s="162">
        <v>44048.630000000005</v>
      </c>
      <c r="AT22" s="162">
        <v>44048.630000000005</v>
      </c>
      <c r="AU22" s="162">
        <v>44048.630000000005</v>
      </c>
      <c r="AV22" s="162">
        <v>44048.630000000005</v>
      </c>
      <c r="AW22" s="162">
        <v>44048.630000000005</v>
      </c>
      <c r="AX22" s="162">
        <v>44048.630000000005</v>
      </c>
      <c r="AY22" s="162">
        <v>44048.630000000005</v>
      </c>
      <c r="AZ22" s="162">
        <v>44048.630000000005</v>
      </c>
      <c r="BA22" s="162">
        <v>44048.630000000005</v>
      </c>
      <c r="BB22" s="162">
        <v>44048.630000000005</v>
      </c>
      <c r="BC22" s="162">
        <v>44048.630000000005</v>
      </c>
      <c r="BD22" s="162">
        <v>44048.630000000005</v>
      </c>
      <c r="BE22" s="162">
        <v>44048.630000000005</v>
      </c>
      <c r="BF22" s="162">
        <v>44048.630000000005</v>
      </c>
      <c r="BG22" s="162">
        <v>44048.630000000005</v>
      </c>
      <c r="BH22" s="162">
        <v>44048.630000000005</v>
      </c>
      <c r="BI22" s="162">
        <v>44048.630000000005</v>
      </c>
      <c r="BJ22" s="162">
        <v>44048.630000000005</v>
      </c>
      <c r="BK22" s="162">
        <v>44048.630000000005</v>
      </c>
    </row>
    <row r="23" spans="1:63">
      <c r="A23" s="150" t="s">
        <v>150</v>
      </c>
      <c r="B23" s="164"/>
      <c r="C23" s="164"/>
      <c r="D23" s="164"/>
      <c r="E23" s="163">
        <v>20300</v>
      </c>
      <c r="F23" s="164">
        <v>20100</v>
      </c>
      <c r="G23" s="164">
        <v>20100</v>
      </c>
      <c r="H23" s="164">
        <v>20100</v>
      </c>
      <c r="I23" s="164">
        <v>20100</v>
      </c>
      <c r="J23" s="164">
        <v>19640</v>
      </c>
      <c r="K23" s="164">
        <v>19640</v>
      </c>
      <c r="L23" s="164">
        <v>19736</v>
      </c>
      <c r="M23" s="164">
        <v>19736</v>
      </c>
      <c r="N23" s="164">
        <v>22156</v>
      </c>
      <c r="O23" s="164">
        <v>21607</v>
      </c>
      <c r="P23" s="164">
        <v>21655</v>
      </c>
      <c r="Q23" s="164">
        <v>21655</v>
      </c>
      <c r="R23" s="164">
        <v>21655</v>
      </c>
      <c r="S23" s="164">
        <v>21613.81</v>
      </c>
      <c r="T23" s="164">
        <v>21619.42</v>
      </c>
      <c r="U23" s="164">
        <v>21619.42</v>
      </c>
      <c r="V23" s="164">
        <v>21619</v>
      </c>
      <c r="W23" s="164">
        <v>21619.42</v>
      </c>
      <c r="X23" s="164">
        <v>21619.42</v>
      </c>
      <c r="Y23" s="164">
        <v>21619.42</v>
      </c>
      <c r="Z23" s="164">
        <v>21619</v>
      </c>
      <c r="AA23" s="164">
        <v>21619</v>
      </c>
      <c r="AB23" s="164">
        <v>21619.42</v>
      </c>
      <c r="AC23" s="164">
        <v>21619.42</v>
      </c>
      <c r="AD23" s="164">
        <v>21619.42</v>
      </c>
      <c r="AE23" s="164">
        <v>21619.42</v>
      </c>
      <c r="AF23" s="164">
        <v>21619.42</v>
      </c>
      <c r="AG23" s="164">
        <v>21619.42</v>
      </c>
      <c r="AH23" s="164">
        <v>21619.42</v>
      </c>
      <c r="AI23" s="164">
        <v>21619.42</v>
      </c>
      <c r="AJ23" s="164">
        <v>21619.42</v>
      </c>
      <c r="AK23" s="164">
        <v>21619.42</v>
      </c>
      <c r="AL23" s="164">
        <v>21619.42</v>
      </c>
      <c r="AM23" s="164">
        <v>21619.42</v>
      </c>
      <c r="AN23" s="164">
        <v>21619.42</v>
      </c>
      <c r="AO23" s="164">
        <v>21619.42</v>
      </c>
      <c r="AP23" s="164">
        <v>21619.42</v>
      </c>
      <c r="AQ23" s="164">
        <v>21619.42</v>
      </c>
      <c r="AR23" s="164">
        <v>21619.42</v>
      </c>
      <c r="AS23" s="164">
        <v>21619.42</v>
      </c>
      <c r="AT23" s="164">
        <v>21619.42</v>
      </c>
      <c r="AU23" s="164">
        <v>21619.42</v>
      </c>
      <c r="AV23" s="164">
        <v>21619.42</v>
      </c>
      <c r="AW23" s="164">
        <v>21619.42</v>
      </c>
      <c r="AX23" s="164">
        <v>21619.42</v>
      </c>
      <c r="AY23" s="164">
        <v>21619.42</v>
      </c>
      <c r="AZ23" s="164">
        <v>21619.42</v>
      </c>
      <c r="BA23" s="164">
        <v>21619.42</v>
      </c>
      <c r="BB23" s="164" t="s">
        <v>234</v>
      </c>
      <c r="BC23" s="164" t="s">
        <v>234</v>
      </c>
      <c r="BD23" s="164" t="s">
        <v>234</v>
      </c>
      <c r="BE23" s="164" t="s">
        <v>234</v>
      </c>
      <c r="BF23" s="164" t="s">
        <v>234</v>
      </c>
      <c r="BG23" s="164" t="s">
        <v>234</v>
      </c>
      <c r="BH23" s="164" t="s">
        <v>234</v>
      </c>
      <c r="BI23" s="164" t="s">
        <v>234</v>
      </c>
      <c r="BJ23" s="164" t="s">
        <v>234</v>
      </c>
      <c r="BK23" s="164" t="s">
        <v>234</v>
      </c>
    </row>
    <row r="24" spans="1:63">
      <c r="A24" t="s">
        <v>149</v>
      </c>
      <c r="B24" s="162"/>
      <c r="C24" s="162"/>
      <c r="D24" s="162"/>
      <c r="E24" s="151">
        <v>14108</v>
      </c>
      <c r="F24" s="162">
        <v>14942</v>
      </c>
      <c r="G24" s="162">
        <v>14942</v>
      </c>
      <c r="H24" s="162">
        <v>14942</v>
      </c>
      <c r="I24" s="162">
        <v>14942</v>
      </c>
      <c r="J24" s="162">
        <v>15062</v>
      </c>
      <c r="K24" s="162">
        <v>15062</v>
      </c>
      <c r="L24" s="162">
        <v>14979</v>
      </c>
      <c r="M24" s="162">
        <v>14979</v>
      </c>
      <c r="N24" s="162">
        <v>15352</v>
      </c>
      <c r="O24" s="162">
        <v>14713</v>
      </c>
      <c r="P24" s="162">
        <v>14921</v>
      </c>
      <c r="Q24" s="162">
        <v>14921</v>
      </c>
      <c r="R24" s="162">
        <v>14921</v>
      </c>
      <c r="S24" s="162">
        <v>14886.33</v>
      </c>
      <c r="T24" s="162">
        <v>14955.050000000001</v>
      </c>
      <c r="U24" s="162">
        <v>14955.050000000001</v>
      </c>
      <c r="V24" s="162">
        <v>14955</v>
      </c>
      <c r="W24" s="162">
        <v>14955.050000000001</v>
      </c>
      <c r="X24" s="162">
        <v>14955.050000000001</v>
      </c>
      <c r="Y24" s="162">
        <v>14955.050000000001</v>
      </c>
      <c r="Z24" s="162">
        <v>14955</v>
      </c>
      <c r="AA24" s="162">
        <v>14955</v>
      </c>
      <c r="AB24" s="162">
        <v>14955.050000000001</v>
      </c>
      <c r="AC24" s="162">
        <v>14955.050000000001</v>
      </c>
      <c r="AD24" s="162">
        <v>14955.050000000001</v>
      </c>
      <c r="AE24" s="162">
        <v>14955.050000000001</v>
      </c>
      <c r="AF24" s="162">
        <v>14955.050000000001</v>
      </c>
      <c r="AG24" s="162">
        <v>14955.050000000001</v>
      </c>
      <c r="AH24" s="160" t="s">
        <v>234</v>
      </c>
      <c r="AI24" s="160" t="s">
        <v>234</v>
      </c>
      <c r="AJ24" s="160" t="s">
        <v>234</v>
      </c>
      <c r="AK24" s="160" t="s">
        <v>234</v>
      </c>
      <c r="AL24" s="160" t="s">
        <v>234</v>
      </c>
      <c r="AM24" s="160" t="s">
        <v>234</v>
      </c>
      <c r="AN24" s="160" t="s">
        <v>234</v>
      </c>
      <c r="AO24" s="160" t="s">
        <v>234</v>
      </c>
      <c r="AP24" s="160" t="s">
        <v>234</v>
      </c>
      <c r="AQ24" s="160" t="s">
        <v>234</v>
      </c>
      <c r="AR24" s="160" t="s">
        <v>234</v>
      </c>
      <c r="AS24" s="160" t="s">
        <v>234</v>
      </c>
      <c r="AT24" s="160" t="s">
        <v>234</v>
      </c>
      <c r="AU24" s="160" t="s">
        <v>234</v>
      </c>
      <c r="AV24" s="160" t="s">
        <v>234</v>
      </c>
      <c r="AW24" s="160" t="s">
        <v>234</v>
      </c>
      <c r="AX24" s="160" t="s">
        <v>234</v>
      </c>
      <c r="AY24" s="160" t="s">
        <v>234</v>
      </c>
      <c r="AZ24" s="160" t="s">
        <v>234</v>
      </c>
      <c r="BA24" s="160" t="s">
        <v>234</v>
      </c>
      <c r="BB24" s="160" t="s">
        <v>234</v>
      </c>
      <c r="BC24" s="160" t="s">
        <v>234</v>
      </c>
      <c r="BD24" s="160" t="s">
        <v>234</v>
      </c>
      <c r="BE24" s="160" t="s">
        <v>234</v>
      </c>
      <c r="BF24" s="160" t="s">
        <v>234</v>
      </c>
      <c r="BG24" s="160" t="s">
        <v>234</v>
      </c>
      <c r="BH24" s="160" t="s">
        <v>234</v>
      </c>
      <c r="BI24" s="160" t="s">
        <v>234</v>
      </c>
      <c r="BJ24" s="160" t="s">
        <v>234</v>
      </c>
      <c r="BK24" s="160" t="s">
        <v>234</v>
      </c>
    </row>
    <row r="25" spans="1:63">
      <c r="A25" s="150" t="s">
        <v>319</v>
      </c>
      <c r="B25" s="164"/>
      <c r="C25" s="164"/>
      <c r="D25" s="164"/>
      <c r="E25" s="163">
        <v>6635</v>
      </c>
      <c r="F25" s="164">
        <v>6922</v>
      </c>
      <c r="G25" s="164">
        <v>6922</v>
      </c>
      <c r="H25" s="164">
        <v>6922</v>
      </c>
      <c r="I25" s="164">
        <v>6922</v>
      </c>
      <c r="J25" s="164">
        <v>7094</v>
      </c>
      <c r="K25" s="164">
        <v>7094</v>
      </c>
      <c r="L25" s="164">
        <v>6947</v>
      </c>
      <c r="M25" s="164">
        <v>6947</v>
      </c>
      <c r="N25" s="164">
        <v>7046</v>
      </c>
      <c r="O25" s="164">
        <v>7046</v>
      </c>
      <c r="P25" s="164">
        <v>7046</v>
      </c>
      <c r="Q25" s="164">
        <v>7046</v>
      </c>
      <c r="R25" s="164">
        <v>7046</v>
      </c>
      <c r="S25" s="164">
        <v>6954.51</v>
      </c>
      <c r="T25" s="164">
        <v>7136.8099999999995</v>
      </c>
      <c r="U25" s="164">
        <v>7136.8099999999995</v>
      </c>
      <c r="V25" s="164">
        <v>7137</v>
      </c>
      <c r="W25" s="164">
        <v>7136.8099999999995</v>
      </c>
      <c r="X25" s="164">
        <v>7136.8099999999995</v>
      </c>
      <c r="Y25" s="164">
        <v>7136.8099999999995</v>
      </c>
      <c r="Z25" s="164">
        <v>7137</v>
      </c>
      <c r="AA25" s="164">
        <v>7137</v>
      </c>
      <c r="AB25" s="164">
        <v>7136.8099999999995</v>
      </c>
      <c r="AC25" s="164">
        <v>7136.8099999999995</v>
      </c>
      <c r="AD25" s="164">
        <v>7136.8099999999995</v>
      </c>
      <c r="AE25" s="164">
        <v>7136.8099999999995</v>
      </c>
      <c r="AF25" s="164">
        <v>7136.8099999999995</v>
      </c>
      <c r="AG25" s="164">
        <v>7136.8099999999995</v>
      </c>
      <c r="AH25" s="164">
        <v>7136.8099999999995</v>
      </c>
      <c r="AI25" s="164">
        <v>7136.8099999999995</v>
      </c>
      <c r="AJ25" s="164">
        <v>7136.8099999999995</v>
      </c>
      <c r="AK25" s="164">
        <v>7136.8099999999995</v>
      </c>
      <c r="AL25" s="164">
        <v>7136.8099999999995</v>
      </c>
      <c r="AM25" s="164">
        <v>7136.8099999999995</v>
      </c>
      <c r="AN25" s="164">
        <v>7136.8099999999995</v>
      </c>
      <c r="AO25" s="164">
        <v>7136.8099999999995</v>
      </c>
      <c r="AP25" s="164">
        <v>7136.8099999999995</v>
      </c>
      <c r="AQ25" s="164">
        <v>7136.8099999999995</v>
      </c>
      <c r="AR25" s="164">
        <v>7136.8099999999995</v>
      </c>
      <c r="AS25" s="164">
        <v>7136.8099999999995</v>
      </c>
      <c r="AT25" s="164">
        <v>7136.8099999999995</v>
      </c>
      <c r="AU25" s="164">
        <v>7136.8099999999995</v>
      </c>
      <c r="AV25" s="164">
        <v>7136.8099999999995</v>
      </c>
      <c r="AW25" s="164">
        <v>7136.8099999999995</v>
      </c>
      <c r="AX25" s="164">
        <v>7136.8099999999995</v>
      </c>
      <c r="AY25" s="164">
        <v>7136.8099999999995</v>
      </c>
      <c r="AZ25" s="164">
        <v>7136.8099999999995</v>
      </c>
      <c r="BA25" s="164">
        <v>7136.8099999999995</v>
      </c>
      <c r="BB25" s="164" t="s">
        <v>234</v>
      </c>
      <c r="BC25" s="164" t="s">
        <v>234</v>
      </c>
      <c r="BD25" s="164" t="s">
        <v>234</v>
      </c>
      <c r="BE25" s="164" t="s">
        <v>234</v>
      </c>
      <c r="BF25" s="164" t="s">
        <v>234</v>
      </c>
      <c r="BG25" s="164" t="s">
        <v>234</v>
      </c>
      <c r="BH25" s="164" t="s">
        <v>234</v>
      </c>
      <c r="BI25" s="164" t="s">
        <v>234</v>
      </c>
      <c r="BJ25" s="164" t="s">
        <v>234</v>
      </c>
      <c r="BK25" s="164" t="s">
        <v>234</v>
      </c>
    </row>
    <row r="26" spans="1:63">
      <c r="A26" t="s">
        <v>245</v>
      </c>
      <c r="B26" s="162"/>
      <c r="C26" s="162"/>
      <c r="D26" s="162"/>
      <c r="E26" s="151">
        <v>17615</v>
      </c>
      <c r="F26" s="162">
        <v>17615</v>
      </c>
      <c r="G26" s="162">
        <v>17615</v>
      </c>
      <c r="H26" s="162">
        <v>17615</v>
      </c>
      <c r="I26" s="162">
        <v>17615</v>
      </c>
      <c r="J26" s="162">
        <v>17536</v>
      </c>
      <c r="K26" s="162">
        <v>17536</v>
      </c>
      <c r="L26" s="162">
        <v>17536</v>
      </c>
      <c r="M26" s="162">
        <v>17536</v>
      </c>
      <c r="N26" s="162">
        <v>17536</v>
      </c>
      <c r="O26" s="162">
        <v>17536</v>
      </c>
      <c r="P26" s="162">
        <v>17555</v>
      </c>
      <c r="Q26" s="162">
        <v>17555</v>
      </c>
      <c r="R26" s="162">
        <v>17555</v>
      </c>
      <c r="S26" s="162">
        <v>17555.46</v>
      </c>
      <c r="T26" s="162">
        <v>17241.099999999999</v>
      </c>
      <c r="U26" s="162">
        <v>17241.099999999999</v>
      </c>
      <c r="V26" s="162">
        <v>17241</v>
      </c>
      <c r="W26" s="162">
        <v>17241.099999999999</v>
      </c>
      <c r="X26" s="162">
        <v>17241.099999999999</v>
      </c>
      <c r="Y26" s="162">
        <v>17241.099999999999</v>
      </c>
      <c r="Z26" s="162">
        <v>17241</v>
      </c>
      <c r="AA26" s="162">
        <v>17241</v>
      </c>
      <c r="AB26" s="162">
        <v>17241.099999999999</v>
      </c>
      <c r="AC26" s="162">
        <v>17241.099999999999</v>
      </c>
      <c r="AD26" s="162">
        <v>17241.099999999999</v>
      </c>
      <c r="AE26" s="162">
        <v>17241.099999999999</v>
      </c>
      <c r="AF26" s="160" t="s">
        <v>234</v>
      </c>
      <c r="AG26" s="160" t="s">
        <v>234</v>
      </c>
      <c r="AH26" s="160" t="s">
        <v>234</v>
      </c>
      <c r="AI26" s="160" t="s">
        <v>234</v>
      </c>
      <c r="AJ26" s="160" t="s">
        <v>234</v>
      </c>
      <c r="AK26" s="160" t="s">
        <v>234</v>
      </c>
      <c r="AL26" s="160" t="s">
        <v>234</v>
      </c>
      <c r="AM26" s="160" t="s">
        <v>234</v>
      </c>
      <c r="AN26" s="160" t="s">
        <v>234</v>
      </c>
      <c r="AO26" s="160" t="s">
        <v>234</v>
      </c>
      <c r="AP26" s="160" t="s">
        <v>234</v>
      </c>
      <c r="AQ26" s="160" t="s">
        <v>234</v>
      </c>
      <c r="AR26" s="160" t="s">
        <v>234</v>
      </c>
      <c r="AS26" s="160" t="s">
        <v>234</v>
      </c>
      <c r="AT26" s="160" t="s">
        <v>234</v>
      </c>
      <c r="AU26" s="160" t="s">
        <v>234</v>
      </c>
      <c r="AV26" s="160" t="s">
        <v>234</v>
      </c>
      <c r="AW26" s="160" t="s">
        <v>234</v>
      </c>
      <c r="AX26" s="160" t="s">
        <v>234</v>
      </c>
      <c r="AY26" s="160" t="s">
        <v>234</v>
      </c>
      <c r="AZ26" s="160" t="s">
        <v>234</v>
      </c>
      <c r="BA26" s="160" t="s">
        <v>234</v>
      </c>
      <c r="BB26" s="160" t="s">
        <v>234</v>
      </c>
      <c r="BC26" s="160" t="s">
        <v>234</v>
      </c>
      <c r="BD26" s="160" t="s">
        <v>234</v>
      </c>
      <c r="BE26" s="160" t="s">
        <v>234</v>
      </c>
      <c r="BF26" s="160" t="s">
        <v>234</v>
      </c>
      <c r="BG26" s="160" t="s">
        <v>234</v>
      </c>
      <c r="BH26" s="160" t="s">
        <v>234</v>
      </c>
      <c r="BI26" s="160" t="s">
        <v>234</v>
      </c>
      <c r="BJ26" s="160" t="s">
        <v>234</v>
      </c>
      <c r="BK26" s="160" t="s">
        <v>234</v>
      </c>
    </row>
    <row r="27" spans="1:63">
      <c r="A27" s="150" t="s">
        <v>246</v>
      </c>
      <c r="B27" s="164"/>
      <c r="C27" s="164"/>
      <c r="D27" s="164"/>
      <c r="E27" s="163">
        <v>28643</v>
      </c>
      <c r="F27" s="164">
        <v>36800</v>
      </c>
      <c r="G27" s="164">
        <v>36800</v>
      </c>
      <c r="H27" s="164">
        <v>36800</v>
      </c>
      <c r="I27" s="164">
        <v>36800</v>
      </c>
      <c r="J27" s="164">
        <v>36710</v>
      </c>
      <c r="K27" s="164">
        <v>36710</v>
      </c>
      <c r="L27" s="164">
        <v>36710</v>
      </c>
      <c r="M27" s="164">
        <v>36710</v>
      </c>
      <c r="N27" s="164">
        <v>35741</v>
      </c>
      <c r="O27" s="164">
        <v>35821</v>
      </c>
      <c r="P27" s="164">
        <v>35506</v>
      </c>
      <c r="Q27" s="164">
        <v>35506</v>
      </c>
      <c r="R27" s="164">
        <v>35506</v>
      </c>
      <c r="S27" s="164">
        <v>35119.56</v>
      </c>
      <c r="T27" s="164">
        <v>35893.599999999999</v>
      </c>
      <c r="U27" s="164">
        <v>35893.599999999999</v>
      </c>
      <c r="V27" s="164">
        <v>35894</v>
      </c>
      <c r="W27" s="164">
        <v>35893.599999999999</v>
      </c>
      <c r="X27" s="164">
        <v>35893.599999999999</v>
      </c>
      <c r="Y27" s="164">
        <v>35893.599999999999</v>
      </c>
      <c r="Z27" s="164">
        <v>35894</v>
      </c>
      <c r="AA27" s="164">
        <v>35894</v>
      </c>
      <c r="AB27" s="164">
        <v>35893.599999999999</v>
      </c>
      <c r="AC27" s="164">
        <v>35893.599999999999</v>
      </c>
      <c r="AD27" s="164">
        <v>35893.599999999999</v>
      </c>
      <c r="AE27" s="164">
        <v>35893.599999999999</v>
      </c>
      <c r="AF27" s="164">
        <v>35893.599999999999</v>
      </c>
      <c r="AG27" s="164">
        <v>35893.599999999999</v>
      </c>
      <c r="AH27" s="164">
        <v>35893.599999999999</v>
      </c>
      <c r="AI27" s="164">
        <v>35893.599999999999</v>
      </c>
      <c r="AJ27" s="164">
        <v>35893.599999999999</v>
      </c>
      <c r="AK27" s="164">
        <v>35893.599999999999</v>
      </c>
      <c r="AL27" s="164">
        <v>35893.599999999999</v>
      </c>
      <c r="AM27" s="164">
        <v>35893.599999999999</v>
      </c>
      <c r="AN27" s="164">
        <v>35893.599999999999</v>
      </c>
      <c r="AO27" s="164">
        <v>35893.599999999999</v>
      </c>
      <c r="AP27" s="164">
        <v>35893.599999999999</v>
      </c>
      <c r="AQ27" s="164">
        <v>35893.599999999999</v>
      </c>
      <c r="AR27" s="164">
        <v>35893.599999999999</v>
      </c>
      <c r="AS27" s="164">
        <v>35893.599999999999</v>
      </c>
      <c r="AT27" s="164">
        <v>35893.599999999999</v>
      </c>
      <c r="AU27" s="164">
        <v>35893.599999999999</v>
      </c>
      <c r="AV27" s="159" t="s">
        <v>234</v>
      </c>
      <c r="AW27" s="159" t="s">
        <v>234</v>
      </c>
      <c r="AX27" s="159" t="s">
        <v>234</v>
      </c>
      <c r="AY27" s="159" t="s">
        <v>234</v>
      </c>
      <c r="AZ27" s="159" t="s">
        <v>234</v>
      </c>
      <c r="BA27" s="159" t="s">
        <v>234</v>
      </c>
      <c r="BB27" s="159" t="s">
        <v>234</v>
      </c>
      <c r="BC27" s="159" t="s">
        <v>234</v>
      </c>
      <c r="BD27" s="159" t="s">
        <v>234</v>
      </c>
      <c r="BE27" s="159" t="s">
        <v>234</v>
      </c>
      <c r="BF27" s="159" t="s">
        <v>234</v>
      </c>
      <c r="BG27" s="159" t="s">
        <v>234</v>
      </c>
      <c r="BH27" s="159" t="s">
        <v>234</v>
      </c>
      <c r="BI27" s="159" t="s">
        <v>234</v>
      </c>
      <c r="BJ27" s="159" t="s">
        <v>234</v>
      </c>
      <c r="BK27" s="159" t="s">
        <v>234</v>
      </c>
    </row>
    <row r="28" spans="1:63">
      <c r="A28" t="s">
        <v>320</v>
      </c>
      <c r="B28" s="162"/>
      <c r="C28" s="162"/>
      <c r="D28" s="162"/>
      <c r="E28" s="162"/>
      <c r="F28" s="151">
        <v>34000</v>
      </c>
      <c r="G28" s="162">
        <v>34000</v>
      </c>
      <c r="H28" s="162">
        <v>34000</v>
      </c>
      <c r="I28" s="162">
        <v>34000</v>
      </c>
      <c r="J28" s="162">
        <v>34119</v>
      </c>
      <c r="K28" s="162">
        <v>34119</v>
      </c>
      <c r="L28" s="162">
        <v>34119</v>
      </c>
      <c r="M28" s="162">
        <v>34119</v>
      </c>
      <c r="N28" s="162">
        <v>34123</v>
      </c>
      <c r="O28" s="162">
        <v>34123</v>
      </c>
      <c r="P28" s="162">
        <v>34123</v>
      </c>
      <c r="Q28" s="162">
        <v>34123</v>
      </c>
      <c r="R28" s="162">
        <v>34123</v>
      </c>
      <c r="S28" s="162">
        <v>34123.269999999997</v>
      </c>
      <c r="T28" s="162">
        <v>34123.269999999997</v>
      </c>
      <c r="U28" s="162">
        <v>34123.269999999997</v>
      </c>
      <c r="V28" s="162">
        <v>34123</v>
      </c>
      <c r="W28" s="162">
        <v>34123.269999999997</v>
      </c>
      <c r="X28" s="162">
        <v>34123.269999999997</v>
      </c>
      <c r="Y28" s="162">
        <v>34123.269999999997</v>
      </c>
      <c r="Z28" s="162">
        <v>34123</v>
      </c>
      <c r="AA28" s="162">
        <v>34123</v>
      </c>
      <c r="AB28" s="162">
        <v>34123.269999999997</v>
      </c>
      <c r="AC28" s="162">
        <v>34123.269999999997</v>
      </c>
      <c r="AD28" s="162">
        <v>34123.269999999997</v>
      </c>
      <c r="AE28" s="162">
        <v>34123.269999999997</v>
      </c>
      <c r="AF28" s="162">
        <f t="shared" ref="AF28:AW28" si="2">34123.27+20767</f>
        <v>54890.27</v>
      </c>
      <c r="AG28" s="162">
        <f t="shared" si="2"/>
        <v>54890.27</v>
      </c>
      <c r="AH28" s="162">
        <f t="shared" si="2"/>
        <v>54890.27</v>
      </c>
      <c r="AI28" s="162">
        <f t="shared" si="2"/>
        <v>54890.27</v>
      </c>
      <c r="AJ28" s="162">
        <f t="shared" si="2"/>
        <v>54890.27</v>
      </c>
      <c r="AK28" s="162">
        <f t="shared" si="2"/>
        <v>54890.27</v>
      </c>
      <c r="AL28" s="162">
        <f t="shared" si="2"/>
        <v>54890.27</v>
      </c>
      <c r="AM28" s="162">
        <f t="shared" si="2"/>
        <v>54890.27</v>
      </c>
      <c r="AN28" s="162">
        <f t="shared" si="2"/>
        <v>54890.27</v>
      </c>
      <c r="AO28" s="162">
        <f t="shared" si="2"/>
        <v>54890.27</v>
      </c>
      <c r="AP28" s="162">
        <f t="shared" si="2"/>
        <v>54890.27</v>
      </c>
      <c r="AQ28" s="162">
        <f t="shared" si="2"/>
        <v>54890.27</v>
      </c>
      <c r="AR28" s="162">
        <f t="shared" si="2"/>
        <v>54890.27</v>
      </c>
      <c r="AS28" s="162">
        <f t="shared" si="2"/>
        <v>54890.27</v>
      </c>
      <c r="AT28" s="162">
        <f t="shared" si="2"/>
        <v>54890.27</v>
      </c>
      <c r="AU28" s="162">
        <f t="shared" si="2"/>
        <v>54890.27</v>
      </c>
      <c r="AV28" s="162">
        <f t="shared" si="2"/>
        <v>54890.27</v>
      </c>
      <c r="AW28" s="162">
        <f t="shared" si="2"/>
        <v>54890.27</v>
      </c>
      <c r="AX28" s="162">
        <v>54890.27</v>
      </c>
      <c r="AY28" s="162">
        <v>54890.27</v>
      </c>
      <c r="AZ28" s="162">
        <v>54890.27</v>
      </c>
      <c r="BA28" s="162">
        <v>54890.27</v>
      </c>
      <c r="BB28" s="162">
        <v>54890.27</v>
      </c>
      <c r="BC28" s="162">
        <v>54890.27</v>
      </c>
      <c r="BD28" s="162">
        <v>54890.27</v>
      </c>
      <c r="BE28" s="162">
        <v>54890.27</v>
      </c>
      <c r="BF28" s="162">
        <v>54890.27</v>
      </c>
      <c r="BG28" s="162">
        <v>54890.27</v>
      </c>
      <c r="BH28" s="162">
        <v>54890.27</v>
      </c>
      <c r="BI28" s="162">
        <v>54890.27</v>
      </c>
      <c r="BJ28" s="162">
        <v>54890.27</v>
      </c>
      <c r="BK28" s="162">
        <v>54890.27</v>
      </c>
    </row>
    <row r="29" spans="1:63">
      <c r="A29" s="150" t="s">
        <v>247</v>
      </c>
      <c r="B29" s="164"/>
      <c r="C29" s="164"/>
      <c r="D29" s="164"/>
      <c r="E29" s="164"/>
      <c r="F29" s="163">
        <v>33409</v>
      </c>
      <c r="G29" s="164">
        <v>33409</v>
      </c>
      <c r="H29" s="164">
        <v>33409</v>
      </c>
      <c r="I29" s="164">
        <v>33409</v>
      </c>
      <c r="J29" s="164">
        <v>32944</v>
      </c>
      <c r="K29" s="164">
        <v>32944</v>
      </c>
      <c r="L29" s="164">
        <v>32859</v>
      </c>
      <c r="M29" s="164">
        <v>32859</v>
      </c>
      <c r="N29" s="164">
        <v>32717</v>
      </c>
      <c r="O29" s="164">
        <v>32785</v>
      </c>
      <c r="P29" s="164">
        <v>32785</v>
      </c>
      <c r="Q29" s="164">
        <v>32785</v>
      </c>
      <c r="R29" s="164">
        <v>32785</v>
      </c>
      <c r="S29" s="164">
        <v>32718.27</v>
      </c>
      <c r="T29" s="164">
        <v>32852.569999999992</v>
      </c>
      <c r="U29" s="164">
        <v>32852.569999999992</v>
      </c>
      <c r="V29" s="164">
        <v>32853</v>
      </c>
      <c r="W29" s="164">
        <v>32852.569999999992</v>
      </c>
      <c r="X29" s="164">
        <v>32852.569999999992</v>
      </c>
      <c r="Y29" s="164">
        <v>32852.569999999992</v>
      </c>
      <c r="Z29" s="164">
        <v>32853</v>
      </c>
      <c r="AA29" s="164">
        <v>32853</v>
      </c>
      <c r="AB29" s="164">
        <v>32852.569999999992</v>
      </c>
      <c r="AC29" s="164">
        <v>32852.569999999992</v>
      </c>
      <c r="AD29" s="164">
        <v>32852.569999999992</v>
      </c>
      <c r="AE29" s="159" t="s">
        <v>234</v>
      </c>
      <c r="AF29" s="159" t="s">
        <v>234</v>
      </c>
      <c r="AG29" s="159" t="s">
        <v>234</v>
      </c>
      <c r="AH29" s="159" t="s">
        <v>234</v>
      </c>
      <c r="AI29" s="159" t="s">
        <v>234</v>
      </c>
      <c r="AJ29" s="159" t="s">
        <v>234</v>
      </c>
      <c r="AK29" s="159" t="s">
        <v>234</v>
      </c>
      <c r="AL29" s="159" t="s">
        <v>234</v>
      </c>
      <c r="AM29" s="159" t="s">
        <v>234</v>
      </c>
      <c r="AN29" s="159" t="s">
        <v>234</v>
      </c>
      <c r="AO29" s="159" t="s">
        <v>234</v>
      </c>
      <c r="AP29" s="159" t="s">
        <v>234</v>
      </c>
      <c r="AQ29" s="159" t="s">
        <v>234</v>
      </c>
      <c r="AR29" s="159" t="s">
        <v>234</v>
      </c>
      <c r="AS29" s="159" t="s">
        <v>234</v>
      </c>
      <c r="AT29" s="159" t="s">
        <v>234</v>
      </c>
      <c r="AU29" s="159" t="s">
        <v>234</v>
      </c>
      <c r="AV29" s="159" t="s">
        <v>234</v>
      </c>
      <c r="AW29" s="159" t="s">
        <v>234</v>
      </c>
      <c r="AX29" s="159" t="s">
        <v>234</v>
      </c>
      <c r="AY29" s="159" t="s">
        <v>234</v>
      </c>
      <c r="AZ29" s="159" t="s">
        <v>234</v>
      </c>
      <c r="BA29" s="159" t="s">
        <v>234</v>
      </c>
      <c r="BB29" s="159" t="s">
        <v>234</v>
      </c>
      <c r="BC29" s="159" t="s">
        <v>234</v>
      </c>
      <c r="BD29" s="159" t="s">
        <v>234</v>
      </c>
      <c r="BE29" s="159" t="s">
        <v>234</v>
      </c>
      <c r="BF29" s="159" t="s">
        <v>234</v>
      </c>
      <c r="BG29" s="159" t="s">
        <v>234</v>
      </c>
      <c r="BH29" s="159" t="s">
        <v>234</v>
      </c>
      <c r="BI29" s="159" t="s">
        <v>234</v>
      </c>
      <c r="BJ29" s="159" t="s">
        <v>234</v>
      </c>
      <c r="BK29" s="159" t="s">
        <v>234</v>
      </c>
    </row>
    <row r="30" spans="1:63">
      <c r="A30" t="s">
        <v>248</v>
      </c>
      <c r="B30" s="162"/>
      <c r="C30" s="162"/>
      <c r="D30" s="162"/>
      <c r="E30" s="162"/>
      <c r="F30" s="151">
        <v>27049</v>
      </c>
      <c r="G30" s="162">
        <v>27049</v>
      </c>
      <c r="H30" s="162">
        <v>27049</v>
      </c>
      <c r="I30" s="162">
        <v>27049</v>
      </c>
      <c r="J30" s="162">
        <v>27049</v>
      </c>
      <c r="K30" s="162">
        <v>27049</v>
      </c>
      <c r="L30" s="162">
        <v>26643</v>
      </c>
      <c r="M30" s="162">
        <v>26643</v>
      </c>
      <c r="N30" s="162">
        <v>27472</v>
      </c>
      <c r="O30" s="162">
        <v>27337</v>
      </c>
      <c r="P30" s="162">
        <v>27310</v>
      </c>
      <c r="Q30" s="162">
        <v>27310</v>
      </c>
      <c r="R30" s="162">
        <v>27310</v>
      </c>
      <c r="S30" s="162">
        <v>27452.5</v>
      </c>
      <c r="T30" s="162">
        <v>27310.39</v>
      </c>
      <c r="U30" s="162">
        <v>27310.39</v>
      </c>
      <c r="V30" s="162">
        <v>27310</v>
      </c>
      <c r="W30" s="162">
        <v>27310.39</v>
      </c>
      <c r="X30" s="162">
        <v>27310.39</v>
      </c>
      <c r="Y30" s="162">
        <v>27310.39</v>
      </c>
      <c r="Z30" s="162">
        <v>27310</v>
      </c>
      <c r="AA30" s="162">
        <v>27310</v>
      </c>
      <c r="AB30" s="162">
        <v>27310.39</v>
      </c>
      <c r="AC30" s="162">
        <v>27310.39</v>
      </c>
      <c r="AD30" s="162">
        <v>27310.39</v>
      </c>
      <c r="AE30" s="162">
        <v>27310.39</v>
      </c>
      <c r="AF30" s="162">
        <v>27310.39</v>
      </c>
      <c r="AG30" s="162">
        <v>27310.39</v>
      </c>
      <c r="AH30" s="160" t="s">
        <v>234</v>
      </c>
      <c r="AI30" s="160" t="s">
        <v>234</v>
      </c>
      <c r="AJ30" s="160" t="s">
        <v>234</v>
      </c>
      <c r="AK30" s="160" t="s">
        <v>234</v>
      </c>
      <c r="AL30" s="160" t="s">
        <v>234</v>
      </c>
      <c r="AM30" s="160" t="s">
        <v>234</v>
      </c>
      <c r="AN30" s="160" t="s">
        <v>234</v>
      </c>
      <c r="AO30" s="160" t="s">
        <v>234</v>
      </c>
      <c r="AP30" s="160" t="s">
        <v>234</v>
      </c>
      <c r="AQ30" s="160" t="s">
        <v>234</v>
      </c>
      <c r="AR30" s="160" t="s">
        <v>234</v>
      </c>
      <c r="AS30" s="160" t="s">
        <v>234</v>
      </c>
      <c r="AT30" s="160" t="s">
        <v>234</v>
      </c>
      <c r="AU30" s="160" t="s">
        <v>234</v>
      </c>
      <c r="AV30" s="160" t="s">
        <v>234</v>
      </c>
      <c r="AW30" s="160" t="s">
        <v>234</v>
      </c>
      <c r="AX30" s="160" t="s">
        <v>234</v>
      </c>
      <c r="AY30" s="160" t="s">
        <v>234</v>
      </c>
      <c r="AZ30" s="160" t="s">
        <v>234</v>
      </c>
      <c r="BA30" s="160" t="s">
        <v>234</v>
      </c>
      <c r="BB30" s="160" t="s">
        <v>234</v>
      </c>
      <c r="BC30" s="160" t="s">
        <v>234</v>
      </c>
      <c r="BD30" s="160" t="s">
        <v>234</v>
      </c>
      <c r="BE30" s="160" t="s">
        <v>234</v>
      </c>
      <c r="BF30" s="160" t="s">
        <v>234</v>
      </c>
      <c r="BG30" s="160" t="s">
        <v>234</v>
      </c>
      <c r="BH30" s="160" t="s">
        <v>234</v>
      </c>
      <c r="BI30" s="160" t="s">
        <v>234</v>
      </c>
      <c r="BJ30" s="160" t="s">
        <v>234</v>
      </c>
      <c r="BK30" s="160" t="s">
        <v>234</v>
      </c>
    </row>
    <row r="31" spans="1:63" ht="13.5" customHeight="1">
      <c r="A31" s="150" t="s">
        <v>249</v>
      </c>
      <c r="B31" s="164"/>
      <c r="C31" s="164"/>
      <c r="D31" s="164"/>
      <c r="E31" s="164"/>
      <c r="F31" s="164"/>
      <c r="G31" s="163">
        <v>12800</v>
      </c>
      <c r="H31" s="164">
        <v>12800</v>
      </c>
      <c r="I31" s="164">
        <v>12800</v>
      </c>
      <c r="J31" s="164">
        <v>14489</v>
      </c>
      <c r="K31" s="164">
        <v>14489</v>
      </c>
      <c r="L31" s="164">
        <v>14539</v>
      </c>
      <c r="M31" s="164">
        <v>14534</v>
      </c>
      <c r="N31" s="164">
        <v>14556</v>
      </c>
      <c r="O31" s="164">
        <v>14556</v>
      </c>
      <c r="P31" s="164">
        <v>14106</v>
      </c>
      <c r="Q31" s="164">
        <v>14106</v>
      </c>
      <c r="R31" s="164">
        <v>14106</v>
      </c>
      <c r="S31" s="164">
        <v>14366.86</v>
      </c>
      <c r="T31" s="164">
        <v>13844.239999999998</v>
      </c>
      <c r="U31" s="164">
        <v>13844.239999999998</v>
      </c>
      <c r="V31" s="164">
        <v>13844</v>
      </c>
      <c r="W31" s="164">
        <v>13844.239999999998</v>
      </c>
      <c r="X31" s="164">
        <v>13844.239999999998</v>
      </c>
      <c r="Y31" s="164">
        <v>13844.239999999998</v>
      </c>
      <c r="Z31" s="164">
        <v>13844</v>
      </c>
      <c r="AA31" s="164">
        <v>13844</v>
      </c>
      <c r="AB31" s="164">
        <v>13844.239999999998</v>
      </c>
      <c r="AC31" s="164">
        <v>13844.239999999998</v>
      </c>
      <c r="AD31" s="164">
        <v>13844.239999999998</v>
      </c>
      <c r="AE31" s="164">
        <v>13844.239999999998</v>
      </c>
      <c r="AF31" s="164">
        <v>13844.239999999998</v>
      </c>
      <c r="AG31" s="164">
        <v>13844.239999999998</v>
      </c>
      <c r="AH31" s="164">
        <v>13844.239999999998</v>
      </c>
      <c r="AI31" s="164">
        <v>13844.239999999998</v>
      </c>
      <c r="AJ31" s="164">
        <v>13844.239999999998</v>
      </c>
      <c r="AK31" s="164">
        <v>13844.239999999998</v>
      </c>
      <c r="AL31" s="164">
        <v>13844.239999999998</v>
      </c>
      <c r="AM31" s="164">
        <v>13844.239999999998</v>
      </c>
      <c r="AN31" s="164">
        <v>13844.239999999998</v>
      </c>
      <c r="AO31" s="164">
        <v>13844.239999999998</v>
      </c>
      <c r="AP31" s="164">
        <v>13844.239999999998</v>
      </c>
      <c r="AQ31" s="164">
        <v>13844.239999999998</v>
      </c>
      <c r="AR31" s="164">
        <v>13844.239999999998</v>
      </c>
      <c r="AS31" s="164">
        <v>13844.239999999998</v>
      </c>
      <c r="AT31" s="164">
        <v>13844.239999999998</v>
      </c>
      <c r="AU31" s="164">
        <v>13844.239999999998</v>
      </c>
      <c r="AV31" s="164">
        <v>13844.239999999998</v>
      </c>
      <c r="AW31" s="164">
        <v>13844.239999999998</v>
      </c>
      <c r="AX31" s="164">
        <v>13844.239999999998</v>
      </c>
      <c r="AY31" s="164">
        <v>13844.239999999998</v>
      </c>
      <c r="AZ31" s="164">
        <v>13844.239999999998</v>
      </c>
      <c r="BA31" s="164">
        <v>13844.239999999998</v>
      </c>
      <c r="BB31" s="164" t="s">
        <v>234</v>
      </c>
      <c r="BC31" s="164" t="s">
        <v>234</v>
      </c>
      <c r="BD31" s="164" t="s">
        <v>234</v>
      </c>
      <c r="BE31" s="164" t="s">
        <v>234</v>
      </c>
      <c r="BF31" s="164" t="s">
        <v>234</v>
      </c>
      <c r="BG31" s="164" t="s">
        <v>234</v>
      </c>
      <c r="BH31" s="164" t="s">
        <v>234</v>
      </c>
      <c r="BI31" s="164" t="s">
        <v>234</v>
      </c>
      <c r="BJ31" s="164" t="s">
        <v>234</v>
      </c>
      <c r="BK31" s="164" t="s">
        <v>234</v>
      </c>
    </row>
    <row r="32" spans="1:63">
      <c r="A32" t="s">
        <v>313</v>
      </c>
      <c r="B32" s="162"/>
      <c r="C32" s="162"/>
      <c r="D32" s="162"/>
      <c r="E32" s="162"/>
      <c r="F32" s="162"/>
      <c r="G32" s="162"/>
      <c r="H32" s="151">
        <v>24019</v>
      </c>
      <c r="I32" s="162">
        <v>24019</v>
      </c>
      <c r="J32" s="162">
        <v>23291</v>
      </c>
      <c r="K32" s="162">
        <v>23291</v>
      </c>
      <c r="L32" s="162">
        <v>23291</v>
      </c>
      <c r="M32" s="162">
        <v>23291</v>
      </c>
      <c r="N32" s="162">
        <v>23484</v>
      </c>
      <c r="O32" s="162">
        <v>23484</v>
      </c>
      <c r="P32" s="162">
        <v>23455</v>
      </c>
      <c r="Q32" s="162">
        <v>23455</v>
      </c>
      <c r="R32" s="162">
        <v>23455</v>
      </c>
      <c r="S32" s="162">
        <v>23213.58</v>
      </c>
      <c r="T32" s="162">
        <v>23941.140000000003</v>
      </c>
      <c r="U32" s="162">
        <v>23941.140000000003</v>
      </c>
      <c r="V32" s="162">
        <v>23941</v>
      </c>
      <c r="W32" s="162">
        <v>23941.140000000003</v>
      </c>
      <c r="X32" s="162">
        <v>23941.140000000003</v>
      </c>
      <c r="Y32" s="162">
        <v>23941.140000000003</v>
      </c>
      <c r="Z32" s="162">
        <v>23941</v>
      </c>
      <c r="AA32" s="162">
        <v>23941</v>
      </c>
      <c r="AB32" s="162">
        <v>23941.140000000003</v>
      </c>
      <c r="AC32" s="162">
        <v>23941.140000000003</v>
      </c>
      <c r="AD32" s="162">
        <v>23941.140000000003</v>
      </c>
      <c r="AE32" s="162">
        <v>23941.140000000003</v>
      </c>
      <c r="AF32" s="162">
        <v>23941.140000000003</v>
      </c>
      <c r="AG32" s="162">
        <v>23941.140000000003</v>
      </c>
      <c r="AH32" s="162">
        <v>23941.140000000003</v>
      </c>
      <c r="AI32" s="162">
        <v>23941.140000000003</v>
      </c>
      <c r="AJ32" s="162">
        <v>23941.140000000003</v>
      </c>
      <c r="AK32" s="162">
        <v>23941.140000000003</v>
      </c>
      <c r="AL32" s="162">
        <v>23941.140000000003</v>
      </c>
      <c r="AM32" s="162">
        <v>23941.140000000003</v>
      </c>
      <c r="AN32" s="162">
        <v>23941.140000000003</v>
      </c>
      <c r="AO32" s="162">
        <v>23941.140000000003</v>
      </c>
      <c r="AP32" s="162">
        <v>23941.140000000003</v>
      </c>
      <c r="AQ32" s="162">
        <v>23941.140000000003</v>
      </c>
      <c r="AR32" s="162">
        <v>23941.140000000003</v>
      </c>
      <c r="AS32" s="162">
        <v>23941.140000000003</v>
      </c>
      <c r="AT32" s="162">
        <v>23941.140000000003</v>
      </c>
      <c r="AU32" s="162">
        <v>23941.140000000003</v>
      </c>
      <c r="AV32" s="162">
        <v>23941.140000000003</v>
      </c>
      <c r="AW32" s="162">
        <v>23941.140000000003</v>
      </c>
      <c r="AX32" s="162">
        <v>23941.140000000003</v>
      </c>
      <c r="AY32" s="162">
        <v>23941.140000000003</v>
      </c>
      <c r="AZ32" s="162">
        <v>23941.140000000003</v>
      </c>
      <c r="BA32" s="162">
        <v>23941.140000000003</v>
      </c>
      <c r="BB32" s="162">
        <v>23941.140000000003</v>
      </c>
      <c r="BC32" s="162">
        <v>23941.140000000003</v>
      </c>
      <c r="BD32" s="162">
        <v>23941.140000000003</v>
      </c>
      <c r="BE32" s="162">
        <v>23941.140000000003</v>
      </c>
      <c r="BF32" s="162">
        <v>23941.140000000003</v>
      </c>
      <c r="BG32" s="162">
        <v>23941.140000000003</v>
      </c>
      <c r="BH32" s="162">
        <v>23941.140000000003</v>
      </c>
      <c r="BI32" s="162">
        <v>23941.140000000003</v>
      </c>
      <c r="BJ32" s="162">
        <v>23941.140000000003</v>
      </c>
      <c r="BK32" s="162">
        <v>23941.140000000003</v>
      </c>
    </row>
    <row r="33" spans="1:63">
      <c r="A33" s="150" t="s">
        <v>316</v>
      </c>
      <c r="B33" s="164"/>
      <c r="C33" s="164"/>
      <c r="D33" s="164"/>
      <c r="E33" s="164"/>
      <c r="F33" s="164"/>
      <c r="G33" s="164"/>
      <c r="H33" s="163">
        <v>32261</v>
      </c>
      <c r="I33" s="164">
        <v>32261</v>
      </c>
      <c r="J33" s="164">
        <v>32261</v>
      </c>
      <c r="K33" s="164">
        <v>32261</v>
      </c>
      <c r="L33" s="164">
        <v>30082</v>
      </c>
      <c r="M33" s="164">
        <v>30082</v>
      </c>
      <c r="N33" s="164">
        <v>30322</v>
      </c>
      <c r="O33" s="164">
        <v>30342</v>
      </c>
      <c r="P33" s="164">
        <v>30384</v>
      </c>
      <c r="Q33" s="164">
        <v>30384</v>
      </c>
      <c r="R33" s="164">
        <v>30384</v>
      </c>
      <c r="S33" s="164">
        <v>30768.61</v>
      </c>
      <c r="T33" s="164">
        <v>29697.89</v>
      </c>
      <c r="U33" s="164">
        <v>29697.89</v>
      </c>
      <c r="V33" s="164">
        <v>29698</v>
      </c>
      <c r="W33" s="164">
        <v>29697.89</v>
      </c>
      <c r="X33" s="164">
        <v>29697.89</v>
      </c>
      <c r="Y33" s="164">
        <v>29697.89</v>
      </c>
      <c r="Z33" s="164">
        <v>29698</v>
      </c>
      <c r="AA33" s="164">
        <v>29698</v>
      </c>
      <c r="AB33" s="164">
        <v>29697.89</v>
      </c>
      <c r="AC33" s="164">
        <v>29697.89</v>
      </c>
      <c r="AD33" s="164">
        <v>29697.89</v>
      </c>
      <c r="AE33" s="164">
        <v>29697.89</v>
      </c>
      <c r="AF33" s="164">
        <v>29697.89</v>
      </c>
      <c r="AG33" s="164">
        <v>29697.89</v>
      </c>
      <c r="AH33" s="164">
        <v>29697.89</v>
      </c>
      <c r="AI33" s="164">
        <v>29697.89</v>
      </c>
      <c r="AJ33" s="164">
        <f>AI33+4868</f>
        <v>34565.89</v>
      </c>
      <c r="AK33" s="164">
        <f>AJ33</f>
        <v>34565.89</v>
      </c>
      <c r="AL33" s="164">
        <f>AK33</f>
        <v>34565.89</v>
      </c>
      <c r="AM33" s="164">
        <f>AL33</f>
        <v>34565.89</v>
      </c>
      <c r="AN33" s="164">
        <f t="shared" ref="AN33:AW33" si="3">AM33</f>
        <v>34565.89</v>
      </c>
      <c r="AO33" s="164">
        <f t="shared" si="3"/>
        <v>34565.89</v>
      </c>
      <c r="AP33" s="164">
        <f t="shared" si="3"/>
        <v>34565.89</v>
      </c>
      <c r="AQ33" s="164">
        <f t="shared" si="3"/>
        <v>34565.89</v>
      </c>
      <c r="AR33" s="164">
        <f t="shared" si="3"/>
        <v>34565.89</v>
      </c>
      <c r="AS33" s="164">
        <f t="shared" si="3"/>
        <v>34565.89</v>
      </c>
      <c r="AT33" s="164">
        <f t="shared" si="3"/>
        <v>34565.89</v>
      </c>
      <c r="AU33" s="164">
        <f t="shared" si="3"/>
        <v>34565.89</v>
      </c>
      <c r="AV33" s="164">
        <f t="shared" si="3"/>
        <v>34565.89</v>
      </c>
      <c r="AW33" s="164">
        <f t="shared" si="3"/>
        <v>34565.89</v>
      </c>
      <c r="AX33" s="164">
        <v>34565.89</v>
      </c>
      <c r="AY33" s="164">
        <v>34565.89</v>
      </c>
      <c r="AZ33" s="164">
        <v>34565.89</v>
      </c>
      <c r="BA33" s="164">
        <v>34565.89</v>
      </c>
      <c r="BB33" s="164">
        <v>34565.89</v>
      </c>
      <c r="BC33" s="164">
        <v>34565.89</v>
      </c>
      <c r="BD33" s="164">
        <v>34565.89</v>
      </c>
      <c r="BE33" s="164">
        <v>34565.89</v>
      </c>
      <c r="BF33" s="164">
        <v>34565.89</v>
      </c>
      <c r="BG33" s="164">
        <v>34565.89</v>
      </c>
      <c r="BH33" s="164">
        <v>34565.89</v>
      </c>
      <c r="BI33" s="164">
        <v>34565.89</v>
      </c>
      <c r="BJ33" s="164">
        <v>34565.89</v>
      </c>
      <c r="BK33" s="164">
        <v>34565.89</v>
      </c>
    </row>
    <row r="34" spans="1:63">
      <c r="A34" t="s">
        <v>250</v>
      </c>
      <c r="B34" s="162"/>
      <c r="C34" s="162"/>
      <c r="D34" s="162"/>
      <c r="E34" s="162"/>
      <c r="F34" s="162"/>
      <c r="G34" s="162"/>
      <c r="H34" s="162"/>
      <c r="I34" s="151">
        <f>J34</f>
        <v>30999</v>
      </c>
      <c r="J34" s="162">
        <v>30999</v>
      </c>
      <c r="K34" s="162">
        <v>30999</v>
      </c>
      <c r="L34" s="162">
        <v>30999</v>
      </c>
      <c r="M34" s="162">
        <v>30999</v>
      </c>
      <c r="N34" s="162">
        <v>30935</v>
      </c>
      <c r="O34" s="162">
        <v>30452</v>
      </c>
      <c r="P34" s="162">
        <v>40060</v>
      </c>
      <c r="Q34" s="162">
        <v>40060</v>
      </c>
      <c r="R34" s="162">
        <v>40060</v>
      </c>
      <c r="S34" s="162">
        <v>38480.949999999997</v>
      </c>
      <c r="T34" s="162">
        <v>39558.050000000003</v>
      </c>
      <c r="U34" s="162">
        <v>39558.050000000003</v>
      </c>
      <c r="V34" s="162">
        <v>39558</v>
      </c>
      <c r="W34" s="162">
        <v>39558.050000000003</v>
      </c>
      <c r="X34" s="162">
        <v>39558.050000000003</v>
      </c>
      <c r="Y34" s="162">
        <v>39558.050000000003</v>
      </c>
      <c r="Z34" s="162">
        <v>39558</v>
      </c>
      <c r="AA34" s="162">
        <v>39558</v>
      </c>
      <c r="AB34" s="162">
        <v>39558.050000000003</v>
      </c>
      <c r="AC34" s="162">
        <v>39558.050000000003</v>
      </c>
      <c r="AD34" s="162">
        <v>39558.050000000003</v>
      </c>
      <c r="AE34" s="162">
        <v>39558.050000000003</v>
      </c>
      <c r="AF34" s="162">
        <v>39558.050000000003</v>
      </c>
      <c r="AG34" s="162">
        <v>39558.050000000003</v>
      </c>
      <c r="AH34" s="162">
        <v>39558.050000000003</v>
      </c>
      <c r="AI34" s="162">
        <v>39558.050000000003</v>
      </c>
      <c r="AJ34" s="162">
        <v>39558.050000000003</v>
      </c>
      <c r="AK34" s="160" t="s">
        <v>234</v>
      </c>
      <c r="AL34" s="160" t="s">
        <v>234</v>
      </c>
      <c r="AM34" s="160" t="s">
        <v>234</v>
      </c>
      <c r="AN34" s="160" t="s">
        <v>234</v>
      </c>
      <c r="AO34" s="160" t="s">
        <v>234</v>
      </c>
      <c r="AP34" s="160" t="s">
        <v>234</v>
      </c>
      <c r="AQ34" s="160" t="s">
        <v>234</v>
      </c>
      <c r="AR34" s="160" t="s">
        <v>234</v>
      </c>
      <c r="AS34" s="160" t="s">
        <v>234</v>
      </c>
      <c r="AT34" s="160" t="s">
        <v>234</v>
      </c>
      <c r="AU34" s="160" t="s">
        <v>234</v>
      </c>
      <c r="AV34" s="160" t="s">
        <v>234</v>
      </c>
      <c r="AW34" s="160" t="s">
        <v>234</v>
      </c>
      <c r="AX34" s="160" t="s">
        <v>234</v>
      </c>
      <c r="AY34" s="160" t="s">
        <v>234</v>
      </c>
      <c r="AZ34" s="160" t="s">
        <v>234</v>
      </c>
      <c r="BA34" s="160" t="s">
        <v>234</v>
      </c>
      <c r="BB34" s="160" t="s">
        <v>234</v>
      </c>
      <c r="BC34" s="160" t="s">
        <v>234</v>
      </c>
      <c r="BD34" s="160" t="s">
        <v>234</v>
      </c>
      <c r="BE34" s="160" t="s">
        <v>234</v>
      </c>
      <c r="BF34" s="160" t="s">
        <v>234</v>
      </c>
      <c r="BG34" s="160" t="s">
        <v>234</v>
      </c>
      <c r="BH34" s="160" t="s">
        <v>234</v>
      </c>
      <c r="BI34" s="160" t="s">
        <v>234</v>
      </c>
      <c r="BJ34" s="160" t="s">
        <v>234</v>
      </c>
      <c r="BK34" s="160" t="s">
        <v>234</v>
      </c>
    </row>
    <row r="35" spans="1:63">
      <c r="A35" s="150" t="s">
        <v>251</v>
      </c>
      <c r="B35" s="164"/>
      <c r="C35" s="164"/>
      <c r="D35" s="164"/>
      <c r="E35" s="164"/>
      <c r="F35" s="164"/>
      <c r="G35" s="164"/>
      <c r="H35" s="164"/>
      <c r="I35" s="163">
        <f>J35</f>
        <v>12673</v>
      </c>
      <c r="J35" s="164">
        <v>12673</v>
      </c>
      <c r="K35" s="164">
        <v>12673</v>
      </c>
      <c r="L35" s="164">
        <v>12673</v>
      </c>
      <c r="M35" s="164">
        <v>12673</v>
      </c>
      <c r="N35" s="164">
        <v>14468</v>
      </c>
      <c r="O35" s="164">
        <v>14312</v>
      </c>
      <c r="P35" s="164">
        <v>14221</v>
      </c>
      <c r="Q35" s="164">
        <v>14221</v>
      </c>
      <c r="R35" s="164">
        <v>14221</v>
      </c>
      <c r="S35" s="164">
        <v>14294.25</v>
      </c>
      <c r="T35" s="164">
        <v>13765.25</v>
      </c>
      <c r="U35" s="164">
        <v>13765.25</v>
      </c>
      <c r="V35" s="164">
        <v>13765</v>
      </c>
      <c r="W35" s="164">
        <v>13765.25</v>
      </c>
      <c r="X35" s="164">
        <v>13765.25</v>
      </c>
      <c r="Y35" s="164">
        <v>13765.25</v>
      </c>
      <c r="Z35" s="164">
        <v>13765</v>
      </c>
      <c r="AA35" s="164">
        <v>13765</v>
      </c>
      <c r="AB35" s="164">
        <v>13765.25</v>
      </c>
      <c r="AC35" s="164">
        <v>13765.25</v>
      </c>
      <c r="AD35" s="164">
        <v>13765.25</v>
      </c>
      <c r="AE35" s="164">
        <v>13765.25</v>
      </c>
      <c r="AF35" s="164">
        <v>13765.25</v>
      </c>
      <c r="AG35" s="164">
        <v>13765.25</v>
      </c>
      <c r="AH35" s="164">
        <v>13765.25</v>
      </c>
      <c r="AI35" s="164">
        <v>13765.25</v>
      </c>
      <c r="AJ35" s="164">
        <v>13765.25</v>
      </c>
      <c r="AK35" s="159" t="s">
        <v>234</v>
      </c>
      <c r="AL35" s="159" t="s">
        <v>234</v>
      </c>
      <c r="AM35" s="159" t="s">
        <v>234</v>
      </c>
      <c r="AN35" s="159" t="s">
        <v>234</v>
      </c>
      <c r="AO35" s="159" t="s">
        <v>234</v>
      </c>
      <c r="AP35" s="159" t="s">
        <v>234</v>
      </c>
      <c r="AQ35" s="159" t="s">
        <v>234</v>
      </c>
      <c r="AR35" s="159" t="s">
        <v>234</v>
      </c>
      <c r="AS35" s="159" t="s">
        <v>234</v>
      </c>
      <c r="AT35" s="159" t="s">
        <v>234</v>
      </c>
      <c r="AU35" s="159" t="s">
        <v>234</v>
      </c>
      <c r="AV35" s="159" t="s">
        <v>234</v>
      </c>
      <c r="AW35" s="159" t="s">
        <v>234</v>
      </c>
      <c r="AX35" s="159" t="s">
        <v>234</v>
      </c>
      <c r="AY35" s="159" t="s">
        <v>234</v>
      </c>
      <c r="AZ35" s="159" t="s">
        <v>234</v>
      </c>
      <c r="BA35" s="159" t="s">
        <v>234</v>
      </c>
      <c r="BB35" s="159" t="s">
        <v>234</v>
      </c>
      <c r="BC35" s="159" t="s">
        <v>234</v>
      </c>
      <c r="BD35" s="159" t="s">
        <v>234</v>
      </c>
      <c r="BE35" s="159" t="s">
        <v>234</v>
      </c>
      <c r="BF35" s="159" t="s">
        <v>234</v>
      </c>
      <c r="BG35" s="159" t="s">
        <v>234</v>
      </c>
      <c r="BH35" s="159" t="s">
        <v>234</v>
      </c>
      <c r="BI35" s="159" t="s">
        <v>234</v>
      </c>
      <c r="BJ35" s="159" t="s">
        <v>234</v>
      </c>
      <c r="BK35" s="159" t="s">
        <v>234</v>
      </c>
    </row>
    <row r="36" spans="1:63">
      <c r="A36" t="s">
        <v>252</v>
      </c>
      <c r="B36" s="162"/>
      <c r="C36" s="162"/>
      <c r="D36" s="162"/>
      <c r="E36" s="162"/>
      <c r="F36" s="162"/>
      <c r="G36" s="162"/>
      <c r="H36" s="162"/>
      <c r="I36" s="162"/>
      <c r="J36" s="162"/>
      <c r="K36" s="162"/>
      <c r="L36" s="162"/>
      <c r="M36" s="162"/>
      <c r="N36" s="151">
        <v>19207</v>
      </c>
      <c r="O36" s="162">
        <v>19207</v>
      </c>
      <c r="P36" s="162">
        <v>19207</v>
      </c>
      <c r="Q36" s="162">
        <v>19206.7</v>
      </c>
      <c r="R36" s="162">
        <v>19207</v>
      </c>
      <c r="S36" s="162">
        <v>19248.169999999998</v>
      </c>
      <c r="T36" s="162">
        <v>19165.230000000003</v>
      </c>
      <c r="U36" s="162">
        <v>19165.230000000003</v>
      </c>
      <c r="V36" s="162">
        <v>19165</v>
      </c>
      <c r="W36" s="162">
        <v>19165.230000000003</v>
      </c>
      <c r="X36" s="162">
        <v>19165.230000000003</v>
      </c>
      <c r="Y36" s="162">
        <v>19165.230000000003</v>
      </c>
      <c r="Z36" s="162">
        <v>19165</v>
      </c>
      <c r="AA36" s="162">
        <v>19165</v>
      </c>
      <c r="AB36" s="162">
        <v>19165.230000000003</v>
      </c>
      <c r="AC36" s="162">
        <v>19165.230000000003</v>
      </c>
      <c r="AD36" s="162">
        <v>19165.230000000003</v>
      </c>
      <c r="AE36" s="162">
        <v>19165.230000000003</v>
      </c>
      <c r="AF36" s="162">
        <v>19165.230000000003</v>
      </c>
      <c r="AG36" s="162">
        <v>19165.230000000003</v>
      </c>
      <c r="AH36" s="162">
        <v>19165.230000000003</v>
      </c>
      <c r="AI36" s="162">
        <v>19165.230000000003</v>
      </c>
      <c r="AJ36" s="162">
        <v>19165.230000000003</v>
      </c>
      <c r="AK36" s="162">
        <v>19165.230000000003</v>
      </c>
      <c r="AL36" s="162">
        <v>19165.230000000003</v>
      </c>
      <c r="AM36" s="162">
        <v>19165.230000000003</v>
      </c>
      <c r="AN36" s="162">
        <v>19165.230000000003</v>
      </c>
      <c r="AO36" s="162">
        <v>19165.230000000003</v>
      </c>
      <c r="AP36" s="162">
        <v>19165.230000000003</v>
      </c>
      <c r="AQ36" s="162">
        <v>19165.230000000003</v>
      </c>
      <c r="AR36" s="162">
        <v>19165.230000000003</v>
      </c>
      <c r="AS36" s="162">
        <v>19165.230000000003</v>
      </c>
      <c r="AT36" s="162">
        <v>19165.230000000003</v>
      </c>
      <c r="AU36" s="162">
        <v>19165.230000000003</v>
      </c>
      <c r="AV36" s="162">
        <v>19165.230000000003</v>
      </c>
      <c r="AW36" s="162">
        <v>19165.230000000003</v>
      </c>
      <c r="AX36" s="162">
        <v>19165.230000000003</v>
      </c>
      <c r="AY36" s="162">
        <v>19165.230000000003</v>
      </c>
      <c r="AZ36" s="162">
        <v>19165.230000000003</v>
      </c>
      <c r="BA36" s="162">
        <v>19165.230000000003</v>
      </c>
      <c r="BB36" s="162">
        <v>19165.230000000003</v>
      </c>
      <c r="BC36" s="162">
        <v>19165.230000000003</v>
      </c>
      <c r="BD36" s="162">
        <v>19165.230000000003</v>
      </c>
      <c r="BE36" s="162">
        <v>19165.230000000003</v>
      </c>
      <c r="BF36" s="162">
        <v>19165.230000000003</v>
      </c>
      <c r="BG36" s="162">
        <v>19165.230000000003</v>
      </c>
      <c r="BH36" s="162">
        <v>19165.230000000003</v>
      </c>
      <c r="BI36" s="162">
        <v>19165.230000000003</v>
      </c>
      <c r="BJ36" s="162">
        <v>19165.230000000003</v>
      </c>
      <c r="BK36" s="162">
        <v>19165.230000000003</v>
      </c>
    </row>
    <row r="37" spans="1:63">
      <c r="A37" s="150" t="s">
        <v>253</v>
      </c>
      <c r="B37" s="164"/>
      <c r="C37" s="164"/>
      <c r="D37" s="164"/>
      <c r="E37" s="164"/>
      <c r="F37" s="164"/>
      <c r="G37" s="164"/>
      <c r="H37" s="164"/>
      <c r="I37" s="164"/>
      <c r="J37" s="164"/>
      <c r="K37" s="164"/>
      <c r="L37" s="164"/>
      <c r="M37" s="164"/>
      <c r="N37" s="164"/>
      <c r="O37" s="164"/>
      <c r="P37" s="164"/>
      <c r="Q37" s="163">
        <v>16431</v>
      </c>
      <c r="R37" s="164">
        <v>16431</v>
      </c>
      <c r="S37" s="164">
        <v>16450.710000000003</v>
      </c>
      <c r="T37" s="164">
        <v>16411.29</v>
      </c>
      <c r="U37" s="164">
        <v>16411.29</v>
      </c>
      <c r="V37" s="164">
        <v>16411</v>
      </c>
      <c r="W37" s="164">
        <v>16411.29</v>
      </c>
      <c r="X37" s="164">
        <v>16411.29</v>
      </c>
      <c r="Y37" s="164">
        <v>16411.29</v>
      </c>
      <c r="Z37" s="164">
        <v>16411</v>
      </c>
      <c r="AA37" s="164">
        <v>16411</v>
      </c>
      <c r="AB37" s="164">
        <v>16411.29</v>
      </c>
      <c r="AC37" s="164">
        <v>16411.29</v>
      </c>
      <c r="AD37" s="164">
        <v>17942.29</v>
      </c>
      <c r="AE37" s="164">
        <v>17942.29</v>
      </c>
      <c r="AF37" s="164">
        <v>17942.29</v>
      </c>
      <c r="AG37" s="164">
        <v>17942.29</v>
      </c>
      <c r="AH37" s="164">
        <v>17942.29</v>
      </c>
      <c r="AI37" s="164">
        <v>17942.29</v>
      </c>
      <c r="AJ37" s="164">
        <v>17942.29</v>
      </c>
      <c r="AK37" s="164">
        <v>17942.29</v>
      </c>
      <c r="AL37" s="164">
        <v>17942.29</v>
      </c>
      <c r="AM37" s="164">
        <v>17942.29</v>
      </c>
      <c r="AN37" s="164">
        <v>17942.29</v>
      </c>
      <c r="AO37" s="164">
        <v>17942.29</v>
      </c>
      <c r="AP37" s="164">
        <v>17942.29</v>
      </c>
      <c r="AQ37" s="164">
        <v>17942.29</v>
      </c>
      <c r="AR37" s="164">
        <v>17942.29</v>
      </c>
      <c r="AS37" s="164">
        <v>17942.29</v>
      </c>
      <c r="AT37" s="164">
        <v>17942.29</v>
      </c>
      <c r="AU37" s="164">
        <v>17942.29</v>
      </c>
      <c r="AV37" s="164">
        <v>17942.29</v>
      </c>
      <c r="AW37" s="164">
        <v>17942.29</v>
      </c>
      <c r="AX37" s="164">
        <v>17942.29</v>
      </c>
      <c r="AY37" s="164">
        <v>17942.29</v>
      </c>
      <c r="AZ37" s="159" t="s">
        <v>234</v>
      </c>
      <c r="BA37" s="159" t="s">
        <v>234</v>
      </c>
      <c r="BB37" s="159" t="s">
        <v>234</v>
      </c>
      <c r="BC37" s="159" t="s">
        <v>234</v>
      </c>
      <c r="BD37" s="159" t="s">
        <v>234</v>
      </c>
      <c r="BE37" s="159" t="s">
        <v>234</v>
      </c>
      <c r="BF37" s="159" t="s">
        <v>234</v>
      </c>
      <c r="BG37" s="159" t="s">
        <v>234</v>
      </c>
      <c r="BH37" s="159" t="s">
        <v>234</v>
      </c>
      <c r="BI37" s="159" t="s">
        <v>234</v>
      </c>
      <c r="BJ37" s="159" t="s">
        <v>234</v>
      </c>
      <c r="BK37" s="159" t="s">
        <v>234</v>
      </c>
    </row>
    <row r="38" spans="1:63">
      <c r="A38" t="s">
        <v>254</v>
      </c>
      <c r="B38" s="162"/>
      <c r="C38" s="162"/>
      <c r="D38" s="162"/>
      <c r="E38" s="162"/>
      <c r="F38" s="162"/>
      <c r="G38" s="162"/>
      <c r="H38" s="162"/>
      <c r="I38" s="162"/>
      <c r="J38" s="162"/>
      <c r="K38" s="162"/>
      <c r="L38" s="162"/>
      <c r="M38" s="162"/>
      <c r="N38" s="162"/>
      <c r="O38" s="162"/>
      <c r="P38" s="162"/>
      <c r="Q38" s="151">
        <v>12310</v>
      </c>
      <c r="R38" s="162">
        <v>12310</v>
      </c>
      <c r="S38" s="162">
        <v>12686.34</v>
      </c>
      <c r="T38" s="162">
        <v>11933.66</v>
      </c>
      <c r="U38" s="162">
        <v>11933.66</v>
      </c>
      <c r="V38" s="162">
        <v>11934</v>
      </c>
      <c r="W38" s="162">
        <v>11933.66</v>
      </c>
      <c r="X38" s="162">
        <v>11933.66</v>
      </c>
      <c r="Y38" s="162">
        <v>11933.66</v>
      </c>
      <c r="Z38" s="162">
        <v>11934</v>
      </c>
      <c r="AA38" s="162">
        <v>11934</v>
      </c>
      <c r="AB38" s="162">
        <v>11933.66</v>
      </c>
      <c r="AC38" s="162">
        <v>11933.66</v>
      </c>
      <c r="AD38" s="162">
        <v>11933.66</v>
      </c>
      <c r="AE38" s="162">
        <v>11933.66</v>
      </c>
      <c r="AF38" s="162">
        <v>11933.66</v>
      </c>
      <c r="AG38" s="162">
        <v>11933.66</v>
      </c>
      <c r="AH38" s="162">
        <v>11933.66</v>
      </c>
      <c r="AI38" s="162">
        <v>11933.66</v>
      </c>
      <c r="AJ38" s="162">
        <v>11933.66</v>
      </c>
      <c r="AK38" s="162">
        <v>11933.66</v>
      </c>
      <c r="AL38" s="160" t="s">
        <v>234</v>
      </c>
      <c r="AM38" s="160" t="s">
        <v>234</v>
      </c>
      <c r="AN38" s="160" t="s">
        <v>234</v>
      </c>
      <c r="AO38" s="160" t="s">
        <v>234</v>
      </c>
      <c r="AP38" s="160" t="s">
        <v>234</v>
      </c>
      <c r="AQ38" s="160" t="s">
        <v>234</v>
      </c>
      <c r="AR38" s="160" t="s">
        <v>234</v>
      </c>
      <c r="AS38" s="160" t="s">
        <v>234</v>
      </c>
      <c r="AT38" s="160" t="s">
        <v>234</v>
      </c>
      <c r="AU38" s="160" t="s">
        <v>234</v>
      </c>
      <c r="AV38" s="160" t="s">
        <v>234</v>
      </c>
      <c r="AW38" s="160" t="s">
        <v>234</v>
      </c>
      <c r="AX38" s="160" t="s">
        <v>234</v>
      </c>
      <c r="AY38" s="160" t="s">
        <v>234</v>
      </c>
      <c r="AZ38" s="160" t="s">
        <v>234</v>
      </c>
      <c r="BA38" s="160" t="s">
        <v>234</v>
      </c>
      <c r="BB38" s="160" t="s">
        <v>234</v>
      </c>
      <c r="BC38" s="160" t="s">
        <v>234</v>
      </c>
      <c r="BD38" s="160" t="s">
        <v>234</v>
      </c>
      <c r="BE38" s="160" t="s">
        <v>234</v>
      </c>
      <c r="BF38" s="160" t="s">
        <v>234</v>
      </c>
      <c r="BG38" s="160" t="s">
        <v>234</v>
      </c>
      <c r="BH38" s="160" t="s">
        <v>234</v>
      </c>
      <c r="BI38" s="160" t="s">
        <v>234</v>
      </c>
      <c r="BJ38" s="160" t="s">
        <v>234</v>
      </c>
      <c r="BK38" s="160" t="s">
        <v>234</v>
      </c>
    </row>
    <row r="39" spans="1:63">
      <c r="A39" s="150" t="s">
        <v>321</v>
      </c>
      <c r="B39" s="164"/>
      <c r="C39" s="164"/>
      <c r="D39" s="164"/>
      <c r="E39" s="164"/>
      <c r="F39" s="164"/>
      <c r="G39" s="164"/>
      <c r="H39" s="164"/>
      <c r="I39" s="164"/>
      <c r="J39" s="164"/>
      <c r="K39" s="164"/>
      <c r="L39" s="164"/>
      <c r="M39" s="164"/>
      <c r="N39" s="164"/>
      <c r="O39" s="164"/>
      <c r="P39" s="164"/>
      <c r="Q39" s="163">
        <v>50702</v>
      </c>
      <c r="R39" s="164">
        <v>50702</v>
      </c>
      <c r="S39" s="164">
        <v>52414.84</v>
      </c>
      <c r="T39" s="164">
        <v>50702</v>
      </c>
      <c r="U39" s="164">
        <v>50702</v>
      </c>
      <c r="V39" s="164">
        <v>50702</v>
      </c>
      <c r="W39" s="164">
        <v>50702</v>
      </c>
      <c r="X39" s="164">
        <v>50702</v>
      </c>
      <c r="Y39" s="164">
        <v>50702</v>
      </c>
      <c r="Z39" s="164">
        <v>52686</v>
      </c>
      <c r="AA39" s="164">
        <v>52686</v>
      </c>
      <c r="AB39" s="164">
        <v>52686</v>
      </c>
      <c r="AC39" s="164">
        <v>52686</v>
      </c>
      <c r="AD39" s="164">
        <v>52686</v>
      </c>
      <c r="AE39" s="164">
        <v>52686</v>
      </c>
      <c r="AF39" s="164">
        <v>52686</v>
      </c>
      <c r="AG39" s="164">
        <v>52686</v>
      </c>
      <c r="AH39" s="164">
        <v>52686</v>
      </c>
      <c r="AI39" s="164">
        <v>52686</v>
      </c>
      <c r="AJ39" s="164">
        <v>52686</v>
      </c>
      <c r="AK39" s="164">
        <v>52686</v>
      </c>
      <c r="AL39" s="164">
        <v>52686</v>
      </c>
      <c r="AM39" s="164">
        <v>52686</v>
      </c>
      <c r="AN39" s="164">
        <v>52686</v>
      </c>
      <c r="AO39" s="164">
        <v>52686</v>
      </c>
      <c r="AP39" s="164">
        <v>52686</v>
      </c>
      <c r="AQ39" s="164">
        <v>52686</v>
      </c>
      <c r="AR39" s="164">
        <v>52686</v>
      </c>
      <c r="AS39" s="164">
        <v>52686</v>
      </c>
      <c r="AT39" s="164">
        <v>52686</v>
      </c>
      <c r="AU39" s="164">
        <v>52686</v>
      </c>
      <c r="AV39" s="164">
        <v>52686</v>
      </c>
      <c r="AW39" s="164">
        <v>52686</v>
      </c>
      <c r="AX39" s="164">
        <v>52686</v>
      </c>
      <c r="AY39" s="164">
        <v>52686</v>
      </c>
      <c r="AZ39" s="164">
        <v>52686</v>
      </c>
      <c r="BA39" s="164">
        <v>52686</v>
      </c>
      <c r="BB39" s="164">
        <v>52686</v>
      </c>
      <c r="BC39" s="164">
        <v>52686</v>
      </c>
      <c r="BD39" s="164">
        <v>52686</v>
      </c>
      <c r="BE39" s="164">
        <v>52686</v>
      </c>
      <c r="BF39" s="164">
        <v>52686</v>
      </c>
      <c r="BG39" s="164">
        <v>52686</v>
      </c>
      <c r="BH39" s="164">
        <v>52686</v>
      </c>
      <c r="BI39" s="164">
        <v>52686</v>
      </c>
      <c r="BJ39" s="164">
        <v>52686</v>
      </c>
      <c r="BK39" s="164">
        <v>52686</v>
      </c>
    </row>
    <row r="40" spans="1:63">
      <c r="A40" t="s">
        <v>147</v>
      </c>
      <c r="B40" s="162"/>
      <c r="C40" s="162"/>
      <c r="D40" s="162"/>
      <c r="E40" s="162"/>
      <c r="F40" s="162"/>
      <c r="G40" s="162"/>
      <c r="H40" s="162"/>
      <c r="I40" s="162"/>
      <c r="J40" s="162"/>
      <c r="K40" s="162"/>
      <c r="L40" s="162"/>
      <c r="M40" s="162"/>
      <c r="N40" s="162"/>
      <c r="O40" s="162"/>
      <c r="P40" s="162"/>
      <c r="Q40" s="162"/>
      <c r="R40" s="151">
        <v>29892</v>
      </c>
      <c r="S40" s="162">
        <v>29812.86</v>
      </c>
      <c r="T40" s="162">
        <v>29971.14</v>
      </c>
      <c r="U40" s="162">
        <v>29971.14</v>
      </c>
      <c r="V40" s="162">
        <v>29971</v>
      </c>
      <c r="W40" s="162">
        <v>29971.14</v>
      </c>
      <c r="X40" s="162">
        <v>29971.14</v>
      </c>
      <c r="Y40" s="162">
        <v>29971.14</v>
      </c>
      <c r="Z40" s="162">
        <v>29971</v>
      </c>
      <c r="AA40" s="162">
        <v>29971</v>
      </c>
      <c r="AB40" s="162">
        <v>29971.14</v>
      </c>
      <c r="AC40" s="162">
        <v>29971.14</v>
      </c>
      <c r="AD40" s="162">
        <v>29971.14</v>
      </c>
      <c r="AE40" s="162">
        <v>29971.14</v>
      </c>
      <c r="AF40" s="162">
        <v>29971.14</v>
      </c>
      <c r="AG40" s="162">
        <v>29971.14</v>
      </c>
      <c r="AH40" s="162">
        <v>29971.14</v>
      </c>
      <c r="AI40" s="162">
        <v>29971.14</v>
      </c>
      <c r="AJ40" s="162">
        <v>29971.14</v>
      </c>
      <c r="AK40" s="162">
        <v>29971.14</v>
      </c>
      <c r="AL40" s="162">
        <v>29971.14</v>
      </c>
      <c r="AM40" s="162">
        <v>29971.14</v>
      </c>
      <c r="AN40" s="162">
        <v>29971.14</v>
      </c>
      <c r="AO40" s="162">
        <v>29971.14</v>
      </c>
      <c r="AP40" s="162">
        <v>29971.14</v>
      </c>
      <c r="AQ40" s="162">
        <v>29971.14</v>
      </c>
      <c r="AR40" s="162">
        <v>29971.14</v>
      </c>
      <c r="AS40" s="162">
        <v>29971.14</v>
      </c>
      <c r="AT40" s="162">
        <v>29971.14</v>
      </c>
      <c r="AU40" s="162">
        <v>29971.14</v>
      </c>
      <c r="AV40" s="160" t="s">
        <v>234</v>
      </c>
      <c r="AW40" s="160" t="s">
        <v>234</v>
      </c>
      <c r="AX40" s="160" t="s">
        <v>234</v>
      </c>
      <c r="AY40" s="160" t="s">
        <v>234</v>
      </c>
      <c r="AZ40" s="160" t="s">
        <v>234</v>
      </c>
      <c r="BA40" s="160" t="s">
        <v>234</v>
      </c>
      <c r="BB40" s="160" t="s">
        <v>234</v>
      </c>
      <c r="BC40" s="160" t="s">
        <v>234</v>
      </c>
      <c r="BD40" s="160" t="s">
        <v>234</v>
      </c>
      <c r="BE40" s="160" t="s">
        <v>234</v>
      </c>
      <c r="BF40" s="160" t="s">
        <v>234</v>
      </c>
      <c r="BG40" s="160" t="s">
        <v>234</v>
      </c>
      <c r="BH40" s="160" t="s">
        <v>234</v>
      </c>
      <c r="BI40" s="160" t="s">
        <v>234</v>
      </c>
      <c r="BJ40" s="160" t="s">
        <v>234</v>
      </c>
      <c r="BK40" s="160" t="s">
        <v>234</v>
      </c>
    </row>
    <row r="41" spans="1:63">
      <c r="A41" s="150" t="s">
        <v>140</v>
      </c>
      <c r="B41" s="164"/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3">
        <v>35413</v>
      </c>
      <c r="S41" s="164">
        <v>35055.280000000006</v>
      </c>
      <c r="T41" s="164">
        <v>35565.22</v>
      </c>
      <c r="U41" s="164">
        <v>35565.22</v>
      </c>
      <c r="V41" s="164">
        <v>35565</v>
      </c>
      <c r="W41" s="164">
        <v>35565.22</v>
      </c>
      <c r="X41" s="164">
        <v>35565.22</v>
      </c>
      <c r="Y41" s="164">
        <v>35565.22</v>
      </c>
      <c r="Z41" s="164">
        <v>35565</v>
      </c>
      <c r="AA41" s="164">
        <v>35565</v>
      </c>
      <c r="AB41" s="164">
        <v>35565.22</v>
      </c>
      <c r="AC41" s="164">
        <v>35565.22</v>
      </c>
      <c r="AD41" s="164">
        <v>35565.22</v>
      </c>
      <c r="AE41" s="164">
        <v>35565.22</v>
      </c>
      <c r="AF41" s="164">
        <v>35565.22</v>
      </c>
      <c r="AG41" s="164">
        <v>35565.22</v>
      </c>
      <c r="AH41" s="164">
        <v>35565.22</v>
      </c>
      <c r="AI41" s="164">
        <v>35565.22</v>
      </c>
      <c r="AJ41" s="164">
        <v>35565.22</v>
      </c>
      <c r="AK41" s="164">
        <v>35565.22</v>
      </c>
      <c r="AL41" s="164">
        <v>35565.22</v>
      </c>
      <c r="AM41" s="164">
        <v>35565.22</v>
      </c>
      <c r="AN41" s="164">
        <v>35565.22</v>
      </c>
      <c r="AO41" s="164">
        <v>35565.22</v>
      </c>
      <c r="AP41" s="164">
        <v>35565.22</v>
      </c>
      <c r="AQ41" s="164">
        <v>35565.22</v>
      </c>
      <c r="AR41" s="164">
        <v>35565.22</v>
      </c>
      <c r="AS41" s="164">
        <v>35565.22</v>
      </c>
      <c r="AT41" s="164">
        <v>35565.22</v>
      </c>
      <c r="AU41" s="164">
        <v>35565.22</v>
      </c>
      <c r="AV41" s="164">
        <v>35565.22</v>
      </c>
      <c r="AW41" s="164">
        <v>35565.22</v>
      </c>
      <c r="AX41" s="164">
        <v>35565.22</v>
      </c>
      <c r="AY41" s="164">
        <v>35565.22</v>
      </c>
      <c r="AZ41" s="164">
        <v>35565.22</v>
      </c>
      <c r="BA41" s="164">
        <v>35565.22</v>
      </c>
      <c r="BB41" s="164">
        <v>35565.22</v>
      </c>
      <c r="BC41" s="164">
        <v>35565.22</v>
      </c>
      <c r="BD41" s="164">
        <v>35565.22</v>
      </c>
      <c r="BE41" s="164">
        <v>35565.22</v>
      </c>
      <c r="BF41" s="164">
        <v>35565.22</v>
      </c>
      <c r="BG41" s="164">
        <v>35565.22</v>
      </c>
      <c r="BH41" s="164">
        <v>35565.22</v>
      </c>
      <c r="BI41" s="164">
        <v>35565.22</v>
      </c>
      <c r="BJ41" s="164">
        <v>35565.22</v>
      </c>
      <c r="BK41" s="164">
        <v>35565.22</v>
      </c>
    </row>
    <row r="42" spans="1:63">
      <c r="A42" t="s">
        <v>256</v>
      </c>
      <c r="B42" s="162"/>
      <c r="C42" s="162"/>
      <c r="D42" s="162"/>
      <c r="E42" s="162"/>
      <c r="F42" s="162"/>
      <c r="G42" s="162"/>
      <c r="H42" s="162"/>
      <c r="I42" s="162"/>
      <c r="J42" s="162"/>
      <c r="K42" s="162"/>
      <c r="L42" s="162"/>
      <c r="M42" s="162"/>
      <c r="N42" s="162"/>
      <c r="O42" s="162"/>
      <c r="P42" s="162"/>
      <c r="Q42" s="162"/>
      <c r="R42" s="162"/>
      <c r="S42" s="162"/>
      <c r="T42" s="151">
        <v>30680</v>
      </c>
      <c r="U42" s="162">
        <v>30680</v>
      </c>
      <c r="V42" s="162">
        <v>30680</v>
      </c>
      <c r="W42" s="162">
        <v>30680</v>
      </c>
      <c r="X42" s="162">
        <v>30680</v>
      </c>
      <c r="Y42" s="162">
        <v>30680</v>
      </c>
      <c r="Z42" s="162">
        <v>30680</v>
      </c>
      <c r="AA42" s="162">
        <v>30680</v>
      </c>
      <c r="AB42" s="162">
        <v>30680</v>
      </c>
      <c r="AC42" s="162">
        <v>30680</v>
      </c>
      <c r="AD42" s="162">
        <v>30680</v>
      </c>
      <c r="AE42" s="162">
        <v>30680</v>
      </c>
      <c r="AF42" s="162">
        <v>30680</v>
      </c>
      <c r="AG42" s="162">
        <v>30680</v>
      </c>
      <c r="AH42" s="162">
        <v>30680</v>
      </c>
      <c r="AI42" s="162">
        <v>30680</v>
      </c>
      <c r="AJ42" s="162">
        <v>30680</v>
      </c>
      <c r="AK42" s="162">
        <v>30680</v>
      </c>
      <c r="AL42" s="162">
        <v>30680</v>
      </c>
      <c r="AM42" s="162">
        <v>30680</v>
      </c>
      <c r="AN42" s="162">
        <v>30680</v>
      </c>
      <c r="AO42" s="162">
        <v>30680</v>
      </c>
      <c r="AP42" s="162">
        <v>30680</v>
      </c>
      <c r="AQ42" s="162">
        <v>30680</v>
      </c>
      <c r="AR42" s="162">
        <v>30680</v>
      </c>
      <c r="AS42" s="162">
        <v>30680</v>
      </c>
      <c r="AT42" s="162">
        <v>30680</v>
      </c>
      <c r="AU42" s="162">
        <v>30680</v>
      </c>
      <c r="AV42" s="162">
        <v>30680</v>
      </c>
      <c r="AW42" s="162">
        <v>30680</v>
      </c>
      <c r="AX42" s="162">
        <v>30680</v>
      </c>
      <c r="AY42" s="162">
        <v>30680</v>
      </c>
      <c r="AZ42" s="162">
        <v>30680</v>
      </c>
      <c r="BA42" s="162">
        <v>30680</v>
      </c>
      <c r="BB42" s="162">
        <v>30680</v>
      </c>
      <c r="BC42" s="162">
        <v>30680</v>
      </c>
      <c r="BD42" s="160" t="s">
        <v>234</v>
      </c>
      <c r="BE42" s="160" t="s">
        <v>234</v>
      </c>
      <c r="BF42" s="160" t="s">
        <v>234</v>
      </c>
      <c r="BG42" s="160" t="s">
        <v>234</v>
      </c>
      <c r="BH42" s="160" t="s">
        <v>234</v>
      </c>
      <c r="BI42" s="160" t="s">
        <v>234</v>
      </c>
      <c r="BJ42" s="160" t="s">
        <v>234</v>
      </c>
      <c r="BK42" s="160" t="s">
        <v>234</v>
      </c>
    </row>
    <row r="43" spans="1:63">
      <c r="A43" s="150" t="s">
        <v>152</v>
      </c>
      <c r="B43" s="164"/>
      <c r="C43" s="164"/>
      <c r="D43" s="164"/>
      <c r="E43" s="164"/>
      <c r="F43" s="164"/>
      <c r="G43" s="164"/>
      <c r="H43" s="164"/>
      <c r="I43" s="164"/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3">
        <v>39802.22</v>
      </c>
      <c r="U43" s="164">
        <v>39802.22</v>
      </c>
      <c r="V43" s="164">
        <v>39802</v>
      </c>
      <c r="W43" s="164">
        <v>39802.22</v>
      </c>
      <c r="X43" s="164">
        <v>39802.22</v>
      </c>
      <c r="Y43" s="164">
        <v>39802.22</v>
      </c>
      <c r="Z43" s="164">
        <v>39802</v>
      </c>
      <c r="AA43" s="164">
        <v>39802</v>
      </c>
      <c r="AB43" s="164">
        <v>39802.22</v>
      </c>
      <c r="AC43" s="164">
        <v>39802.22</v>
      </c>
      <c r="AD43" s="164">
        <v>39802.22</v>
      </c>
      <c r="AE43" s="164">
        <v>39802.22</v>
      </c>
      <c r="AF43" s="164">
        <v>39802.22</v>
      </c>
      <c r="AG43" s="164">
        <v>39802.22</v>
      </c>
      <c r="AH43" s="164">
        <v>39802.22</v>
      </c>
      <c r="AI43" s="164">
        <v>39802.22</v>
      </c>
      <c r="AJ43" s="164">
        <v>39802.22</v>
      </c>
      <c r="AK43" s="164">
        <v>39802.22</v>
      </c>
      <c r="AL43" s="164">
        <v>39802.22</v>
      </c>
      <c r="AM43" s="164">
        <v>39802.22</v>
      </c>
      <c r="AN43" s="164">
        <v>39802.22</v>
      </c>
      <c r="AO43" s="164">
        <v>39802.22</v>
      </c>
      <c r="AP43" s="164">
        <v>39802.22</v>
      </c>
      <c r="AQ43" s="164">
        <v>39802.22</v>
      </c>
      <c r="AR43" s="164">
        <v>39802.22</v>
      </c>
      <c r="AS43" s="164">
        <v>39802.22</v>
      </c>
      <c r="AT43" s="164">
        <v>39802.22</v>
      </c>
      <c r="AU43" s="164">
        <v>39802.22</v>
      </c>
      <c r="AV43" s="159" t="s">
        <v>234</v>
      </c>
      <c r="AW43" s="159" t="s">
        <v>234</v>
      </c>
      <c r="AX43" s="159" t="s">
        <v>234</v>
      </c>
      <c r="AY43" s="159" t="s">
        <v>234</v>
      </c>
      <c r="AZ43" s="159" t="s">
        <v>234</v>
      </c>
      <c r="BA43" s="159" t="s">
        <v>234</v>
      </c>
      <c r="BB43" s="159" t="s">
        <v>234</v>
      </c>
      <c r="BC43" s="159" t="s">
        <v>234</v>
      </c>
      <c r="BD43" s="159" t="s">
        <v>234</v>
      </c>
      <c r="BE43" s="159" t="s">
        <v>234</v>
      </c>
      <c r="BF43" s="159" t="s">
        <v>234</v>
      </c>
      <c r="BG43" s="159" t="s">
        <v>234</v>
      </c>
      <c r="BH43" s="159" t="s">
        <v>234</v>
      </c>
      <c r="BI43" s="159" t="s">
        <v>234</v>
      </c>
      <c r="BJ43" s="159" t="s">
        <v>234</v>
      </c>
      <c r="BK43" s="159" t="s">
        <v>234</v>
      </c>
    </row>
    <row r="44" spans="1:63">
      <c r="A44" t="s">
        <v>171</v>
      </c>
      <c r="B44" s="162"/>
      <c r="C44" s="162"/>
      <c r="D44" s="162"/>
      <c r="E44" s="162"/>
      <c r="F44" s="162"/>
      <c r="G44" s="162"/>
      <c r="H44" s="162"/>
      <c r="I44" s="162"/>
      <c r="J44" s="162"/>
      <c r="K44" s="162"/>
      <c r="L44" s="162"/>
      <c r="M44" s="162"/>
      <c r="N44" s="162"/>
      <c r="O44" s="162"/>
      <c r="P44" s="162"/>
      <c r="Q44" s="162"/>
      <c r="R44" s="162"/>
      <c r="S44" s="162"/>
      <c r="T44" s="162"/>
      <c r="U44" s="151">
        <v>32329.4</v>
      </c>
      <c r="V44" s="162">
        <v>32329</v>
      </c>
      <c r="W44" s="162">
        <v>32329.4</v>
      </c>
      <c r="X44" s="162">
        <v>32329.4</v>
      </c>
      <c r="Y44" s="162">
        <v>32329.4</v>
      </c>
      <c r="Z44" s="162">
        <v>32329</v>
      </c>
      <c r="AA44" s="162">
        <v>32329</v>
      </c>
      <c r="AB44" s="162">
        <v>32329.4</v>
      </c>
      <c r="AC44" s="162">
        <v>32329.4</v>
      </c>
      <c r="AD44" s="162">
        <v>32329.4</v>
      </c>
      <c r="AE44" s="162">
        <v>32329.4</v>
      </c>
      <c r="AF44" s="162">
        <v>32329.4</v>
      </c>
      <c r="AG44" s="162">
        <v>32329.4</v>
      </c>
      <c r="AH44" s="162">
        <v>32329.4</v>
      </c>
      <c r="AI44" s="162">
        <v>32329.4</v>
      </c>
      <c r="AJ44" s="162">
        <v>32329.4</v>
      </c>
      <c r="AK44" s="162">
        <v>32329.4</v>
      </c>
      <c r="AL44" s="162">
        <v>32329.4</v>
      </c>
      <c r="AM44" s="162">
        <v>32329.4</v>
      </c>
      <c r="AN44" s="162">
        <v>32329.4</v>
      </c>
      <c r="AO44" s="162">
        <v>32329.4</v>
      </c>
      <c r="AP44" s="162">
        <v>32329.4</v>
      </c>
      <c r="AQ44" s="162">
        <v>32329.4</v>
      </c>
      <c r="AR44" s="162">
        <v>32329.4</v>
      </c>
      <c r="AS44" s="162">
        <v>32329.4</v>
      </c>
      <c r="AT44" s="162">
        <v>32329.4</v>
      </c>
      <c r="AU44" s="162">
        <v>32329.4</v>
      </c>
      <c r="AV44" s="162">
        <v>32329.4</v>
      </c>
      <c r="AW44" s="162">
        <v>32329.4</v>
      </c>
      <c r="AX44" s="162">
        <v>32329.4</v>
      </c>
      <c r="AY44" s="162">
        <v>32329.4</v>
      </c>
      <c r="AZ44" s="162">
        <v>32329.4</v>
      </c>
      <c r="BA44" s="162">
        <v>32329.4</v>
      </c>
      <c r="BB44" s="162">
        <v>32329.4</v>
      </c>
      <c r="BC44" s="162">
        <v>32329.4</v>
      </c>
      <c r="BD44" s="162">
        <v>32329.4</v>
      </c>
      <c r="BE44" s="162">
        <v>32329.4</v>
      </c>
      <c r="BF44" s="162">
        <v>32329.4</v>
      </c>
      <c r="BG44" s="162">
        <v>32329.4</v>
      </c>
      <c r="BH44" s="162">
        <v>32329.4</v>
      </c>
      <c r="BI44" s="162">
        <v>32329.4</v>
      </c>
      <c r="BJ44" s="162">
        <v>32329.4</v>
      </c>
      <c r="BK44" s="162">
        <v>32329.4</v>
      </c>
    </row>
    <row r="45" spans="1:63">
      <c r="A45" s="150" t="s">
        <v>257</v>
      </c>
      <c r="B45" s="164"/>
      <c r="C45" s="164"/>
      <c r="D45" s="164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3">
        <v>63088.5</v>
      </c>
      <c r="V45" s="164">
        <v>63089</v>
      </c>
      <c r="W45" s="164">
        <v>63088.5</v>
      </c>
      <c r="X45" s="164">
        <v>63088.5</v>
      </c>
      <c r="Y45" s="164">
        <v>63088.5</v>
      </c>
      <c r="Z45" s="164">
        <v>63089</v>
      </c>
      <c r="AA45" s="164">
        <v>63089</v>
      </c>
      <c r="AB45" s="164">
        <v>63088.5</v>
      </c>
      <c r="AC45" s="164">
        <v>63088.5</v>
      </c>
      <c r="AD45" s="164">
        <v>63088.5</v>
      </c>
      <c r="AE45" s="164">
        <v>63088.5</v>
      </c>
      <c r="AF45" s="164">
        <v>63088.5</v>
      </c>
      <c r="AG45" s="164">
        <v>63088.5</v>
      </c>
      <c r="AH45" s="164">
        <v>63088.5</v>
      </c>
      <c r="AI45" s="164">
        <v>63088.5</v>
      </c>
      <c r="AJ45" s="164">
        <v>63088.5</v>
      </c>
      <c r="AK45" s="164">
        <v>63088.5</v>
      </c>
      <c r="AL45" s="164">
        <v>63088.5</v>
      </c>
      <c r="AM45" s="164">
        <v>63088.5</v>
      </c>
      <c r="AN45" s="164">
        <v>63088.5</v>
      </c>
      <c r="AO45" s="164">
        <v>63088.5</v>
      </c>
      <c r="AP45" s="164">
        <v>63088.5</v>
      </c>
      <c r="AQ45" s="164">
        <v>63088.5</v>
      </c>
      <c r="AR45" s="164">
        <v>63088.5</v>
      </c>
      <c r="AS45" s="164">
        <v>63088.5</v>
      </c>
      <c r="AT45" s="164">
        <v>63088.5</v>
      </c>
      <c r="AU45" s="164">
        <v>63088.5</v>
      </c>
      <c r="AV45" s="164">
        <v>63088.5</v>
      </c>
      <c r="AW45" s="164">
        <v>63088.5</v>
      </c>
      <c r="AX45" s="164">
        <v>63088.5</v>
      </c>
      <c r="AY45" s="164">
        <v>63088.5</v>
      </c>
      <c r="AZ45" s="164">
        <v>63088.5</v>
      </c>
      <c r="BA45" s="164">
        <v>63088.5</v>
      </c>
      <c r="BB45" s="164">
        <v>63088.5</v>
      </c>
      <c r="BC45" s="164">
        <v>63088.5</v>
      </c>
      <c r="BD45" s="164">
        <v>63088.5</v>
      </c>
      <c r="BE45" s="164">
        <v>63088.5</v>
      </c>
      <c r="BF45" s="164">
        <v>63088.5</v>
      </c>
      <c r="BG45" s="164">
        <v>63088.5</v>
      </c>
      <c r="BH45" s="164">
        <v>63088.5</v>
      </c>
      <c r="BI45" s="164">
        <v>63088.5</v>
      </c>
      <c r="BJ45" s="164">
        <v>63088.5</v>
      </c>
      <c r="BK45" s="164">
        <v>63088.5</v>
      </c>
    </row>
    <row r="46" spans="1:63">
      <c r="A46" t="s">
        <v>145</v>
      </c>
      <c r="B46" s="162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51">
        <v>30800</v>
      </c>
      <c r="W46" s="162">
        <v>30800</v>
      </c>
      <c r="X46" s="162">
        <v>30800</v>
      </c>
      <c r="Y46" s="162">
        <v>30800</v>
      </c>
      <c r="Z46" s="162">
        <v>30800</v>
      </c>
      <c r="AA46" s="162">
        <v>30800</v>
      </c>
      <c r="AB46" s="162">
        <v>30800</v>
      </c>
      <c r="AC46" s="162">
        <v>30800</v>
      </c>
      <c r="AD46" s="162">
        <v>30800</v>
      </c>
      <c r="AE46" s="162">
        <v>30800</v>
      </c>
      <c r="AF46" s="162">
        <v>30800</v>
      </c>
      <c r="AG46" s="162">
        <v>30800</v>
      </c>
      <c r="AH46" s="162">
        <v>30800</v>
      </c>
      <c r="AI46" s="162">
        <v>30800</v>
      </c>
      <c r="AJ46" s="162">
        <v>30800</v>
      </c>
      <c r="AK46" s="162">
        <v>30800</v>
      </c>
      <c r="AL46" s="162">
        <v>30800</v>
      </c>
      <c r="AM46" s="162">
        <v>30800</v>
      </c>
      <c r="AN46" s="162">
        <v>30800</v>
      </c>
      <c r="AO46" s="162">
        <v>30800</v>
      </c>
      <c r="AP46" s="162">
        <v>30800</v>
      </c>
      <c r="AQ46" s="162">
        <v>30800</v>
      </c>
      <c r="AR46" s="162">
        <v>30800</v>
      </c>
      <c r="AS46" s="162">
        <v>30800</v>
      </c>
      <c r="AT46" s="162">
        <v>30800</v>
      </c>
      <c r="AU46" s="162">
        <v>30800</v>
      </c>
      <c r="AV46" s="162">
        <v>30800</v>
      </c>
      <c r="AW46" s="162">
        <v>30800</v>
      </c>
      <c r="AX46" s="162">
        <v>30800</v>
      </c>
      <c r="AY46" s="162">
        <v>30800</v>
      </c>
      <c r="AZ46" s="162">
        <v>30800</v>
      </c>
      <c r="BA46" s="162">
        <v>30800</v>
      </c>
      <c r="BB46" s="162">
        <v>30800</v>
      </c>
      <c r="BC46" s="162">
        <v>30800</v>
      </c>
      <c r="BD46" s="162">
        <v>30800</v>
      </c>
      <c r="BE46" s="162">
        <v>30800</v>
      </c>
      <c r="BF46" s="162">
        <v>30800</v>
      </c>
      <c r="BG46" s="162">
        <v>30800</v>
      </c>
      <c r="BH46" s="162">
        <v>30800</v>
      </c>
      <c r="BI46" s="162">
        <v>30800</v>
      </c>
      <c r="BJ46" s="162">
        <v>30800</v>
      </c>
      <c r="BK46" s="162">
        <v>30800</v>
      </c>
    </row>
    <row r="47" spans="1:63">
      <c r="A47" s="150" t="s">
        <v>180</v>
      </c>
      <c r="B47" s="164"/>
      <c r="C47" s="164"/>
      <c r="D47" s="164"/>
      <c r="E47" s="164"/>
      <c r="F47" s="164"/>
      <c r="G47" s="164"/>
      <c r="H47" s="164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3">
        <v>41964</v>
      </c>
      <c r="W47" s="164">
        <v>41964</v>
      </c>
      <c r="X47" s="164">
        <v>41964</v>
      </c>
      <c r="Y47" s="164">
        <v>41964</v>
      </c>
      <c r="Z47" s="164">
        <v>41964</v>
      </c>
      <c r="AA47" s="164">
        <v>41964</v>
      </c>
      <c r="AB47" s="164">
        <v>41964</v>
      </c>
      <c r="AC47" s="164">
        <v>41964</v>
      </c>
      <c r="AD47" s="164">
        <v>41964</v>
      </c>
      <c r="AE47" s="164">
        <v>41964</v>
      </c>
      <c r="AF47" s="164">
        <v>41964</v>
      </c>
      <c r="AG47" s="164">
        <v>41964</v>
      </c>
      <c r="AH47" s="164">
        <v>41964</v>
      </c>
      <c r="AI47" s="164">
        <v>41964</v>
      </c>
      <c r="AJ47" s="164">
        <v>41964</v>
      </c>
      <c r="AK47" s="164">
        <v>41964</v>
      </c>
      <c r="AL47" s="164">
        <v>41964</v>
      </c>
      <c r="AM47" s="164">
        <v>41964</v>
      </c>
      <c r="AN47" s="164">
        <v>41964</v>
      </c>
      <c r="AO47" s="164">
        <v>41964</v>
      </c>
      <c r="AP47" s="164">
        <v>41964</v>
      </c>
      <c r="AQ47" s="164">
        <v>41964</v>
      </c>
      <c r="AR47" s="164">
        <v>41964</v>
      </c>
      <c r="AS47" s="164">
        <v>41964</v>
      </c>
      <c r="AT47" s="164">
        <v>41964</v>
      </c>
      <c r="AU47" s="164">
        <v>41964</v>
      </c>
      <c r="AV47" s="164">
        <v>41964</v>
      </c>
      <c r="AW47" s="164">
        <v>41964</v>
      </c>
      <c r="AX47" s="164">
        <v>41964</v>
      </c>
      <c r="AY47" s="164">
        <v>41964</v>
      </c>
      <c r="AZ47" s="164">
        <v>41964</v>
      </c>
      <c r="BA47" s="164">
        <v>41964</v>
      </c>
      <c r="BB47" s="164">
        <v>41964</v>
      </c>
      <c r="BC47" s="164">
        <v>41964</v>
      </c>
      <c r="BD47" s="164">
        <v>41964</v>
      </c>
      <c r="BE47" s="164">
        <v>41964</v>
      </c>
      <c r="BF47" s="164">
        <v>41964</v>
      </c>
      <c r="BG47" s="164">
        <v>41964</v>
      </c>
      <c r="BH47" s="164">
        <v>41964</v>
      </c>
      <c r="BI47" s="164">
        <v>41964</v>
      </c>
      <c r="BJ47" s="164">
        <v>41964</v>
      </c>
      <c r="BK47" s="164">
        <v>41964</v>
      </c>
    </row>
    <row r="48" spans="1:63">
      <c r="A48" t="s">
        <v>258</v>
      </c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51">
        <v>32744</v>
      </c>
      <c r="X48" s="162">
        <v>32744</v>
      </c>
      <c r="Y48" s="162">
        <v>32744</v>
      </c>
      <c r="Z48" s="162">
        <v>32744</v>
      </c>
      <c r="AA48" s="162">
        <v>32744</v>
      </c>
      <c r="AB48" s="162">
        <v>32744</v>
      </c>
      <c r="AC48" s="162">
        <v>32744</v>
      </c>
      <c r="AD48" s="162">
        <v>32744</v>
      </c>
      <c r="AE48" s="162">
        <v>32744</v>
      </c>
      <c r="AF48" s="162">
        <v>32744</v>
      </c>
      <c r="AG48" s="162">
        <v>32744</v>
      </c>
      <c r="AH48" s="162">
        <v>32744</v>
      </c>
      <c r="AI48" s="162">
        <v>32744</v>
      </c>
      <c r="AJ48" s="162">
        <v>32744</v>
      </c>
      <c r="AK48" s="162">
        <v>32744</v>
      </c>
      <c r="AL48" s="162">
        <v>32744</v>
      </c>
      <c r="AM48" s="162">
        <v>32744</v>
      </c>
      <c r="AN48" s="162">
        <v>32744</v>
      </c>
      <c r="AO48" s="162">
        <v>32744</v>
      </c>
      <c r="AP48" s="162">
        <v>32744</v>
      </c>
      <c r="AQ48" s="162">
        <v>32744</v>
      </c>
      <c r="AR48" s="160" t="s">
        <v>234</v>
      </c>
      <c r="AS48" s="160" t="s">
        <v>234</v>
      </c>
      <c r="AT48" s="160" t="s">
        <v>234</v>
      </c>
      <c r="AU48" s="160" t="s">
        <v>234</v>
      </c>
      <c r="AV48" s="160" t="s">
        <v>234</v>
      </c>
      <c r="AW48" s="160" t="s">
        <v>234</v>
      </c>
      <c r="AX48" s="160" t="s">
        <v>234</v>
      </c>
      <c r="AY48" s="160" t="s">
        <v>234</v>
      </c>
      <c r="AZ48" s="160" t="s">
        <v>234</v>
      </c>
      <c r="BA48" s="160" t="s">
        <v>234</v>
      </c>
      <c r="BB48" s="160" t="s">
        <v>234</v>
      </c>
      <c r="BC48" s="160" t="s">
        <v>234</v>
      </c>
      <c r="BD48" s="160" t="s">
        <v>234</v>
      </c>
      <c r="BE48" s="160" t="s">
        <v>234</v>
      </c>
      <c r="BF48" s="160" t="s">
        <v>234</v>
      </c>
      <c r="BG48" s="160" t="s">
        <v>234</v>
      </c>
      <c r="BH48" s="160" t="s">
        <v>234</v>
      </c>
      <c r="BI48" s="160" t="s">
        <v>234</v>
      </c>
      <c r="BJ48" s="160" t="s">
        <v>234</v>
      </c>
      <c r="BK48" s="160" t="s">
        <v>234</v>
      </c>
    </row>
    <row r="49" spans="1:63">
      <c r="A49" s="150" t="s">
        <v>259</v>
      </c>
      <c r="B49" s="164"/>
      <c r="C49" s="164"/>
      <c r="D49" s="164"/>
      <c r="E49" s="164"/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3">
        <v>26292</v>
      </c>
      <c r="Y49" s="164">
        <v>26292</v>
      </c>
      <c r="Z49" s="164">
        <v>26292</v>
      </c>
      <c r="AA49" s="164">
        <v>26292</v>
      </c>
      <c r="AB49" s="164">
        <v>26292</v>
      </c>
      <c r="AC49" s="164">
        <v>26292</v>
      </c>
      <c r="AD49" s="164">
        <v>37760</v>
      </c>
      <c r="AE49" s="164">
        <v>37760</v>
      </c>
      <c r="AF49" s="164">
        <v>37760</v>
      </c>
      <c r="AG49" s="164">
        <v>37760</v>
      </c>
      <c r="AH49" s="164">
        <v>37760</v>
      </c>
      <c r="AI49" s="164">
        <v>37760</v>
      </c>
      <c r="AJ49" s="164">
        <v>37760</v>
      </c>
      <c r="AK49" s="164">
        <v>37760</v>
      </c>
      <c r="AL49" s="164">
        <v>37760</v>
      </c>
      <c r="AM49" s="164">
        <v>37760</v>
      </c>
      <c r="AN49" s="164">
        <v>37760</v>
      </c>
      <c r="AO49" s="164">
        <v>37760</v>
      </c>
      <c r="AP49" s="164">
        <v>37760</v>
      </c>
      <c r="AQ49" s="164">
        <v>37760</v>
      </c>
      <c r="AR49" s="164">
        <v>37760</v>
      </c>
      <c r="AS49" s="164">
        <v>37760</v>
      </c>
      <c r="AT49" s="164">
        <v>37760</v>
      </c>
      <c r="AU49" s="164">
        <v>37760</v>
      </c>
      <c r="AV49" s="164">
        <v>37760</v>
      </c>
      <c r="AW49" s="164">
        <v>37760</v>
      </c>
      <c r="AX49" s="164">
        <v>37760</v>
      </c>
      <c r="AY49" s="164">
        <v>37760</v>
      </c>
      <c r="AZ49" s="164">
        <v>37760</v>
      </c>
      <c r="BA49" s="164">
        <v>37760</v>
      </c>
      <c r="BB49" s="164">
        <v>37760</v>
      </c>
      <c r="BC49" s="164">
        <v>37760</v>
      </c>
      <c r="BD49" s="164">
        <v>37760</v>
      </c>
      <c r="BE49" s="164">
        <v>37760</v>
      </c>
      <c r="BF49" s="164">
        <v>37760</v>
      </c>
      <c r="BG49" s="164">
        <v>37760</v>
      </c>
      <c r="BH49" s="164">
        <v>37760</v>
      </c>
      <c r="BI49" s="164">
        <v>37760</v>
      </c>
      <c r="BJ49" s="164">
        <v>37760</v>
      </c>
      <c r="BK49" s="164">
        <v>37760</v>
      </c>
    </row>
    <row r="50" spans="1:63">
      <c r="A50" t="s">
        <v>148</v>
      </c>
      <c r="B50" s="162"/>
      <c r="C50" s="162"/>
      <c r="D50" s="162"/>
      <c r="E50" s="162"/>
      <c r="F50" s="162"/>
      <c r="G50" s="162"/>
      <c r="H50" s="162"/>
      <c r="I50" s="162"/>
      <c r="J50" s="162"/>
      <c r="K50" s="162"/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51">
        <v>33982</v>
      </c>
      <c r="Y50" s="151">
        <v>33982</v>
      </c>
      <c r="Z50" s="162">
        <v>33982</v>
      </c>
      <c r="AA50" s="162">
        <v>33982</v>
      </c>
      <c r="AB50" s="162">
        <v>33982</v>
      </c>
      <c r="AC50" s="162">
        <v>33982</v>
      </c>
      <c r="AD50" s="162">
        <v>33982</v>
      </c>
      <c r="AE50" s="162">
        <v>33982</v>
      </c>
      <c r="AF50" s="162">
        <v>33982</v>
      </c>
      <c r="AG50" s="162">
        <v>33982</v>
      </c>
      <c r="AH50" s="162">
        <v>33982</v>
      </c>
      <c r="AI50" s="162">
        <v>33982</v>
      </c>
      <c r="AJ50" s="162">
        <v>33982</v>
      </c>
      <c r="AK50" s="162">
        <v>33982</v>
      </c>
      <c r="AL50" s="162">
        <v>33982</v>
      </c>
      <c r="AM50" s="162">
        <v>33982</v>
      </c>
      <c r="AN50" s="162">
        <v>33982</v>
      </c>
      <c r="AO50" s="162">
        <v>33982</v>
      </c>
      <c r="AP50" s="162">
        <v>33982</v>
      </c>
      <c r="AQ50" s="162">
        <v>33982</v>
      </c>
      <c r="AR50" s="162">
        <v>33982</v>
      </c>
      <c r="AS50" s="162">
        <v>33982</v>
      </c>
      <c r="AT50" s="162">
        <v>33982</v>
      </c>
      <c r="AU50" s="162">
        <v>33982</v>
      </c>
      <c r="AV50" s="162">
        <v>33982</v>
      </c>
      <c r="AW50" s="162">
        <v>33982</v>
      </c>
      <c r="AX50" s="162">
        <v>33982</v>
      </c>
      <c r="AY50" s="162">
        <v>33982</v>
      </c>
      <c r="AZ50" s="162">
        <v>33982</v>
      </c>
      <c r="BA50" s="162">
        <v>33982</v>
      </c>
      <c r="BB50" s="162">
        <v>33982</v>
      </c>
      <c r="BC50" s="162">
        <v>33982</v>
      </c>
      <c r="BD50" s="162">
        <v>33982</v>
      </c>
      <c r="BE50" s="162">
        <v>33982</v>
      </c>
      <c r="BF50" s="162">
        <v>33982</v>
      </c>
      <c r="BG50" s="162">
        <v>33982</v>
      </c>
      <c r="BH50" s="162">
        <v>33982</v>
      </c>
      <c r="BI50" s="162">
        <v>33982</v>
      </c>
      <c r="BJ50" s="162">
        <v>33982</v>
      </c>
      <c r="BK50" s="162">
        <v>33982</v>
      </c>
    </row>
    <row r="51" spans="1:63">
      <c r="A51" s="150" t="s">
        <v>260</v>
      </c>
      <c r="B51" s="164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3">
        <v>22694</v>
      </c>
      <c r="Z51" s="164">
        <v>22694</v>
      </c>
      <c r="AA51" s="164">
        <v>22694</v>
      </c>
      <c r="AB51" s="164">
        <v>22694</v>
      </c>
      <c r="AC51" s="164">
        <v>22694</v>
      </c>
      <c r="AD51" s="164">
        <v>22694</v>
      </c>
      <c r="AE51" s="164">
        <v>22694</v>
      </c>
      <c r="AF51" s="164">
        <v>22694</v>
      </c>
      <c r="AG51" s="164">
        <v>22694</v>
      </c>
      <c r="AH51" s="164">
        <v>22694</v>
      </c>
      <c r="AI51" s="164">
        <v>22694</v>
      </c>
      <c r="AJ51" s="164">
        <v>22694</v>
      </c>
      <c r="AK51" s="164">
        <v>22694</v>
      </c>
      <c r="AL51" s="164">
        <v>22694</v>
      </c>
      <c r="AM51" s="164">
        <v>22694</v>
      </c>
      <c r="AN51" s="164">
        <v>22694</v>
      </c>
      <c r="AO51" s="164">
        <v>22694</v>
      </c>
      <c r="AP51" s="164">
        <v>22694</v>
      </c>
      <c r="AQ51" s="164">
        <v>22694</v>
      </c>
      <c r="AR51" s="164">
        <v>22694</v>
      </c>
      <c r="AS51" s="164">
        <v>22694</v>
      </c>
      <c r="AT51" s="164">
        <v>22694</v>
      </c>
      <c r="AU51" s="164">
        <v>22694</v>
      </c>
      <c r="AV51" s="164">
        <v>22694</v>
      </c>
      <c r="AW51" s="164">
        <v>22694</v>
      </c>
      <c r="AX51" s="164">
        <v>22694</v>
      </c>
      <c r="AY51" s="164">
        <v>22694</v>
      </c>
      <c r="AZ51" s="164">
        <v>22694</v>
      </c>
      <c r="BA51" s="164">
        <v>22694</v>
      </c>
      <c r="BB51" s="164" t="s">
        <v>234</v>
      </c>
      <c r="BC51" s="164" t="s">
        <v>234</v>
      </c>
      <c r="BD51" s="164" t="s">
        <v>234</v>
      </c>
      <c r="BE51" s="164" t="s">
        <v>234</v>
      </c>
      <c r="BF51" s="164" t="s">
        <v>234</v>
      </c>
      <c r="BG51" s="164" t="s">
        <v>234</v>
      </c>
      <c r="BH51" s="164" t="s">
        <v>234</v>
      </c>
      <c r="BI51" s="164" t="s">
        <v>234</v>
      </c>
      <c r="BJ51" s="164" t="s">
        <v>234</v>
      </c>
      <c r="BK51" s="164" t="s">
        <v>234</v>
      </c>
    </row>
    <row r="52" spans="1:63">
      <c r="A52" t="s">
        <v>261</v>
      </c>
      <c r="B52" s="162"/>
      <c r="C52" s="162"/>
      <c r="D52" s="162"/>
      <c r="E52" s="162"/>
      <c r="F52" s="162"/>
      <c r="G52" s="162"/>
      <c r="H52" s="162"/>
      <c r="I52" s="162"/>
      <c r="J52" s="162"/>
      <c r="K52" s="162"/>
      <c r="L52" s="162"/>
      <c r="M52" s="162"/>
      <c r="N52" s="162"/>
      <c r="O52" s="162"/>
      <c r="P52" s="162"/>
      <c r="Q52" s="162"/>
      <c r="R52" s="162"/>
      <c r="S52" s="162"/>
      <c r="T52" s="162"/>
      <c r="U52" s="162"/>
      <c r="V52" s="162"/>
      <c r="W52" s="162"/>
      <c r="X52" s="162"/>
      <c r="Y52" s="162"/>
      <c r="Z52" s="151">
        <v>32992</v>
      </c>
      <c r="AA52" s="162">
        <v>32992</v>
      </c>
      <c r="AB52" s="162">
        <v>32992</v>
      </c>
      <c r="AC52" s="162">
        <v>32992</v>
      </c>
      <c r="AD52" s="162">
        <v>32992</v>
      </c>
      <c r="AE52" s="162">
        <v>32992</v>
      </c>
      <c r="AF52" s="162">
        <v>32992</v>
      </c>
      <c r="AG52" s="162">
        <v>32992</v>
      </c>
      <c r="AH52" s="162">
        <v>32992</v>
      </c>
      <c r="AI52" s="162">
        <v>32992</v>
      </c>
      <c r="AJ52" s="162">
        <v>32992</v>
      </c>
      <c r="AK52" s="162">
        <v>32992</v>
      </c>
      <c r="AL52" s="162">
        <v>32992</v>
      </c>
      <c r="AM52" s="162">
        <v>32992</v>
      </c>
      <c r="AN52" s="162">
        <v>32992</v>
      </c>
      <c r="AO52" s="162">
        <v>32992</v>
      </c>
      <c r="AP52" s="162">
        <v>32992</v>
      </c>
      <c r="AQ52" s="162">
        <v>32992</v>
      </c>
      <c r="AR52" s="162">
        <v>32992</v>
      </c>
      <c r="AS52" s="162">
        <v>32992</v>
      </c>
      <c r="AT52" s="162">
        <v>32992</v>
      </c>
      <c r="AU52" s="162">
        <v>32992</v>
      </c>
      <c r="AV52" s="162">
        <v>32992</v>
      </c>
      <c r="AW52" s="162">
        <v>32992</v>
      </c>
      <c r="AX52" s="162">
        <v>32992</v>
      </c>
      <c r="AY52" s="162">
        <v>32992</v>
      </c>
      <c r="AZ52" s="162">
        <v>32992</v>
      </c>
      <c r="BA52" s="162">
        <v>32992</v>
      </c>
      <c r="BB52" s="162" t="s">
        <v>234</v>
      </c>
      <c r="BC52" s="162" t="s">
        <v>234</v>
      </c>
      <c r="BD52" s="162" t="s">
        <v>234</v>
      </c>
      <c r="BE52" s="162" t="s">
        <v>234</v>
      </c>
      <c r="BF52" s="162" t="s">
        <v>234</v>
      </c>
      <c r="BG52" s="162" t="s">
        <v>234</v>
      </c>
      <c r="BH52" s="162" t="s">
        <v>234</v>
      </c>
      <c r="BI52" s="162" t="s">
        <v>234</v>
      </c>
      <c r="BJ52" s="162" t="s">
        <v>234</v>
      </c>
      <c r="BK52" s="162" t="s">
        <v>234</v>
      </c>
    </row>
    <row r="53" spans="1:63">
      <c r="A53" s="150" t="s">
        <v>262</v>
      </c>
      <c r="B53" s="164"/>
      <c r="C53" s="164"/>
      <c r="D53" s="164"/>
      <c r="E53" s="164"/>
      <c r="F53" s="164"/>
      <c r="G53" s="164"/>
      <c r="H53" s="164"/>
      <c r="I53" s="164"/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64"/>
      <c r="Y53" s="164"/>
      <c r="Z53" s="163">
        <v>29067</v>
      </c>
      <c r="AA53" s="164">
        <v>29067</v>
      </c>
      <c r="AB53" s="164">
        <v>29067</v>
      </c>
      <c r="AC53" s="164">
        <v>29067</v>
      </c>
      <c r="AD53" s="164">
        <v>29067</v>
      </c>
      <c r="AE53" s="164">
        <v>29067</v>
      </c>
      <c r="AF53" s="164">
        <v>29067</v>
      </c>
      <c r="AG53" s="164">
        <v>29067</v>
      </c>
      <c r="AH53" s="164">
        <v>29067</v>
      </c>
      <c r="AI53" s="164">
        <v>29067</v>
      </c>
      <c r="AJ53" s="164">
        <f>29067+7508</f>
        <v>36575</v>
      </c>
      <c r="AK53" s="164">
        <f>29067+7508</f>
        <v>36575</v>
      </c>
      <c r="AL53" s="164">
        <f>29067+7508</f>
        <v>36575</v>
      </c>
      <c r="AM53" s="164">
        <f>29067+7508</f>
        <v>36575</v>
      </c>
      <c r="AN53" s="164">
        <f t="shared" ref="AN53:AW53" si="4">29067+7508</f>
        <v>36575</v>
      </c>
      <c r="AO53" s="164">
        <f t="shared" si="4"/>
        <v>36575</v>
      </c>
      <c r="AP53" s="164">
        <f t="shared" si="4"/>
        <v>36575</v>
      </c>
      <c r="AQ53" s="164">
        <f t="shared" si="4"/>
        <v>36575</v>
      </c>
      <c r="AR53" s="164">
        <f t="shared" si="4"/>
        <v>36575</v>
      </c>
      <c r="AS53" s="164">
        <f t="shared" si="4"/>
        <v>36575</v>
      </c>
      <c r="AT53" s="164">
        <f t="shared" si="4"/>
        <v>36575</v>
      </c>
      <c r="AU53" s="164">
        <f t="shared" si="4"/>
        <v>36575</v>
      </c>
      <c r="AV53" s="164">
        <f t="shared" si="4"/>
        <v>36575</v>
      </c>
      <c r="AW53" s="164">
        <f t="shared" si="4"/>
        <v>36575</v>
      </c>
      <c r="AX53" s="164">
        <v>36575</v>
      </c>
      <c r="AY53" s="164">
        <v>36575</v>
      </c>
      <c r="AZ53" s="164">
        <v>36575</v>
      </c>
      <c r="BA53" s="164">
        <v>36575</v>
      </c>
      <c r="BB53" s="164" t="s">
        <v>234</v>
      </c>
      <c r="BC53" s="164" t="s">
        <v>234</v>
      </c>
      <c r="BD53" s="164" t="s">
        <v>234</v>
      </c>
      <c r="BE53" s="164" t="s">
        <v>234</v>
      </c>
      <c r="BF53" s="164" t="s">
        <v>234</v>
      </c>
      <c r="BG53" s="164" t="s">
        <v>234</v>
      </c>
      <c r="BH53" s="164" t="s">
        <v>234</v>
      </c>
      <c r="BI53" s="164" t="s">
        <v>234</v>
      </c>
      <c r="BJ53" s="164" t="s">
        <v>234</v>
      </c>
      <c r="BK53" s="164" t="s">
        <v>234</v>
      </c>
    </row>
    <row r="54" spans="1:63">
      <c r="A54" t="s">
        <v>263</v>
      </c>
      <c r="B54" s="162"/>
      <c r="C54" s="162"/>
      <c r="D54" s="162"/>
      <c r="E54" s="162"/>
      <c r="F54" s="162"/>
      <c r="G54" s="162"/>
      <c r="H54" s="162"/>
      <c r="I54" s="162"/>
      <c r="J54" s="162"/>
      <c r="K54" s="162"/>
      <c r="L54" s="162"/>
      <c r="M54" s="162"/>
      <c r="N54" s="162"/>
      <c r="O54" s="162"/>
      <c r="P54" s="162"/>
      <c r="Q54" s="162"/>
      <c r="R54" s="162"/>
      <c r="S54" s="162"/>
      <c r="T54" s="162"/>
      <c r="U54" s="162"/>
      <c r="V54" s="162"/>
      <c r="W54" s="162"/>
      <c r="X54" s="162"/>
      <c r="Y54" s="162"/>
      <c r="Z54" s="151">
        <v>42880</v>
      </c>
      <c r="AA54" s="162">
        <v>42880</v>
      </c>
      <c r="AB54" s="162">
        <v>42880</v>
      </c>
      <c r="AC54" s="162">
        <v>42880</v>
      </c>
      <c r="AD54" s="162">
        <v>42880</v>
      </c>
      <c r="AE54" s="162">
        <v>42880</v>
      </c>
      <c r="AF54" s="162">
        <v>42880</v>
      </c>
      <c r="AG54" s="162">
        <v>42880</v>
      </c>
      <c r="AH54" s="162">
        <v>42880</v>
      </c>
      <c r="AI54" s="162">
        <v>42880</v>
      </c>
      <c r="AJ54" s="162">
        <f>AI54</f>
        <v>42880</v>
      </c>
      <c r="AK54" s="162">
        <f>AJ54</f>
        <v>42880</v>
      </c>
      <c r="AL54" s="162">
        <f>AK54</f>
        <v>42880</v>
      </c>
      <c r="AM54" s="162">
        <f>AL54</f>
        <v>42880</v>
      </c>
      <c r="AN54" s="162">
        <f t="shared" ref="AN54:AW54" si="5">AM54</f>
        <v>42880</v>
      </c>
      <c r="AO54" s="162">
        <f t="shared" si="5"/>
        <v>42880</v>
      </c>
      <c r="AP54" s="162">
        <f t="shared" si="5"/>
        <v>42880</v>
      </c>
      <c r="AQ54" s="162">
        <f t="shared" si="5"/>
        <v>42880</v>
      </c>
      <c r="AR54" s="162">
        <f t="shared" si="5"/>
        <v>42880</v>
      </c>
      <c r="AS54" s="162">
        <f t="shared" si="5"/>
        <v>42880</v>
      </c>
      <c r="AT54" s="162">
        <f t="shared" si="5"/>
        <v>42880</v>
      </c>
      <c r="AU54" s="162">
        <f t="shared" si="5"/>
        <v>42880</v>
      </c>
      <c r="AV54" s="162">
        <f t="shared" si="5"/>
        <v>42880</v>
      </c>
      <c r="AW54" s="162">
        <f t="shared" si="5"/>
        <v>42880</v>
      </c>
      <c r="AX54" s="162">
        <v>42880</v>
      </c>
      <c r="AY54" s="162">
        <v>42880</v>
      </c>
      <c r="AZ54" s="162">
        <v>42880</v>
      </c>
      <c r="BA54" s="162">
        <v>42880</v>
      </c>
      <c r="BB54" s="162">
        <v>42880</v>
      </c>
      <c r="BC54" s="162">
        <v>42880</v>
      </c>
      <c r="BD54" s="162">
        <v>42880</v>
      </c>
      <c r="BE54" s="162">
        <v>42880</v>
      </c>
      <c r="BF54" s="162">
        <v>42880</v>
      </c>
      <c r="BG54" s="162">
        <v>42880</v>
      </c>
      <c r="BH54" s="162">
        <v>42880</v>
      </c>
      <c r="BI54" s="162">
        <v>42880</v>
      </c>
      <c r="BJ54" s="162">
        <v>42880</v>
      </c>
      <c r="BK54" s="162">
        <v>42880</v>
      </c>
    </row>
    <row r="55" spans="1:63">
      <c r="A55" s="150" t="s">
        <v>264</v>
      </c>
      <c r="B55" s="164"/>
      <c r="C55" s="164"/>
      <c r="D55" s="164"/>
      <c r="E55" s="164"/>
      <c r="F55" s="164"/>
      <c r="G55" s="164"/>
      <c r="H55" s="164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64"/>
      <c r="Y55" s="164"/>
      <c r="Z55" s="164"/>
      <c r="AA55" s="164"/>
      <c r="AB55" s="164"/>
      <c r="AC55" s="164"/>
      <c r="AD55" s="163">
        <v>34942</v>
      </c>
      <c r="AE55" s="164">
        <v>34942</v>
      </c>
      <c r="AF55" s="164">
        <v>34942</v>
      </c>
      <c r="AG55" s="164">
        <v>34942</v>
      </c>
      <c r="AH55" s="164">
        <v>34942</v>
      </c>
      <c r="AI55" s="164">
        <v>34942</v>
      </c>
      <c r="AJ55" s="164">
        <v>34942</v>
      </c>
      <c r="AK55" s="164">
        <v>34942</v>
      </c>
      <c r="AL55" s="164">
        <v>34942</v>
      </c>
      <c r="AM55" s="164">
        <v>34942</v>
      </c>
      <c r="AN55" s="164">
        <v>34942</v>
      </c>
      <c r="AO55" s="164">
        <v>34942</v>
      </c>
      <c r="AP55" s="164">
        <v>34942</v>
      </c>
      <c r="AQ55" s="164">
        <v>34942</v>
      </c>
      <c r="AR55" s="164">
        <v>34942</v>
      </c>
      <c r="AS55" s="164">
        <v>34942</v>
      </c>
      <c r="AT55" s="164">
        <v>34942</v>
      </c>
      <c r="AU55" s="164">
        <v>34942</v>
      </c>
      <c r="AV55" s="164">
        <v>34942</v>
      </c>
      <c r="AW55" s="164">
        <v>34942</v>
      </c>
      <c r="AX55" s="164">
        <v>34942</v>
      </c>
      <c r="AY55" s="164">
        <v>34942</v>
      </c>
      <c r="AZ55" s="164">
        <v>34942</v>
      </c>
      <c r="BA55" s="164">
        <v>34942</v>
      </c>
      <c r="BB55" s="164" t="s">
        <v>234</v>
      </c>
      <c r="BC55" s="164" t="s">
        <v>234</v>
      </c>
      <c r="BD55" s="164" t="s">
        <v>234</v>
      </c>
      <c r="BE55" s="164" t="s">
        <v>234</v>
      </c>
      <c r="BF55" s="164" t="s">
        <v>234</v>
      </c>
      <c r="BG55" s="164" t="s">
        <v>234</v>
      </c>
      <c r="BH55" s="164" t="s">
        <v>234</v>
      </c>
      <c r="BI55" s="164" t="s">
        <v>234</v>
      </c>
      <c r="BJ55" s="164" t="s">
        <v>234</v>
      </c>
      <c r="BK55" s="164" t="s">
        <v>234</v>
      </c>
    </row>
    <row r="56" spans="1:63">
      <c r="A56" t="s">
        <v>265</v>
      </c>
      <c r="B56" s="162"/>
      <c r="C56" s="162"/>
      <c r="D56" s="162"/>
      <c r="E56" s="162"/>
      <c r="F56" s="162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51"/>
      <c r="AA56" s="162"/>
      <c r="AB56" s="162"/>
      <c r="AC56" s="162"/>
      <c r="AD56" s="162"/>
      <c r="AE56" s="162"/>
      <c r="AF56" s="162"/>
      <c r="AG56" s="162">
        <v>71768</v>
      </c>
      <c r="AH56" s="162">
        <v>71768</v>
      </c>
      <c r="AI56" s="162">
        <v>71768</v>
      </c>
      <c r="AJ56" s="162">
        <v>71768</v>
      </c>
      <c r="AK56" s="162">
        <v>71768</v>
      </c>
      <c r="AL56" s="162">
        <v>71768</v>
      </c>
      <c r="AM56" s="162">
        <v>71768</v>
      </c>
      <c r="AN56" s="162">
        <v>71768</v>
      </c>
      <c r="AO56" s="162">
        <v>71768</v>
      </c>
      <c r="AP56" s="162">
        <v>71768</v>
      </c>
      <c r="AQ56" s="162">
        <v>71768</v>
      </c>
      <c r="AR56" s="162">
        <v>71768</v>
      </c>
      <c r="AS56" s="162">
        <v>71768</v>
      </c>
      <c r="AT56" s="162">
        <v>71768</v>
      </c>
      <c r="AU56" s="162">
        <v>71768</v>
      </c>
      <c r="AV56" s="162">
        <v>71768</v>
      </c>
      <c r="AW56" s="162">
        <v>71768</v>
      </c>
      <c r="AX56" s="162">
        <v>71768</v>
      </c>
      <c r="AY56" s="162">
        <v>71768</v>
      </c>
      <c r="AZ56" s="162">
        <v>71768</v>
      </c>
      <c r="BA56" s="162">
        <v>71768</v>
      </c>
      <c r="BB56" s="162">
        <v>71768</v>
      </c>
      <c r="BC56" s="162">
        <v>71768</v>
      </c>
      <c r="BD56" s="162">
        <v>71768</v>
      </c>
      <c r="BE56" s="162">
        <v>71768</v>
      </c>
      <c r="BF56" s="162">
        <v>71768</v>
      </c>
      <c r="BG56" s="162">
        <v>71768</v>
      </c>
      <c r="BH56" s="162">
        <v>71768</v>
      </c>
      <c r="BI56" s="162">
        <v>71768</v>
      </c>
      <c r="BJ56" s="162">
        <v>71768</v>
      </c>
      <c r="BK56" s="162">
        <v>71768</v>
      </c>
    </row>
    <row r="57" spans="1:63" ht="15.75" thickBot="1">
      <c r="A57" s="150" t="s">
        <v>305</v>
      </c>
      <c r="B57" s="164"/>
      <c r="C57" s="164"/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  <c r="AA57" s="164"/>
      <c r="AB57" s="164"/>
      <c r="AC57" s="164"/>
      <c r="AD57" s="163"/>
      <c r="AE57" s="164"/>
      <c r="AF57" s="164"/>
      <c r="AG57" s="164"/>
      <c r="AH57" s="164"/>
      <c r="AI57" s="164"/>
      <c r="AJ57" s="164"/>
      <c r="AK57" s="164"/>
      <c r="AL57" s="164"/>
      <c r="AM57" s="164"/>
      <c r="AN57" s="164"/>
      <c r="AO57" s="164"/>
      <c r="AP57" s="164"/>
      <c r="AQ57" s="164"/>
      <c r="AR57" s="164"/>
      <c r="AS57" s="164"/>
      <c r="AT57" s="164"/>
      <c r="AU57" s="164"/>
      <c r="AV57" s="164"/>
      <c r="AW57" s="164"/>
      <c r="AX57" s="164"/>
      <c r="AY57" s="164">
        <v>47106</v>
      </c>
      <c r="AZ57" s="164">
        <v>47106</v>
      </c>
      <c r="BA57" s="164">
        <v>47106</v>
      </c>
      <c r="BB57" s="164">
        <v>47106</v>
      </c>
      <c r="BC57" s="164">
        <v>47106</v>
      </c>
      <c r="BD57" s="164">
        <v>47106</v>
      </c>
      <c r="BE57" s="164">
        <v>47106</v>
      </c>
      <c r="BF57" s="164">
        <v>47106</v>
      </c>
      <c r="BG57" s="164">
        <v>47106</v>
      </c>
      <c r="BH57" s="164">
        <v>47106</v>
      </c>
      <c r="BI57" s="164">
        <v>47106</v>
      </c>
      <c r="BJ57" s="164">
        <v>47106</v>
      </c>
      <c r="BK57" s="164">
        <v>47106</v>
      </c>
    </row>
    <row r="58" spans="1:63" s="152" customFormat="1" ht="13.5" thickTop="1">
      <c r="A58" s="168" t="s">
        <v>12</v>
      </c>
      <c r="B58" s="169">
        <f t="shared" ref="B58:AW58" si="6">SUM(B2:B56)</f>
        <v>212776</v>
      </c>
      <c r="C58" s="169">
        <f t="shared" si="6"/>
        <v>373860</v>
      </c>
      <c r="D58" s="169">
        <f t="shared" si="6"/>
        <v>618637</v>
      </c>
      <c r="E58" s="169">
        <f t="shared" si="6"/>
        <v>774382</v>
      </c>
      <c r="F58" s="169">
        <f t="shared" si="6"/>
        <v>872336</v>
      </c>
      <c r="G58" s="169">
        <f t="shared" si="6"/>
        <v>885136</v>
      </c>
      <c r="H58" s="169">
        <f t="shared" si="6"/>
        <v>941416</v>
      </c>
      <c r="I58" s="169">
        <f t="shared" si="6"/>
        <v>985089</v>
      </c>
      <c r="J58" s="169">
        <f t="shared" si="6"/>
        <v>984131</v>
      </c>
      <c r="K58" s="169">
        <f t="shared" si="6"/>
        <v>1001360</v>
      </c>
      <c r="L58" s="169">
        <f t="shared" si="6"/>
        <v>1001305</v>
      </c>
      <c r="M58" s="169">
        <f t="shared" si="6"/>
        <v>1006092</v>
      </c>
      <c r="N58" s="169">
        <f t="shared" si="6"/>
        <v>1032586</v>
      </c>
      <c r="O58" s="169">
        <f t="shared" si="6"/>
        <v>1034068</v>
      </c>
      <c r="P58" s="169">
        <f t="shared" si="6"/>
        <v>1052398</v>
      </c>
      <c r="Q58" s="169">
        <f t="shared" si="6"/>
        <v>1131840.7</v>
      </c>
      <c r="R58" s="169">
        <f t="shared" si="6"/>
        <v>1197146</v>
      </c>
      <c r="S58" s="169">
        <f t="shared" si="6"/>
        <v>1188537.76</v>
      </c>
      <c r="T58" s="169">
        <f t="shared" si="6"/>
        <v>1259973.3199999996</v>
      </c>
      <c r="U58" s="169">
        <f t="shared" si="6"/>
        <v>1355391.2199999995</v>
      </c>
      <c r="V58" s="169">
        <f t="shared" si="6"/>
        <v>1433523.75</v>
      </c>
      <c r="W58" s="169">
        <f t="shared" si="6"/>
        <v>1423188.47</v>
      </c>
      <c r="X58" s="169">
        <f t="shared" si="6"/>
        <v>1491010.4699999997</v>
      </c>
      <c r="Y58" s="169">
        <f t="shared" si="6"/>
        <v>1513704.4699999997</v>
      </c>
      <c r="Z58" s="169">
        <f t="shared" si="6"/>
        <v>1620625</v>
      </c>
      <c r="AA58" s="169">
        <f t="shared" si="6"/>
        <v>1620625</v>
      </c>
      <c r="AB58" s="169">
        <f t="shared" si="6"/>
        <v>1631125.6299999997</v>
      </c>
      <c r="AC58" s="169">
        <f t="shared" si="6"/>
        <v>1640661.6299999997</v>
      </c>
      <c r="AD58" s="169">
        <f t="shared" si="6"/>
        <v>1688602.6299999997</v>
      </c>
      <c r="AE58" s="169">
        <f t="shared" si="6"/>
        <v>1635155.8399999999</v>
      </c>
      <c r="AF58" s="169">
        <f t="shared" si="6"/>
        <v>1657802.74</v>
      </c>
      <c r="AG58" s="169">
        <f t="shared" si="6"/>
        <v>1729570.74</v>
      </c>
      <c r="AH58" s="169">
        <f t="shared" si="6"/>
        <v>1690953.43</v>
      </c>
      <c r="AI58" s="169">
        <f t="shared" si="6"/>
        <v>1690953.43</v>
      </c>
      <c r="AJ58" s="169">
        <f t="shared" si="6"/>
        <v>1703329.43</v>
      </c>
      <c r="AK58" s="169">
        <f t="shared" si="6"/>
        <v>1650006.13</v>
      </c>
      <c r="AL58" s="169">
        <f t="shared" si="6"/>
        <v>1638072.47</v>
      </c>
      <c r="AM58" s="169">
        <f t="shared" si="6"/>
        <v>1638072.47</v>
      </c>
      <c r="AN58" s="169">
        <f t="shared" si="6"/>
        <v>1638072.47</v>
      </c>
      <c r="AO58" s="169">
        <f t="shared" si="6"/>
        <v>1638072.47</v>
      </c>
      <c r="AP58" s="169">
        <f t="shared" si="6"/>
        <v>1645672.47</v>
      </c>
      <c r="AQ58" s="169">
        <f t="shared" si="6"/>
        <v>1645672.47</v>
      </c>
      <c r="AR58" s="169">
        <f t="shared" si="6"/>
        <v>1612928.47</v>
      </c>
      <c r="AS58" s="169">
        <f t="shared" si="6"/>
        <v>1612928.47</v>
      </c>
      <c r="AT58" s="169">
        <f t="shared" si="6"/>
        <v>1612928.47</v>
      </c>
      <c r="AU58" s="169">
        <f t="shared" si="6"/>
        <v>1612928.47</v>
      </c>
      <c r="AV58" s="169">
        <f t="shared" si="6"/>
        <v>1445535.99</v>
      </c>
      <c r="AW58" s="169">
        <f t="shared" si="6"/>
        <v>1445535.99</v>
      </c>
      <c r="AX58" s="169">
        <v>1445536</v>
      </c>
      <c r="AY58" s="169">
        <v>1492642</v>
      </c>
      <c r="AZ58" s="169">
        <v>1474699.7</v>
      </c>
      <c r="BA58" s="169">
        <v>1474699.57</v>
      </c>
      <c r="BB58" s="169">
        <v>1304896</v>
      </c>
      <c r="BC58" s="169">
        <v>1304896</v>
      </c>
      <c r="BD58" s="169">
        <v>1274216.0999999999</v>
      </c>
      <c r="BE58" s="169">
        <v>1274216.0999999999</v>
      </c>
      <c r="BF58" s="169">
        <v>1274216.0999999999</v>
      </c>
      <c r="BG58" s="169">
        <v>1274216.0999999999</v>
      </c>
      <c r="BH58" s="169">
        <v>1274216.0999999999</v>
      </c>
      <c r="BI58" s="169">
        <v>1274216.0999999999</v>
      </c>
      <c r="BJ58" s="169">
        <v>1274216.0999999999</v>
      </c>
      <c r="BK58" s="169">
        <v>1274216.1000000001</v>
      </c>
    </row>
    <row r="60" spans="1:63" s="148" customFormat="1" ht="12.75">
      <c r="A60" s="203" t="s">
        <v>324</v>
      </c>
      <c r="B60" s="203" t="s">
        <v>74</v>
      </c>
      <c r="C60" s="203" t="s">
        <v>50</v>
      </c>
      <c r="D60" s="203" t="s">
        <v>51</v>
      </c>
      <c r="E60" s="203" t="s">
        <v>52</v>
      </c>
      <c r="F60" s="203" t="s">
        <v>53</v>
      </c>
      <c r="G60" s="203" t="s">
        <v>54</v>
      </c>
      <c r="H60" s="203" t="s">
        <v>55</v>
      </c>
      <c r="I60" s="203" t="s">
        <v>56</v>
      </c>
      <c r="J60" s="203" t="s">
        <v>105</v>
      </c>
      <c r="K60" s="203" t="s">
        <v>106</v>
      </c>
      <c r="L60" s="203" t="s">
        <v>107</v>
      </c>
      <c r="M60" s="203" t="s">
        <v>158</v>
      </c>
      <c r="N60" s="203" t="s">
        <v>108</v>
      </c>
      <c r="O60" s="203" t="s">
        <v>164</v>
      </c>
      <c r="P60" s="203" t="s">
        <v>165</v>
      </c>
      <c r="Q60" s="203" t="s">
        <v>122</v>
      </c>
      <c r="R60" s="203" t="s">
        <v>123</v>
      </c>
      <c r="S60" s="203" t="s">
        <v>82</v>
      </c>
      <c r="T60" s="203" t="s">
        <v>83</v>
      </c>
      <c r="U60" s="203" t="s">
        <v>84</v>
      </c>
      <c r="V60" s="203" t="s">
        <v>85</v>
      </c>
      <c r="W60" s="203" t="s">
        <v>86</v>
      </c>
      <c r="X60" s="203" t="s">
        <v>87</v>
      </c>
      <c r="Y60" s="203" t="s">
        <v>124</v>
      </c>
      <c r="Z60" s="203" t="s">
        <v>125</v>
      </c>
      <c r="AA60" s="203" t="s">
        <v>126</v>
      </c>
      <c r="AB60" s="203" t="s">
        <v>127</v>
      </c>
      <c r="AC60" s="203" t="s">
        <v>128</v>
      </c>
      <c r="AD60" s="203" t="s">
        <v>129</v>
      </c>
      <c r="AE60" s="203" t="s">
        <v>130</v>
      </c>
      <c r="AF60" s="203" t="s">
        <v>131</v>
      </c>
      <c r="AG60" s="203" t="s">
        <v>57</v>
      </c>
      <c r="AH60" s="203" t="s">
        <v>58</v>
      </c>
      <c r="AI60" s="203" t="s">
        <v>59</v>
      </c>
      <c r="AJ60" s="203" t="s">
        <v>172</v>
      </c>
      <c r="AK60" s="203" t="s">
        <v>174</v>
      </c>
      <c r="AL60" s="203" t="s">
        <v>176</v>
      </c>
      <c r="AM60" s="203" t="s">
        <v>178</v>
      </c>
      <c r="AN60" s="203" t="s">
        <v>179</v>
      </c>
      <c r="AO60" s="203" t="s">
        <v>181</v>
      </c>
      <c r="AP60" s="203" t="s">
        <v>182</v>
      </c>
      <c r="AQ60" s="203" t="s">
        <v>182</v>
      </c>
      <c r="AR60" s="203" t="s">
        <v>211</v>
      </c>
      <c r="AS60" s="203" t="s">
        <v>212</v>
      </c>
      <c r="AT60" s="203" t="s">
        <v>225</v>
      </c>
      <c r="AU60" s="203" t="s">
        <v>228</v>
      </c>
      <c r="AV60" s="203" t="s">
        <v>229</v>
      </c>
      <c r="AW60" s="203" t="s">
        <v>268</v>
      </c>
      <c r="AX60" s="203" t="s">
        <v>304</v>
      </c>
      <c r="AY60" s="203" t="s">
        <v>307</v>
      </c>
      <c r="AZ60" s="203" t="s">
        <v>309</v>
      </c>
      <c r="BA60" s="203" t="s">
        <v>314</v>
      </c>
      <c r="BB60" s="203" t="s">
        <v>323</v>
      </c>
      <c r="BC60" s="203" t="s">
        <v>325</v>
      </c>
      <c r="BD60" s="203" t="s">
        <v>338</v>
      </c>
      <c r="BE60" s="203" t="s">
        <v>341</v>
      </c>
      <c r="BF60" s="203" t="s">
        <v>343</v>
      </c>
      <c r="BG60" s="203" t="s">
        <v>344</v>
      </c>
      <c r="BH60" s="203" t="s">
        <v>345</v>
      </c>
      <c r="BI60" s="203" t="s">
        <v>346</v>
      </c>
      <c r="BJ60" s="203" t="s">
        <v>347</v>
      </c>
      <c r="BK60" s="203" t="s">
        <v>348</v>
      </c>
    </row>
    <row r="61" spans="1:63">
      <c r="A61" t="s">
        <v>231</v>
      </c>
      <c r="B61" s="153">
        <v>0.74099999999999999</v>
      </c>
      <c r="C61" s="153">
        <v>0.74099999999999999</v>
      </c>
      <c r="D61" s="155">
        <v>0.74099999999999999</v>
      </c>
      <c r="E61" s="155">
        <v>0.74099999999999999</v>
      </c>
      <c r="F61" s="155">
        <v>0.74099999999999999</v>
      </c>
      <c r="G61" s="155">
        <v>0.74099999999999999</v>
      </c>
      <c r="H61" s="155">
        <v>0.74099999999999999</v>
      </c>
      <c r="I61" s="155">
        <v>0.74099999999999999</v>
      </c>
      <c r="J61" s="153">
        <v>0.74050390413402212</v>
      </c>
      <c r="K61" s="155">
        <v>0.74050390413402212</v>
      </c>
      <c r="L61" s="153">
        <v>0.74050390413402212</v>
      </c>
      <c r="M61" s="153">
        <v>0.745</v>
      </c>
      <c r="N61" s="153">
        <v>0.74499409559993834</v>
      </c>
      <c r="O61" s="155">
        <v>0.745</v>
      </c>
      <c r="P61" s="155">
        <v>0.745</v>
      </c>
      <c r="Q61" s="155">
        <v>0.745</v>
      </c>
      <c r="R61" s="155">
        <v>0.745</v>
      </c>
      <c r="S61" s="155">
        <v>0.745</v>
      </c>
      <c r="T61" s="155">
        <v>0.745</v>
      </c>
      <c r="U61" s="155">
        <v>0.745</v>
      </c>
      <c r="V61" s="155">
        <v>0.74499409559993834</v>
      </c>
      <c r="W61" s="155">
        <v>0.745</v>
      </c>
      <c r="X61" s="155">
        <v>0.745</v>
      </c>
      <c r="Y61" s="155">
        <v>0.745</v>
      </c>
      <c r="Z61" s="155">
        <v>0.74499409559993834</v>
      </c>
      <c r="AA61" s="155">
        <v>0.74499409559993834</v>
      </c>
      <c r="AB61" s="155">
        <v>0.745</v>
      </c>
      <c r="AC61" s="155">
        <v>0.745</v>
      </c>
      <c r="AD61" s="155">
        <v>0.745</v>
      </c>
      <c r="AE61" s="155">
        <v>0.745</v>
      </c>
      <c r="AF61" s="155">
        <v>0.745</v>
      </c>
      <c r="AG61" s="155">
        <v>0.745</v>
      </c>
      <c r="AH61" s="155">
        <v>0.745</v>
      </c>
      <c r="AI61" s="155">
        <v>0.745</v>
      </c>
      <c r="AJ61" s="155">
        <v>0.745</v>
      </c>
      <c r="AK61" s="155">
        <v>0.745</v>
      </c>
      <c r="AL61" s="155">
        <v>0.745</v>
      </c>
      <c r="AM61" s="155">
        <v>0.745</v>
      </c>
      <c r="AN61" s="155">
        <v>0.745</v>
      </c>
      <c r="AO61" s="155">
        <v>0.745</v>
      </c>
      <c r="AP61" s="155">
        <v>0.745</v>
      </c>
      <c r="AQ61" s="155">
        <v>0.745</v>
      </c>
      <c r="AR61" s="155">
        <v>0.745</v>
      </c>
      <c r="AS61" s="155">
        <v>0.745</v>
      </c>
      <c r="AT61" s="155">
        <v>0.745</v>
      </c>
      <c r="AU61" s="155">
        <v>0.745</v>
      </c>
      <c r="AV61" s="155">
        <v>0.745</v>
      </c>
      <c r="AW61" s="155">
        <v>0.745</v>
      </c>
      <c r="AX61" s="155">
        <v>0.745</v>
      </c>
      <c r="AY61" s="155">
        <v>0.745</v>
      </c>
      <c r="AZ61" s="155">
        <v>0.745</v>
      </c>
      <c r="BA61" s="155">
        <v>0.745</v>
      </c>
      <c r="BB61" s="155">
        <v>0.745</v>
      </c>
      <c r="BC61" s="155">
        <v>0.745</v>
      </c>
      <c r="BD61" s="155">
        <v>0.745</v>
      </c>
      <c r="BE61" s="155">
        <v>0.745</v>
      </c>
      <c r="BF61" s="155">
        <v>0.745</v>
      </c>
      <c r="BG61" s="155">
        <v>0.745</v>
      </c>
      <c r="BH61" s="155">
        <v>0.745</v>
      </c>
      <c r="BI61" s="155">
        <v>0.745</v>
      </c>
      <c r="BJ61" s="155">
        <v>0.745</v>
      </c>
      <c r="BK61" s="155">
        <v>0.745</v>
      </c>
    </row>
    <row r="62" spans="1:63">
      <c r="A62" s="150" t="s">
        <v>142</v>
      </c>
      <c r="B62" s="156">
        <v>0.311</v>
      </c>
      <c r="C62" s="157">
        <v>0.311</v>
      </c>
      <c r="D62" s="157">
        <v>0.311</v>
      </c>
      <c r="E62" s="157">
        <v>0.311</v>
      </c>
      <c r="F62" s="157">
        <v>0.311</v>
      </c>
      <c r="G62" s="157">
        <v>0.311</v>
      </c>
      <c r="H62" s="157">
        <v>0.311</v>
      </c>
      <c r="I62" s="157">
        <v>0.311</v>
      </c>
      <c r="J62" s="157">
        <v>0.31054396728016359</v>
      </c>
      <c r="K62" s="157">
        <v>0.31054396728016359</v>
      </c>
      <c r="L62" s="157">
        <v>0.31054396728016359</v>
      </c>
      <c r="M62" s="157">
        <v>0.31054396728016359</v>
      </c>
      <c r="N62" s="157">
        <v>0.31054863373663616</v>
      </c>
      <c r="O62" s="157">
        <v>0.311</v>
      </c>
      <c r="P62" s="157">
        <v>0.311</v>
      </c>
      <c r="Q62" s="157">
        <v>0.311</v>
      </c>
      <c r="R62" s="157">
        <v>0.311</v>
      </c>
      <c r="S62" s="157">
        <v>0.31054999999999999</v>
      </c>
      <c r="T62" s="157">
        <v>0.31054999999999999</v>
      </c>
      <c r="U62" s="157">
        <v>0.31054999999999999</v>
      </c>
      <c r="V62" s="157">
        <v>0.31054863373663616</v>
      </c>
      <c r="W62" s="157">
        <v>0.31054999999999999</v>
      </c>
      <c r="X62" s="156">
        <v>0.31054999999999999</v>
      </c>
      <c r="Y62" s="157">
        <v>0.31054999999999999</v>
      </c>
      <c r="Z62" s="157">
        <v>0.31054832646043101</v>
      </c>
      <c r="AA62" s="157">
        <v>0.31054832646043101</v>
      </c>
      <c r="AB62" s="157">
        <v>0.31054999999999999</v>
      </c>
      <c r="AC62" s="157">
        <v>0.31054999999999999</v>
      </c>
      <c r="AD62" s="157">
        <v>0.31054999999999999</v>
      </c>
      <c r="AE62" s="157">
        <v>0.31054999999999999</v>
      </c>
      <c r="AF62" s="156">
        <v>0.31054999999999999</v>
      </c>
      <c r="AG62" s="157">
        <v>0.31054999999999999</v>
      </c>
      <c r="AH62" s="156">
        <v>0.31054999999999999</v>
      </c>
      <c r="AI62" s="157">
        <v>0.31054999999999999</v>
      </c>
      <c r="AJ62" s="157">
        <v>0.31054999999999999</v>
      </c>
      <c r="AK62" s="157">
        <v>0.31054999999999999</v>
      </c>
      <c r="AL62" s="157">
        <v>0.31054999999999999</v>
      </c>
      <c r="AM62" s="157">
        <v>0.31054999999999999</v>
      </c>
      <c r="AN62" s="157">
        <v>0.31054999999999999</v>
      </c>
      <c r="AO62" s="157">
        <v>0.31054999999999999</v>
      </c>
      <c r="AP62" s="157">
        <v>0.31054999999999999</v>
      </c>
      <c r="AQ62" s="157">
        <v>0.31054999999999999</v>
      </c>
      <c r="AR62" s="157">
        <v>0.31054999999999999</v>
      </c>
      <c r="AS62" s="157">
        <v>0.31054999999999999</v>
      </c>
      <c r="AT62" s="157">
        <v>0.31054999999999999</v>
      </c>
      <c r="AU62" s="157">
        <v>0.31054999999999999</v>
      </c>
      <c r="AV62" s="157">
        <v>0.31054999999999999</v>
      </c>
      <c r="AW62" s="157">
        <v>0.31054999999999999</v>
      </c>
      <c r="AX62" s="157">
        <v>0.31054999999999999</v>
      </c>
      <c r="AY62" s="157">
        <v>0.31054999999999999</v>
      </c>
      <c r="AZ62" s="157">
        <v>0.31054999999999999</v>
      </c>
      <c r="BA62" s="157">
        <v>0.31054999999999999</v>
      </c>
      <c r="BB62" s="157">
        <v>0.31054999999999999</v>
      </c>
      <c r="BC62" s="157">
        <v>0.31054999999999999</v>
      </c>
      <c r="BD62" s="157">
        <v>0.31054999999999999</v>
      </c>
      <c r="BE62" s="157">
        <v>0.31054999999999999</v>
      </c>
      <c r="BF62" s="157">
        <v>0.31054999999999999</v>
      </c>
      <c r="BG62" s="157">
        <v>0.31054999999999999</v>
      </c>
      <c r="BH62" s="157">
        <v>0.31054999999999999</v>
      </c>
      <c r="BI62" s="157">
        <v>0.31054999999999999</v>
      </c>
      <c r="BJ62" s="157">
        <v>0.31054999999999999</v>
      </c>
      <c r="BK62" s="157">
        <v>0.311</v>
      </c>
    </row>
    <row r="63" spans="1:63">
      <c r="A63" t="s">
        <v>143</v>
      </c>
      <c r="B63" s="153">
        <v>0.65</v>
      </c>
      <c r="C63" s="155">
        <v>0.65</v>
      </c>
      <c r="D63" s="155">
        <v>0.65</v>
      </c>
      <c r="E63" s="155">
        <v>0.65</v>
      </c>
      <c r="F63" s="155">
        <v>0.65</v>
      </c>
      <c r="G63" s="155">
        <v>0.65</v>
      </c>
      <c r="H63" s="155">
        <v>0.65</v>
      </c>
      <c r="I63" s="155">
        <v>0.65</v>
      </c>
      <c r="J63" s="155">
        <v>0.64998397607093261</v>
      </c>
      <c r="K63" s="155">
        <v>0.64998397607093261</v>
      </c>
      <c r="L63" s="155">
        <v>0.64998397607093261</v>
      </c>
      <c r="M63" s="155">
        <v>0.64998397607093261</v>
      </c>
      <c r="N63" s="155">
        <v>0.64999061637041211</v>
      </c>
      <c r="O63" s="155">
        <v>0.65</v>
      </c>
      <c r="P63" s="155">
        <v>0.65</v>
      </c>
      <c r="Q63" s="155">
        <v>0.65</v>
      </c>
      <c r="R63" s="155">
        <v>0.65</v>
      </c>
      <c r="S63" s="155">
        <v>0.65</v>
      </c>
      <c r="T63" s="155">
        <v>0.65</v>
      </c>
      <c r="U63" s="155">
        <v>0.65</v>
      </c>
      <c r="V63" s="155">
        <v>0.65000540073449986</v>
      </c>
      <c r="W63" s="155">
        <v>0.65</v>
      </c>
      <c r="X63" s="155">
        <v>0.65</v>
      </c>
      <c r="Y63" s="155">
        <v>0.65</v>
      </c>
      <c r="Z63" s="155">
        <v>0.65000540073449986</v>
      </c>
      <c r="AA63" s="155">
        <v>0.65000540073449986</v>
      </c>
      <c r="AB63" s="155">
        <v>0.65</v>
      </c>
      <c r="AC63" s="155">
        <v>0.65</v>
      </c>
      <c r="AD63" s="155">
        <v>0.65</v>
      </c>
      <c r="AE63" s="155">
        <v>0.65</v>
      </c>
      <c r="AF63" s="155">
        <v>0.65</v>
      </c>
      <c r="AG63" s="155">
        <v>0.65</v>
      </c>
      <c r="AH63" s="155">
        <v>0.65</v>
      </c>
      <c r="AI63" s="155">
        <v>0.65</v>
      </c>
      <c r="AJ63" s="155">
        <v>0.65</v>
      </c>
      <c r="AK63" s="155">
        <v>0.65</v>
      </c>
      <c r="AL63" s="155">
        <v>0.65</v>
      </c>
      <c r="AM63" s="155">
        <v>0.65</v>
      </c>
      <c r="AN63" s="155">
        <v>0.65</v>
      </c>
      <c r="AO63" s="155">
        <v>0.65</v>
      </c>
      <c r="AP63" s="155">
        <v>0.65</v>
      </c>
      <c r="AQ63" s="155">
        <v>0.65</v>
      </c>
      <c r="AR63" s="155">
        <v>0.65</v>
      </c>
      <c r="AS63" s="155">
        <v>0.65</v>
      </c>
      <c r="AT63" s="155">
        <v>0.65</v>
      </c>
      <c r="AU63" s="155">
        <v>0.65</v>
      </c>
      <c r="AV63" s="155">
        <v>0.65</v>
      </c>
      <c r="AW63" s="155">
        <v>0.65</v>
      </c>
      <c r="AX63" s="155">
        <v>0.65</v>
      </c>
      <c r="AY63" s="155">
        <v>0.65</v>
      </c>
      <c r="AZ63" s="155">
        <v>0.65</v>
      </c>
      <c r="BA63" s="155">
        <v>0.8</v>
      </c>
      <c r="BB63" s="155">
        <v>0.8</v>
      </c>
      <c r="BC63" s="155">
        <v>0.8</v>
      </c>
      <c r="BD63" s="155">
        <v>0.8</v>
      </c>
      <c r="BE63" s="155">
        <v>0.8</v>
      </c>
      <c r="BF63" s="155">
        <v>0.8</v>
      </c>
      <c r="BG63" s="155">
        <v>0.8</v>
      </c>
      <c r="BH63" s="155">
        <v>0.8</v>
      </c>
      <c r="BI63" s="155">
        <v>0.8</v>
      </c>
      <c r="BJ63" s="155">
        <v>0.8</v>
      </c>
      <c r="BK63" s="155">
        <v>0.8</v>
      </c>
    </row>
    <row r="64" spans="1:63">
      <c r="A64" s="150" t="s">
        <v>318</v>
      </c>
      <c r="B64" s="156">
        <v>0.26899999999999996</v>
      </c>
      <c r="C64" s="157">
        <v>0.26899999999999996</v>
      </c>
      <c r="D64" s="157">
        <v>0.26899999999999996</v>
      </c>
      <c r="E64" s="157">
        <v>0.39700000000000002</v>
      </c>
      <c r="F64" s="157">
        <v>0.39700000000000002</v>
      </c>
      <c r="G64" s="157">
        <v>0.39700000000000002</v>
      </c>
      <c r="H64" s="157">
        <v>0.39700000000000002</v>
      </c>
      <c r="I64" s="157">
        <v>0.39700000000000002</v>
      </c>
      <c r="J64" s="157">
        <v>0.39718721461187212</v>
      </c>
      <c r="K64" s="157">
        <v>0.39718721461187212</v>
      </c>
      <c r="L64" s="157">
        <v>0.39718721461187212</v>
      </c>
      <c r="M64" s="157">
        <v>0.39718721461187212</v>
      </c>
      <c r="N64" s="157">
        <v>0.39719986771028554</v>
      </c>
      <c r="O64" s="156">
        <v>0.39700000000000002</v>
      </c>
      <c r="P64" s="156">
        <v>0.39700000000000002</v>
      </c>
      <c r="Q64" s="157">
        <v>0.39700000000000002</v>
      </c>
      <c r="R64" s="157">
        <v>0.39700000000000002</v>
      </c>
      <c r="S64" s="157">
        <v>0.3972</v>
      </c>
      <c r="T64" s="156">
        <v>0.3972</v>
      </c>
      <c r="U64" s="157">
        <v>0.3972</v>
      </c>
      <c r="V64" s="157">
        <v>0.39718719689621729</v>
      </c>
      <c r="W64" s="157">
        <v>0.3972</v>
      </c>
      <c r="X64" s="157">
        <f>Y64</f>
        <v>0.58372526559332572</v>
      </c>
      <c r="Y64" s="157">
        <v>0.58372526559332572</v>
      </c>
      <c r="Z64" s="157">
        <v>0.58419756770872189</v>
      </c>
      <c r="AA64" s="157">
        <v>0.58419756770872189</v>
      </c>
      <c r="AB64" s="157">
        <v>0.58372526559332572</v>
      </c>
      <c r="AC64" s="157">
        <v>0.58372526559332572</v>
      </c>
      <c r="AD64" s="157">
        <v>0.58419713183829614</v>
      </c>
      <c r="AE64" s="157">
        <v>0.58419713183829614</v>
      </c>
      <c r="AF64" s="157">
        <v>0.58419713183829614</v>
      </c>
      <c r="AG64" s="157">
        <v>0.58419713183829614</v>
      </c>
      <c r="AH64" s="157">
        <v>0.58419713183829614</v>
      </c>
      <c r="AI64" s="157">
        <v>0.58419713183829614</v>
      </c>
      <c r="AJ64" s="157">
        <v>0.58419713183829614</v>
      </c>
      <c r="AK64" s="157">
        <v>0.58419713183829614</v>
      </c>
      <c r="AL64" s="157">
        <v>0.58419713183829614</v>
      </c>
      <c r="AM64" s="157">
        <v>0.58419713183829614</v>
      </c>
      <c r="AN64" s="157">
        <v>0.58419713183829614</v>
      </c>
      <c r="AO64" s="157">
        <v>0.58419713183829614</v>
      </c>
      <c r="AP64" s="157">
        <v>0.58419713183829614</v>
      </c>
      <c r="AQ64" s="157">
        <v>0.58419713183829614</v>
      </c>
      <c r="AR64" s="157">
        <v>0.58419713183829614</v>
      </c>
      <c r="AS64" s="157">
        <v>0.58419713183829614</v>
      </c>
      <c r="AT64" s="157">
        <v>0.58419713183829614</v>
      </c>
      <c r="AU64" s="157">
        <v>0.58419713183829614</v>
      </c>
      <c r="AV64" s="157">
        <v>0.58419713183829614</v>
      </c>
      <c r="AW64" s="157">
        <v>0.58419713183829614</v>
      </c>
      <c r="AX64" s="157">
        <v>0.58419713183829614</v>
      </c>
      <c r="AY64" s="157">
        <v>0.58419713183829614</v>
      </c>
      <c r="AZ64" s="157">
        <v>0.58419713183829614</v>
      </c>
      <c r="BA64" s="157">
        <v>0.58419713183829614</v>
      </c>
      <c r="BB64" s="157">
        <v>0.58419713183829614</v>
      </c>
      <c r="BC64" s="157">
        <v>0.58419713183829614</v>
      </c>
      <c r="BD64" s="157">
        <v>0.63400000000000001</v>
      </c>
      <c r="BE64" s="157">
        <v>0.63400000000000001</v>
      </c>
      <c r="BF64" s="157">
        <v>0.63400000000000001</v>
      </c>
      <c r="BG64" s="157">
        <v>0.63400000000000001</v>
      </c>
      <c r="BH64" s="157">
        <v>0.63400000000000001</v>
      </c>
      <c r="BI64" s="157">
        <v>0.63400000000000001</v>
      </c>
      <c r="BJ64" s="157">
        <v>0.63400000000000001</v>
      </c>
      <c r="BK64" s="157">
        <v>0.63400000000000001</v>
      </c>
    </row>
    <row r="65" spans="1:63">
      <c r="A65" t="s">
        <v>146</v>
      </c>
      <c r="B65" s="153">
        <v>0.65099999999999991</v>
      </c>
      <c r="C65" s="155">
        <v>0.65099999999999991</v>
      </c>
      <c r="D65" s="155">
        <v>0.65099999999999991</v>
      </c>
      <c r="E65" s="155">
        <v>0.65099999999999991</v>
      </c>
      <c r="F65" s="155">
        <v>0.65100000000000002</v>
      </c>
      <c r="G65" s="155">
        <v>0.65100000000000002</v>
      </c>
      <c r="H65" s="155">
        <v>0.65100000000000002</v>
      </c>
      <c r="I65" s="155">
        <v>0.65100000000000002</v>
      </c>
      <c r="J65" s="155">
        <v>0.65059144676979075</v>
      </c>
      <c r="K65" s="155">
        <v>0.65059144676979075</v>
      </c>
      <c r="L65" s="155">
        <v>0.65059144676979075</v>
      </c>
      <c r="M65" s="155">
        <v>0.65059144676979075</v>
      </c>
      <c r="N65" s="153">
        <v>0.67599880739415619</v>
      </c>
      <c r="O65" s="155">
        <v>0.67600000000000005</v>
      </c>
      <c r="P65" s="155">
        <v>0.67600000000000005</v>
      </c>
      <c r="Q65" s="155">
        <v>0.67600000000000005</v>
      </c>
      <c r="R65" s="155">
        <v>0.71199999999999997</v>
      </c>
      <c r="S65" s="155">
        <v>0.71199999999999997</v>
      </c>
      <c r="T65" s="155">
        <v>0.71199999999999997</v>
      </c>
      <c r="U65" s="155">
        <v>0.71199999999999997</v>
      </c>
      <c r="V65" s="153">
        <v>0.70915257695152123</v>
      </c>
      <c r="W65" s="155">
        <v>0.70913995361273641</v>
      </c>
      <c r="X65" s="155">
        <v>0.70913995361273641</v>
      </c>
      <c r="Y65" s="155">
        <v>0.70913995361273641</v>
      </c>
      <c r="Z65" s="155">
        <v>0.70915257695152123</v>
      </c>
      <c r="AA65" s="155">
        <v>0.70915257695152123</v>
      </c>
      <c r="AB65" s="155">
        <v>0.70913995361273641</v>
      </c>
      <c r="AC65" s="155">
        <v>0.70913995361273641</v>
      </c>
      <c r="AD65" s="155">
        <v>0.70913995361273641</v>
      </c>
      <c r="AE65" s="155">
        <v>0.70913995361273641</v>
      </c>
      <c r="AF65" s="155">
        <v>0.70913995361273641</v>
      </c>
      <c r="AG65" s="155">
        <v>0.70913995361273641</v>
      </c>
      <c r="AH65" s="155">
        <v>0.70913995361273641</v>
      </c>
      <c r="AI65" s="155">
        <v>0.70913995361273641</v>
      </c>
      <c r="AJ65" s="155">
        <v>0.70913995361273641</v>
      </c>
      <c r="AK65" s="155">
        <v>0.70913995361273641</v>
      </c>
      <c r="AL65" s="155">
        <v>0.70913995361273641</v>
      </c>
      <c r="AM65" s="155">
        <v>0.70913995361273641</v>
      </c>
      <c r="AN65" s="155">
        <v>0.70913995361273641</v>
      </c>
      <c r="AO65" s="155">
        <v>0.70913995361273641</v>
      </c>
      <c r="AP65" s="155">
        <v>0.70913995361273641</v>
      </c>
      <c r="AQ65" s="155">
        <v>0.70913995361273641</v>
      </c>
      <c r="AR65" s="155">
        <v>0.70913995361273641</v>
      </c>
      <c r="AS65" s="155">
        <v>0.70913995361273641</v>
      </c>
      <c r="AT65" s="155">
        <v>0.70913995361273641</v>
      </c>
      <c r="AU65" s="155">
        <v>0.70913995361273641</v>
      </c>
      <c r="AV65" s="155">
        <v>0.70913995361273641</v>
      </c>
      <c r="AW65" s="155">
        <v>0.70913995361273641</v>
      </c>
      <c r="AX65" s="155">
        <v>0.70913995361273641</v>
      </c>
      <c r="AY65" s="155">
        <v>0.70913995361273641</v>
      </c>
      <c r="AZ65" s="155">
        <v>0.70913995361273641</v>
      </c>
      <c r="BA65" s="155">
        <v>0.70913995361273641</v>
      </c>
      <c r="BB65" s="155">
        <v>0.70913995361273641</v>
      </c>
      <c r="BC65" s="155">
        <v>0.70913995361273641</v>
      </c>
      <c r="BD65" s="155">
        <v>0.70913995361273641</v>
      </c>
      <c r="BE65" s="155">
        <v>0.70913995361273641</v>
      </c>
      <c r="BF65" s="155">
        <v>0.70913995361273641</v>
      </c>
      <c r="BG65" s="155">
        <v>0.70913995361273641</v>
      </c>
      <c r="BH65" s="155">
        <v>0.70913995361273641</v>
      </c>
      <c r="BI65" s="155">
        <v>0.70913995361273641</v>
      </c>
      <c r="BJ65" s="155">
        <v>0.70913995361273641</v>
      </c>
      <c r="BK65" s="155">
        <v>0.70899999999999996</v>
      </c>
    </row>
    <row r="66" spans="1:63">
      <c r="A66" s="150" t="s">
        <v>232</v>
      </c>
      <c r="B66" s="156">
        <v>0.45500000000000002</v>
      </c>
      <c r="C66" s="157">
        <v>0.45500000000000002</v>
      </c>
      <c r="D66" s="157">
        <v>0.45500000000000002</v>
      </c>
      <c r="E66" s="157">
        <v>0.45500000000000002</v>
      </c>
      <c r="F66" s="157">
        <v>0.45500000000000002</v>
      </c>
      <c r="G66" s="157">
        <v>0.45500000000000002</v>
      </c>
      <c r="H66" s="157">
        <v>0.45500000000000002</v>
      </c>
      <c r="I66" s="157">
        <v>0.45500000000000002</v>
      </c>
      <c r="J66" s="156">
        <v>0.45498139135413684</v>
      </c>
      <c r="K66" s="156">
        <v>0.45498139135413684</v>
      </c>
      <c r="L66" s="157">
        <v>0.45498139135413684</v>
      </c>
      <c r="M66" s="157">
        <v>0.45500000000000002</v>
      </c>
      <c r="N66" s="157">
        <v>0.45498614958448752</v>
      </c>
      <c r="O66" s="157">
        <v>0.45500000000000002</v>
      </c>
      <c r="P66" s="157">
        <v>0.45500000000000002</v>
      </c>
      <c r="Q66" s="157">
        <v>0.45500000000000002</v>
      </c>
      <c r="R66" s="157">
        <v>0.45500000000000002</v>
      </c>
      <c r="S66" s="157">
        <v>0.45500000000000002</v>
      </c>
      <c r="T66" s="157">
        <v>0.45500000000000002</v>
      </c>
      <c r="U66" s="157">
        <v>0.45500000000000002</v>
      </c>
      <c r="V66" s="157">
        <v>0.45498614958448752</v>
      </c>
      <c r="W66" s="157">
        <v>0.45500000000000002</v>
      </c>
      <c r="X66" s="157">
        <v>0.45500000000000002</v>
      </c>
      <c r="Y66" s="157">
        <v>0.45500000000000002</v>
      </c>
      <c r="Z66" s="157">
        <v>0.45498614958448752</v>
      </c>
      <c r="AA66" s="157">
        <v>0.45498614958448752</v>
      </c>
      <c r="AB66" s="157">
        <v>0.45500000000000002</v>
      </c>
      <c r="AC66" s="157">
        <v>0.45500000000000002</v>
      </c>
      <c r="AD66" s="157">
        <v>0.45500000000000002</v>
      </c>
      <c r="AE66" s="157">
        <v>0.45500000000000002</v>
      </c>
      <c r="AF66" s="157">
        <v>0.45500000000000002</v>
      </c>
      <c r="AG66" s="157">
        <v>0.45500000000000002</v>
      </c>
      <c r="AH66" s="157">
        <v>0.45500000000000002</v>
      </c>
      <c r="AI66" s="157">
        <v>0.45500000000000002</v>
      </c>
      <c r="AJ66" s="157">
        <v>0.45500000000000002</v>
      </c>
      <c r="AK66" s="157">
        <v>0.45500000000000002</v>
      </c>
      <c r="AL66" s="157">
        <v>0.45500000000000002</v>
      </c>
      <c r="AM66" s="157">
        <v>0.45500000000000002</v>
      </c>
      <c r="AN66" s="157">
        <v>0.45500000000000002</v>
      </c>
      <c r="AO66" s="157">
        <v>0.45500000000000002</v>
      </c>
      <c r="AP66" s="157">
        <v>0.45500000000000002</v>
      </c>
      <c r="AQ66" s="157">
        <v>0.45500000000000002</v>
      </c>
      <c r="AR66" s="157">
        <v>0.45500000000000002</v>
      </c>
      <c r="AS66" s="157">
        <v>0.45500000000000002</v>
      </c>
      <c r="AT66" s="157">
        <v>0.45500000000000002</v>
      </c>
      <c r="AU66" s="157">
        <v>0.45500000000000002</v>
      </c>
      <c r="AV66" s="157">
        <v>0.45500000000000002</v>
      </c>
      <c r="AW66" s="157">
        <v>0.45500000000000002</v>
      </c>
      <c r="AX66" s="157">
        <v>0.45500000000000002</v>
      </c>
      <c r="AY66" s="157">
        <v>0.45500000000000002</v>
      </c>
      <c r="AZ66" s="157">
        <v>0.45500000000000002</v>
      </c>
      <c r="BA66" s="157">
        <v>0.45500000000000002</v>
      </c>
      <c r="BB66" s="157">
        <v>0.71</v>
      </c>
      <c r="BC66" s="157">
        <v>0.71</v>
      </c>
      <c r="BD66" s="157">
        <v>0.71</v>
      </c>
      <c r="BE66" s="157">
        <v>0.71</v>
      </c>
      <c r="BF66" s="157">
        <v>0.71</v>
      </c>
      <c r="BG66" s="157">
        <v>0.71</v>
      </c>
      <c r="BH66" s="157">
        <v>0.71</v>
      </c>
      <c r="BI66" s="157">
        <v>0.71</v>
      </c>
      <c r="BJ66" s="157">
        <v>0.71</v>
      </c>
      <c r="BK66" s="157">
        <v>0.71</v>
      </c>
    </row>
    <row r="67" spans="1:63">
      <c r="A67" t="s">
        <v>233</v>
      </c>
      <c r="B67" s="155"/>
      <c r="C67" s="153">
        <v>0.1</v>
      </c>
      <c r="D67" s="155">
        <v>0.1</v>
      </c>
      <c r="E67" s="153">
        <v>0.1</v>
      </c>
      <c r="F67" s="155">
        <v>0.1</v>
      </c>
      <c r="G67" s="155">
        <v>0.1</v>
      </c>
      <c r="H67" s="155">
        <v>0.1</v>
      </c>
      <c r="I67" s="155">
        <v>0.1</v>
      </c>
      <c r="J67" s="155">
        <v>0.1</v>
      </c>
      <c r="K67" s="155">
        <v>0.1</v>
      </c>
      <c r="L67" s="155">
        <v>0.1</v>
      </c>
      <c r="M67" s="155">
        <v>0.1</v>
      </c>
      <c r="N67" s="155">
        <v>0.1</v>
      </c>
      <c r="O67" s="155">
        <v>0.1</v>
      </c>
      <c r="P67" s="155">
        <v>0.1</v>
      </c>
      <c r="Q67" s="155">
        <v>0.1</v>
      </c>
      <c r="R67" s="155">
        <v>0.1</v>
      </c>
      <c r="S67" s="155">
        <v>0.1</v>
      </c>
      <c r="T67" s="155">
        <v>0.1</v>
      </c>
      <c r="U67" s="155">
        <v>0.1</v>
      </c>
      <c r="V67" s="155">
        <v>0.1</v>
      </c>
      <c r="W67" s="158" t="s">
        <v>234</v>
      </c>
      <c r="X67" s="158" t="s">
        <v>234</v>
      </c>
      <c r="Y67" s="158" t="s">
        <v>234</v>
      </c>
      <c r="Z67" s="158" t="s">
        <v>234</v>
      </c>
      <c r="AA67" s="158" t="s">
        <v>234</v>
      </c>
      <c r="AB67" s="158" t="s">
        <v>234</v>
      </c>
      <c r="AC67" s="158" t="s">
        <v>234</v>
      </c>
      <c r="AD67" s="158" t="s">
        <v>234</v>
      </c>
      <c r="AE67" s="158" t="s">
        <v>234</v>
      </c>
      <c r="AF67" s="158" t="s">
        <v>234</v>
      </c>
      <c r="AG67" s="158" t="s">
        <v>234</v>
      </c>
      <c r="AH67" s="158" t="s">
        <v>234</v>
      </c>
      <c r="AI67" s="158" t="s">
        <v>234</v>
      </c>
      <c r="AJ67" s="158" t="s">
        <v>234</v>
      </c>
      <c r="AK67" s="158" t="s">
        <v>234</v>
      </c>
      <c r="AL67" s="158" t="s">
        <v>234</v>
      </c>
      <c r="AM67" s="158" t="s">
        <v>234</v>
      </c>
      <c r="AN67" s="158" t="s">
        <v>234</v>
      </c>
      <c r="AO67" s="158" t="s">
        <v>234</v>
      </c>
      <c r="AP67" s="158" t="s">
        <v>234</v>
      </c>
      <c r="AQ67" s="158" t="s">
        <v>234</v>
      </c>
      <c r="AR67" s="158" t="s">
        <v>234</v>
      </c>
      <c r="AS67" s="158" t="s">
        <v>234</v>
      </c>
      <c r="AT67" s="158" t="s">
        <v>234</v>
      </c>
      <c r="AU67" s="158" t="s">
        <v>234</v>
      </c>
      <c r="AV67" s="158" t="s">
        <v>234</v>
      </c>
      <c r="AW67" s="158" t="s">
        <v>234</v>
      </c>
      <c r="AX67" s="158" t="s">
        <v>234</v>
      </c>
      <c r="AY67" s="158" t="s">
        <v>234</v>
      </c>
      <c r="AZ67" s="158" t="s">
        <v>234</v>
      </c>
      <c r="BA67" s="158" t="s">
        <v>234</v>
      </c>
      <c r="BB67" s="158" t="s">
        <v>234</v>
      </c>
      <c r="BC67" s="158" t="s">
        <v>234</v>
      </c>
      <c r="BD67" s="158" t="s">
        <v>234</v>
      </c>
      <c r="BE67" s="158" t="s">
        <v>234</v>
      </c>
      <c r="BF67" s="158" t="s">
        <v>234</v>
      </c>
      <c r="BG67" s="158" t="s">
        <v>234</v>
      </c>
      <c r="BH67" s="158" t="s">
        <v>234</v>
      </c>
      <c r="BI67" s="158" t="s">
        <v>234</v>
      </c>
      <c r="BJ67" s="158" t="s">
        <v>234</v>
      </c>
      <c r="BK67" s="158" t="s">
        <v>234</v>
      </c>
    </row>
    <row r="68" spans="1:63">
      <c r="A68" s="150" t="s">
        <v>144</v>
      </c>
      <c r="B68" s="157"/>
      <c r="C68" s="156">
        <v>1</v>
      </c>
      <c r="D68" s="157">
        <v>1</v>
      </c>
      <c r="E68" s="157">
        <v>1</v>
      </c>
      <c r="F68" s="157">
        <v>1</v>
      </c>
      <c r="G68" s="157">
        <v>1</v>
      </c>
      <c r="H68" s="157">
        <v>1</v>
      </c>
      <c r="I68" s="157">
        <v>1</v>
      </c>
      <c r="J68" s="157">
        <v>1</v>
      </c>
      <c r="K68" s="157">
        <v>1</v>
      </c>
      <c r="L68" s="157">
        <v>0.99895825718254261</v>
      </c>
      <c r="M68" s="157">
        <v>1</v>
      </c>
      <c r="N68" s="157">
        <v>1</v>
      </c>
      <c r="O68" s="157">
        <v>1</v>
      </c>
      <c r="P68" s="157">
        <v>1</v>
      </c>
      <c r="Q68" s="157">
        <v>1</v>
      </c>
      <c r="R68" s="157">
        <v>1</v>
      </c>
      <c r="S68" s="157">
        <v>1</v>
      </c>
      <c r="T68" s="157">
        <v>1</v>
      </c>
      <c r="U68" s="157">
        <v>1</v>
      </c>
      <c r="V68" s="157">
        <v>1</v>
      </c>
      <c r="W68" s="157">
        <v>1</v>
      </c>
      <c r="X68" s="157">
        <v>1</v>
      </c>
      <c r="Y68" s="157">
        <v>1</v>
      </c>
      <c r="Z68" s="157">
        <v>1</v>
      </c>
      <c r="AA68" s="157">
        <v>1</v>
      </c>
      <c r="AB68" s="157">
        <v>1</v>
      </c>
      <c r="AC68" s="157">
        <v>1</v>
      </c>
      <c r="AD68" s="157">
        <v>1</v>
      </c>
      <c r="AE68" s="157">
        <v>1</v>
      </c>
      <c r="AF68" s="157">
        <v>1</v>
      </c>
      <c r="AG68" s="157">
        <v>1</v>
      </c>
      <c r="AH68" s="157">
        <v>1</v>
      </c>
      <c r="AI68" s="157">
        <v>1</v>
      </c>
      <c r="AJ68" s="157">
        <v>1</v>
      </c>
      <c r="AK68" s="157">
        <v>1</v>
      </c>
      <c r="AL68" s="157">
        <v>1</v>
      </c>
      <c r="AM68" s="157">
        <v>1</v>
      </c>
      <c r="AN68" s="157">
        <v>1</v>
      </c>
      <c r="AO68" s="157">
        <v>1</v>
      </c>
      <c r="AP68" s="157">
        <v>1</v>
      </c>
      <c r="AQ68" s="157">
        <v>1</v>
      </c>
      <c r="AR68" s="157">
        <v>1</v>
      </c>
      <c r="AS68" s="157">
        <v>1</v>
      </c>
      <c r="AT68" s="157">
        <v>1</v>
      </c>
      <c r="AU68" s="157">
        <v>1</v>
      </c>
      <c r="AV68" s="157">
        <v>1</v>
      </c>
      <c r="AW68" s="157">
        <v>1</v>
      </c>
      <c r="AX68" s="157">
        <v>1</v>
      </c>
      <c r="AY68" s="157">
        <v>1</v>
      </c>
      <c r="AZ68" s="157">
        <v>1</v>
      </c>
      <c r="BA68" s="157">
        <v>1</v>
      </c>
      <c r="BB68" s="157">
        <v>1</v>
      </c>
      <c r="BC68" s="157">
        <v>1</v>
      </c>
      <c r="BD68" s="157">
        <v>1</v>
      </c>
      <c r="BE68" s="157">
        <v>1</v>
      </c>
      <c r="BF68" s="157">
        <v>1</v>
      </c>
      <c r="BG68" s="157">
        <v>1</v>
      </c>
      <c r="BH68" s="157">
        <v>1</v>
      </c>
      <c r="BI68" s="157">
        <v>1</v>
      </c>
      <c r="BJ68" s="157">
        <v>1</v>
      </c>
      <c r="BK68" s="157">
        <v>1</v>
      </c>
    </row>
    <row r="69" spans="1:63">
      <c r="A69" t="s">
        <v>151</v>
      </c>
      <c r="B69" s="155"/>
      <c r="C69" s="153">
        <v>0.38700000000000001</v>
      </c>
      <c r="D69" s="155">
        <v>0.45600000000000002</v>
      </c>
      <c r="E69" s="155">
        <v>0.46600000000000003</v>
      </c>
      <c r="F69" s="155">
        <v>0.496</v>
      </c>
      <c r="G69" s="155">
        <v>0.496</v>
      </c>
      <c r="H69" s="155">
        <v>0.496</v>
      </c>
      <c r="I69" s="155">
        <v>0.496</v>
      </c>
      <c r="J69" s="153">
        <v>0.49576929718528751</v>
      </c>
      <c r="K69" s="155">
        <v>0.49576929718528751</v>
      </c>
      <c r="L69" s="153">
        <v>0.48199999999999998</v>
      </c>
      <c r="M69" s="153">
        <v>0.48399999999999999</v>
      </c>
      <c r="N69" s="155">
        <v>0.48398684324417901</v>
      </c>
      <c r="O69" s="155">
        <v>0.48399999999999999</v>
      </c>
      <c r="P69" s="155">
        <v>0.48399999999999999</v>
      </c>
      <c r="Q69" s="155">
        <v>0.48399999999999999</v>
      </c>
      <c r="R69" s="155">
        <v>0.48399999999999999</v>
      </c>
      <c r="S69" s="155">
        <v>0.48399999999999999</v>
      </c>
      <c r="T69" s="155">
        <v>0.48399999999999999</v>
      </c>
      <c r="U69" s="155">
        <v>0.48399999999999999</v>
      </c>
      <c r="V69" s="155">
        <v>0.48400143807298218</v>
      </c>
      <c r="W69" s="155">
        <v>0.48399999999999999</v>
      </c>
      <c r="X69" s="155">
        <v>0.48399999999999999</v>
      </c>
      <c r="Y69" s="155">
        <v>0.48399999999999999</v>
      </c>
      <c r="Z69" s="155">
        <v>0.48400143807298218</v>
      </c>
      <c r="AA69" s="155">
        <v>0.48400143807298218</v>
      </c>
      <c r="AB69" s="155">
        <v>0.48399999999999999</v>
      </c>
      <c r="AC69" s="155">
        <v>0.48399999999999999</v>
      </c>
      <c r="AD69" s="155">
        <v>0.48399999999999999</v>
      </c>
      <c r="AE69" s="155">
        <v>0.48399999999999999</v>
      </c>
      <c r="AF69" s="155">
        <v>0.48399999999999999</v>
      </c>
      <c r="AG69" s="155">
        <v>0.48399999999999999</v>
      </c>
      <c r="AH69" s="155">
        <v>0.48399999999999999</v>
      </c>
      <c r="AI69" s="155">
        <v>0.48399999999999999</v>
      </c>
      <c r="AJ69" s="155">
        <v>0.48399999999999999</v>
      </c>
      <c r="AK69" s="155">
        <v>0.48399999999999999</v>
      </c>
      <c r="AL69" s="155">
        <v>0.48399999999999999</v>
      </c>
      <c r="AM69" s="155">
        <v>0.48399999999999999</v>
      </c>
      <c r="AN69" s="155">
        <v>0.48399999999999999</v>
      </c>
      <c r="AO69" s="155">
        <v>0.48399999999999999</v>
      </c>
      <c r="AP69" s="155">
        <v>0.48399999999999999</v>
      </c>
      <c r="AQ69" s="155">
        <v>0.48399999999999999</v>
      </c>
      <c r="AR69" s="155">
        <v>0.48399999999999999</v>
      </c>
      <c r="AS69" s="155">
        <v>0.48399999999999999</v>
      </c>
      <c r="AT69" s="155">
        <v>0.48399999999999999</v>
      </c>
      <c r="AU69" s="155">
        <v>0.49170000000000003</v>
      </c>
      <c r="AV69" s="155">
        <v>0.49170000000000003</v>
      </c>
      <c r="AW69" s="155">
        <v>0.49170000000000003</v>
      </c>
      <c r="AX69" s="155">
        <v>0.49170000000000003</v>
      </c>
      <c r="AY69" s="155">
        <v>0.49170000000000003</v>
      </c>
      <c r="AZ69" s="155">
        <v>0.49170000000000003</v>
      </c>
      <c r="BA69" s="155">
        <v>0.49170000000000003</v>
      </c>
      <c r="BB69" s="155">
        <v>0.49170000000000003</v>
      </c>
      <c r="BC69" s="155">
        <v>0.49170000000000003</v>
      </c>
      <c r="BD69" s="155">
        <v>0.49170000000000003</v>
      </c>
      <c r="BE69" s="155">
        <v>0.49170000000000003</v>
      </c>
      <c r="BF69" s="155">
        <v>0.49170000000000003</v>
      </c>
      <c r="BG69" s="155">
        <v>0.49170000000000003</v>
      </c>
      <c r="BH69" s="155">
        <v>0.49170000000000003</v>
      </c>
      <c r="BI69" s="155">
        <v>0.49170000000000003</v>
      </c>
      <c r="BJ69" s="155">
        <v>0.49170000000000003</v>
      </c>
      <c r="BK69" s="155">
        <v>0.49199999999999999</v>
      </c>
    </row>
    <row r="70" spans="1:63">
      <c r="A70" s="150" t="s">
        <v>235</v>
      </c>
      <c r="B70" s="157"/>
      <c r="C70" s="156">
        <v>0.5</v>
      </c>
      <c r="D70" s="157">
        <v>0.5</v>
      </c>
      <c r="E70" s="156">
        <v>0.5</v>
      </c>
      <c r="F70" s="157">
        <v>0.5</v>
      </c>
      <c r="G70" s="157">
        <v>0.5</v>
      </c>
      <c r="H70" s="157">
        <v>0.5</v>
      </c>
      <c r="I70" s="157">
        <v>0.5</v>
      </c>
      <c r="J70" s="157">
        <v>0.5</v>
      </c>
      <c r="K70" s="157">
        <v>0.5</v>
      </c>
      <c r="L70" s="156">
        <v>0.5</v>
      </c>
      <c r="M70" s="157">
        <v>0.5</v>
      </c>
      <c r="N70" s="157">
        <v>0.5</v>
      </c>
      <c r="O70" s="157">
        <v>0.5</v>
      </c>
      <c r="P70" s="157">
        <v>0.5</v>
      </c>
      <c r="Q70" s="157">
        <v>0.5</v>
      </c>
      <c r="R70" s="157">
        <v>0.5</v>
      </c>
      <c r="S70" s="157">
        <v>0.5</v>
      </c>
      <c r="T70" s="157">
        <v>0.5</v>
      </c>
      <c r="U70" s="157">
        <v>0.5</v>
      </c>
      <c r="V70" s="157">
        <v>0.5</v>
      </c>
      <c r="W70" s="157">
        <v>0.5</v>
      </c>
      <c r="X70" s="157">
        <v>0.5</v>
      </c>
      <c r="Y70" s="157">
        <v>0.5</v>
      </c>
      <c r="Z70" s="157">
        <v>0.5</v>
      </c>
      <c r="AA70" s="157">
        <v>0.5</v>
      </c>
      <c r="AB70" s="157">
        <v>0.5</v>
      </c>
      <c r="AC70" s="157">
        <v>0.5</v>
      </c>
      <c r="AD70" s="157">
        <v>0.5</v>
      </c>
      <c r="AE70" s="157">
        <v>0.5</v>
      </c>
      <c r="AF70" s="157">
        <v>0.5</v>
      </c>
      <c r="AG70" s="157">
        <v>0.5</v>
      </c>
      <c r="AH70" s="157">
        <v>0.5</v>
      </c>
      <c r="AI70" s="157">
        <v>0.5</v>
      </c>
      <c r="AJ70" s="157">
        <v>0.5</v>
      </c>
      <c r="AK70" s="157">
        <v>0.5</v>
      </c>
      <c r="AL70" s="157">
        <v>0.5</v>
      </c>
      <c r="AM70" s="157">
        <v>0.5</v>
      </c>
      <c r="AN70" s="157">
        <v>0.5</v>
      </c>
      <c r="AO70" s="157">
        <v>0.5</v>
      </c>
      <c r="AP70" s="157">
        <v>0.5</v>
      </c>
      <c r="AQ70" s="157">
        <v>0.5</v>
      </c>
      <c r="AR70" s="157">
        <v>0.5</v>
      </c>
      <c r="AS70" s="157">
        <v>0.5</v>
      </c>
      <c r="AT70" s="157">
        <v>0.5</v>
      </c>
      <c r="AU70" s="157">
        <v>0.5</v>
      </c>
      <c r="AV70" s="157">
        <v>0.5</v>
      </c>
      <c r="AW70" s="157">
        <v>0.5</v>
      </c>
      <c r="AX70" s="157">
        <v>0.5</v>
      </c>
      <c r="AY70" s="157">
        <v>0.5</v>
      </c>
      <c r="AZ70" s="157">
        <v>0.5</v>
      </c>
      <c r="BA70" s="157">
        <v>0.5</v>
      </c>
      <c r="BB70" s="157">
        <v>0.5</v>
      </c>
      <c r="BC70" s="157">
        <v>0.5</v>
      </c>
      <c r="BD70" s="157">
        <v>0.5</v>
      </c>
      <c r="BE70" s="157">
        <v>0.5</v>
      </c>
      <c r="BF70" s="157">
        <v>0.5</v>
      </c>
      <c r="BG70" s="157">
        <v>0.5</v>
      </c>
      <c r="BH70" s="157">
        <v>0.5</v>
      </c>
      <c r="BI70" s="157">
        <v>0.5</v>
      </c>
      <c r="BJ70" s="157">
        <v>0.5</v>
      </c>
      <c r="BK70" s="157">
        <v>0.5</v>
      </c>
    </row>
    <row r="71" spans="1:63">
      <c r="A71" t="s">
        <v>141</v>
      </c>
      <c r="B71" s="155"/>
      <c r="C71" s="155"/>
      <c r="D71" s="153">
        <v>1</v>
      </c>
      <c r="E71" s="155">
        <v>1</v>
      </c>
      <c r="F71" s="155">
        <v>1</v>
      </c>
      <c r="G71" s="155">
        <v>1</v>
      </c>
      <c r="H71" s="155">
        <v>1</v>
      </c>
      <c r="I71" s="155">
        <v>1</v>
      </c>
      <c r="J71" s="155">
        <v>1</v>
      </c>
      <c r="K71" s="155">
        <v>1</v>
      </c>
      <c r="L71" s="155">
        <v>1</v>
      </c>
      <c r="M71" s="155">
        <v>1</v>
      </c>
      <c r="N71" s="155">
        <v>1</v>
      </c>
      <c r="O71" s="155">
        <v>1</v>
      </c>
      <c r="P71" s="155">
        <v>1</v>
      </c>
      <c r="Q71" s="155">
        <v>1</v>
      </c>
      <c r="R71" s="155">
        <v>1</v>
      </c>
      <c r="S71" s="155">
        <v>1</v>
      </c>
      <c r="T71" s="155">
        <v>1</v>
      </c>
      <c r="U71" s="155">
        <v>1</v>
      </c>
      <c r="V71" s="155">
        <v>1</v>
      </c>
      <c r="W71" s="155">
        <v>1</v>
      </c>
      <c r="X71" s="155">
        <v>1</v>
      </c>
      <c r="Y71" s="155">
        <v>1</v>
      </c>
      <c r="Z71" s="155">
        <v>1</v>
      </c>
      <c r="AA71" s="155">
        <v>1</v>
      </c>
      <c r="AB71" s="155">
        <v>1</v>
      </c>
      <c r="AC71" s="155">
        <v>1</v>
      </c>
      <c r="AD71" s="155">
        <v>1</v>
      </c>
      <c r="AE71" s="155">
        <v>1</v>
      </c>
      <c r="AF71" s="155">
        <v>1</v>
      </c>
      <c r="AG71" s="155">
        <v>1</v>
      </c>
      <c r="AH71" s="155">
        <v>1</v>
      </c>
      <c r="AI71" s="155">
        <v>1</v>
      </c>
      <c r="AJ71" s="155">
        <v>1</v>
      </c>
      <c r="AK71" s="155">
        <v>1</v>
      </c>
      <c r="AL71" s="155">
        <v>1</v>
      </c>
      <c r="AM71" s="155">
        <v>1</v>
      </c>
      <c r="AN71" s="155">
        <v>1</v>
      </c>
      <c r="AO71" s="155">
        <v>1</v>
      </c>
      <c r="AP71" s="155">
        <v>1</v>
      </c>
      <c r="AQ71" s="155">
        <v>1</v>
      </c>
      <c r="AR71" s="155">
        <v>1</v>
      </c>
      <c r="AS71" s="155">
        <v>1</v>
      </c>
      <c r="AT71" s="155">
        <v>1</v>
      </c>
      <c r="AU71" s="155">
        <v>1</v>
      </c>
      <c r="AV71" s="155">
        <v>1</v>
      </c>
      <c r="AW71" s="155">
        <v>1</v>
      </c>
      <c r="AX71" s="155">
        <v>1</v>
      </c>
      <c r="AY71" s="155">
        <v>1</v>
      </c>
      <c r="AZ71" s="155">
        <v>1</v>
      </c>
      <c r="BA71" s="155">
        <v>1</v>
      </c>
      <c r="BB71" s="155">
        <v>1</v>
      </c>
      <c r="BC71" s="155">
        <v>1</v>
      </c>
      <c r="BD71" s="155">
        <v>1</v>
      </c>
      <c r="BE71" s="155">
        <v>1</v>
      </c>
      <c r="BF71" s="155">
        <v>1</v>
      </c>
      <c r="BG71" s="155">
        <v>1</v>
      </c>
      <c r="BH71" s="155">
        <v>1</v>
      </c>
      <c r="BI71" s="155">
        <v>1</v>
      </c>
      <c r="BJ71" s="155">
        <v>1</v>
      </c>
      <c r="BK71" s="155">
        <v>1</v>
      </c>
    </row>
    <row r="72" spans="1:63">
      <c r="A72" s="150" t="s">
        <v>236</v>
      </c>
      <c r="B72" s="157"/>
      <c r="C72" s="157"/>
      <c r="D72" s="156">
        <v>0.35</v>
      </c>
      <c r="E72" s="157">
        <v>0.35</v>
      </c>
      <c r="F72" s="157">
        <v>0.35</v>
      </c>
      <c r="G72" s="157">
        <v>0.35</v>
      </c>
      <c r="H72" s="157">
        <v>0.35</v>
      </c>
      <c r="I72" s="157">
        <v>0.35</v>
      </c>
      <c r="J72" s="157">
        <v>0.35001256176199647</v>
      </c>
      <c r="K72" s="157">
        <v>0.35001256176199647</v>
      </c>
      <c r="L72" s="157">
        <v>0.35001256176199647</v>
      </c>
      <c r="M72" s="157">
        <v>0.35001256176199647</v>
      </c>
      <c r="N72" s="157">
        <v>0.34998920319585403</v>
      </c>
      <c r="O72" s="157">
        <v>0.35</v>
      </c>
      <c r="P72" s="157">
        <v>0.35</v>
      </c>
      <c r="Q72" s="157">
        <v>0.35</v>
      </c>
      <c r="R72" s="157">
        <v>0.49</v>
      </c>
      <c r="S72" s="157">
        <v>0.49</v>
      </c>
      <c r="T72" s="157">
        <v>0.49</v>
      </c>
      <c r="U72" s="157">
        <v>0.49</v>
      </c>
      <c r="V72" s="157">
        <v>0.49000872600349038</v>
      </c>
      <c r="W72" s="157">
        <v>0.49</v>
      </c>
      <c r="X72" s="157">
        <v>0.49</v>
      </c>
      <c r="Y72" s="157">
        <v>0.49</v>
      </c>
      <c r="Z72" s="157">
        <v>0.49000872600349038</v>
      </c>
      <c r="AA72" s="157">
        <v>0.49000872600349038</v>
      </c>
      <c r="AB72" s="157">
        <v>0.49</v>
      </c>
      <c r="AC72" s="157">
        <v>0.49</v>
      </c>
      <c r="AD72" s="157">
        <v>0.49</v>
      </c>
      <c r="AE72" s="157">
        <v>0.49</v>
      </c>
      <c r="AF72" s="157">
        <v>0.49</v>
      </c>
      <c r="AG72" s="157">
        <v>0.49</v>
      </c>
      <c r="AH72" s="157">
        <v>0.49</v>
      </c>
      <c r="AI72" s="157">
        <v>0.49</v>
      </c>
      <c r="AJ72" s="157">
        <v>0.49</v>
      </c>
      <c r="AK72" s="157">
        <v>0.49</v>
      </c>
      <c r="AL72" s="157">
        <v>0.49</v>
      </c>
      <c r="AM72" s="157">
        <v>0.49</v>
      </c>
      <c r="AN72" s="157">
        <v>0.49</v>
      </c>
      <c r="AO72" s="157">
        <v>0.49</v>
      </c>
      <c r="AP72" s="157">
        <v>0.49</v>
      </c>
      <c r="AQ72" s="157">
        <v>0.49</v>
      </c>
      <c r="AR72" s="157">
        <v>0.49</v>
      </c>
      <c r="AS72" s="157">
        <v>0.49</v>
      </c>
      <c r="AT72" s="157">
        <v>0.49</v>
      </c>
      <c r="AU72" s="157">
        <v>0.49</v>
      </c>
      <c r="AV72" s="157">
        <v>0.49</v>
      </c>
      <c r="AW72" s="157">
        <v>0.49</v>
      </c>
      <c r="AX72" s="157">
        <v>0.49</v>
      </c>
      <c r="AY72" s="157">
        <v>0.49</v>
      </c>
      <c r="AZ72" s="157">
        <v>0.49</v>
      </c>
      <c r="BA72" s="157">
        <v>0.49</v>
      </c>
      <c r="BB72" s="157">
        <v>0.49</v>
      </c>
      <c r="BC72" s="157">
        <v>0.49</v>
      </c>
      <c r="BD72" s="157">
        <v>0.49</v>
      </c>
      <c r="BE72" s="157">
        <v>0.49</v>
      </c>
      <c r="BF72" s="157">
        <v>0.49</v>
      </c>
      <c r="BG72" s="157">
        <v>0.49</v>
      </c>
      <c r="BH72" s="157">
        <v>0.49</v>
      </c>
      <c r="BI72" s="157">
        <v>0.49</v>
      </c>
      <c r="BJ72" s="157">
        <v>0.49</v>
      </c>
      <c r="BK72" s="157">
        <v>0.49</v>
      </c>
    </row>
    <row r="73" spans="1:63">
      <c r="A73" t="s">
        <v>237</v>
      </c>
      <c r="B73" s="155"/>
      <c r="C73" s="155"/>
      <c r="D73" s="153">
        <v>0.115</v>
      </c>
      <c r="E73" s="155">
        <v>0.115</v>
      </c>
      <c r="F73" s="155">
        <v>0.115</v>
      </c>
      <c r="G73" s="155">
        <v>0.115</v>
      </c>
      <c r="H73" s="155">
        <v>0.19</v>
      </c>
      <c r="I73" s="155">
        <v>0.19</v>
      </c>
      <c r="J73" s="155">
        <v>0.1903905631878012</v>
      </c>
      <c r="K73" s="155">
        <v>0.1903905631878012</v>
      </c>
      <c r="L73" s="155">
        <v>0.1903905631878012</v>
      </c>
      <c r="M73" s="155">
        <v>0.1903905631878012</v>
      </c>
      <c r="N73" s="155">
        <v>0.1903905631878012</v>
      </c>
      <c r="O73" s="155">
        <v>0.19</v>
      </c>
      <c r="P73" s="155">
        <v>0.19</v>
      </c>
      <c r="Q73" s="155">
        <v>0.19</v>
      </c>
      <c r="R73" s="155">
        <v>0.19</v>
      </c>
      <c r="S73" s="155">
        <v>0.34399999999999997</v>
      </c>
      <c r="T73" s="155">
        <v>0.34399999999999997</v>
      </c>
      <c r="U73" s="155">
        <v>0.36899999999999999</v>
      </c>
      <c r="V73" s="155">
        <v>0.36901790957134467</v>
      </c>
      <c r="W73" s="155">
        <v>0.36899999999999999</v>
      </c>
      <c r="X73" s="155">
        <v>0.36899999999999999</v>
      </c>
      <c r="Y73" s="155">
        <v>0.36899999999999999</v>
      </c>
      <c r="Z73" s="155">
        <v>0.36901790957134467</v>
      </c>
      <c r="AA73" s="155">
        <v>0.36901790957134467</v>
      </c>
      <c r="AB73" s="155">
        <v>0.36899999999999999</v>
      </c>
      <c r="AC73" s="155">
        <v>0.36899999999999999</v>
      </c>
      <c r="AD73" s="155">
        <v>0.36899999999999999</v>
      </c>
      <c r="AE73" s="155">
        <v>0.36899999999999999</v>
      </c>
      <c r="AF73" s="155">
        <v>0.36899999999999999</v>
      </c>
      <c r="AG73" s="155">
        <v>0.36899999999999999</v>
      </c>
      <c r="AH73" s="155">
        <v>0.36899999999999999</v>
      </c>
      <c r="AI73" s="155">
        <v>0.36899999999999999</v>
      </c>
      <c r="AJ73" s="155">
        <v>0.36899999999999999</v>
      </c>
      <c r="AK73" s="155">
        <v>0.36899999999999999</v>
      </c>
      <c r="AL73" s="155">
        <v>0.36899999999999999</v>
      </c>
      <c r="AM73" s="155">
        <v>0.36899999999999999</v>
      </c>
      <c r="AN73" s="155">
        <v>0.36899999999999999</v>
      </c>
      <c r="AO73" s="155">
        <v>0.36899999999999999</v>
      </c>
      <c r="AP73" s="155">
        <v>0.36899999999999999</v>
      </c>
      <c r="AQ73" s="155">
        <v>0.36899999999999999</v>
      </c>
      <c r="AR73" s="155">
        <v>0.36899999999999999</v>
      </c>
      <c r="AS73" s="155">
        <v>0.36899999999999999</v>
      </c>
      <c r="AT73" s="155">
        <v>0.36899999999999999</v>
      </c>
      <c r="AU73" s="155">
        <v>0.36899999999999999</v>
      </c>
      <c r="AV73" s="155">
        <v>0.36899999999999999</v>
      </c>
      <c r="AW73" s="155">
        <v>0.36899999999999999</v>
      </c>
      <c r="AX73" s="155">
        <v>0.36899999999999999</v>
      </c>
      <c r="AY73" s="155">
        <v>0.36899999999999999</v>
      </c>
      <c r="AZ73" s="155">
        <v>0.36899999999999999</v>
      </c>
      <c r="BA73" s="155">
        <v>0.36899999999999999</v>
      </c>
      <c r="BB73" s="155">
        <v>0.36899999999999999</v>
      </c>
      <c r="BC73" s="155">
        <v>0.36899999999999999</v>
      </c>
      <c r="BD73" s="155">
        <v>0.753</v>
      </c>
      <c r="BE73" s="155">
        <v>0.753</v>
      </c>
      <c r="BF73" s="155">
        <v>0.753</v>
      </c>
      <c r="BG73" s="155">
        <v>0.753</v>
      </c>
      <c r="BH73" s="155">
        <v>0.753</v>
      </c>
      <c r="BI73" s="155">
        <v>0.753</v>
      </c>
      <c r="BJ73" s="155">
        <v>0.753</v>
      </c>
      <c r="BK73" s="155">
        <v>0.753</v>
      </c>
    </row>
    <row r="74" spans="1:63">
      <c r="A74" s="150" t="s">
        <v>238</v>
      </c>
      <c r="B74" s="157"/>
      <c r="C74" s="157"/>
      <c r="D74" s="156">
        <v>0.34200000000000003</v>
      </c>
      <c r="E74" s="157">
        <v>0.34200000000000003</v>
      </c>
      <c r="F74" s="157">
        <v>0.34200000000000003</v>
      </c>
      <c r="G74" s="157">
        <v>0.34200000000000003</v>
      </c>
      <c r="H74" s="157">
        <v>0.34200000000000003</v>
      </c>
      <c r="I74" s="157">
        <v>0.34200000000000003</v>
      </c>
      <c r="J74" s="157">
        <v>0.34231761766272067</v>
      </c>
      <c r="K74" s="157">
        <v>0.34231761766272067</v>
      </c>
      <c r="L74" s="157">
        <v>0.34231761766272067</v>
      </c>
      <c r="M74" s="157">
        <v>0.34231761766272067</v>
      </c>
      <c r="N74" s="157">
        <v>0.34229426634032822</v>
      </c>
      <c r="O74" s="157">
        <v>0.34200000000000003</v>
      </c>
      <c r="P74" s="157">
        <v>0.34200000000000003</v>
      </c>
      <c r="Q74" s="157">
        <v>0.34200000000000003</v>
      </c>
      <c r="R74" s="157">
        <v>0.34200000000000003</v>
      </c>
      <c r="S74" s="157">
        <v>0.34229999999999999</v>
      </c>
      <c r="T74" s="157">
        <v>0.34229999999999999</v>
      </c>
      <c r="U74" s="157">
        <v>0.34229999999999999</v>
      </c>
      <c r="V74" s="157">
        <v>0.34229462897933338</v>
      </c>
      <c r="W74" s="157">
        <v>0.34229999999999999</v>
      </c>
      <c r="X74" s="157">
        <v>0.34229999999999999</v>
      </c>
      <c r="Y74" s="157">
        <v>0.34229999999999999</v>
      </c>
      <c r="Z74" s="157">
        <v>0.54231189914224853</v>
      </c>
      <c r="AA74" s="157">
        <v>0.54231189914224853</v>
      </c>
      <c r="AB74" s="157">
        <v>0.54200000000000004</v>
      </c>
      <c r="AC74" s="157">
        <v>0.54200000000000004</v>
      </c>
      <c r="AD74" s="157">
        <v>0.54200000000000004</v>
      </c>
      <c r="AE74" s="157">
        <v>0.54200000000000004</v>
      </c>
      <c r="AF74" s="157">
        <v>0.54200000000000004</v>
      </c>
      <c r="AG74" s="157">
        <v>0.54200000000000004</v>
      </c>
      <c r="AH74" s="157">
        <v>0.54200000000000004</v>
      </c>
      <c r="AI74" s="157">
        <v>0.54200000000000004</v>
      </c>
      <c r="AJ74" s="157">
        <v>0.54200000000000004</v>
      </c>
      <c r="AK74" s="157">
        <v>0.54200000000000004</v>
      </c>
      <c r="AL74" s="157">
        <v>0.54200000000000004</v>
      </c>
      <c r="AM74" s="157">
        <v>0.54200000000000004</v>
      </c>
      <c r="AN74" s="157">
        <v>0.54200000000000004</v>
      </c>
      <c r="AO74" s="157">
        <v>0.54200000000000004</v>
      </c>
      <c r="AP74" s="157">
        <v>0.54200000000000004</v>
      </c>
      <c r="AQ74" s="157">
        <v>0.54200000000000004</v>
      </c>
      <c r="AR74" s="157">
        <v>0.54200000000000004</v>
      </c>
      <c r="AS74" s="157">
        <v>0.54200000000000004</v>
      </c>
      <c r="AT74" s="157">
        <v>0.54200000000000004</v>
      </c>
      <c r="AU74" s="157">
        <v>0.54200000000000004</v>
      </c>
      <c r="AV74" s="159" t="s">
        <v>234</v>
      </c>
      <c r="AW74" s="159" t="s">
        <v>234</v>
      </c>
      <c r="AX74" s="159" t="s">
        <v>234</v>
      </c>
      <c r="AY74" s="159" t="s">
        <v>234</v>
      </c>
      <c r="AZ74" s="159" t="s">
        <v>234</v>
      </c>
      <c r="BA74" s="159" t="s">
        <v>234</v>
      </c>
      <c r="BB74" s="159" t="s">
        <v>234</v>
      </c>
      <c r="BC74" s="159" t="s">
        <v>234</v>
      </c>
      <c r="BD74" s="159" t="s">
        <v>234</v>
      </c>
      <c r="BE74" s="159" t="s">
        <v>234</v>
      </c>
      <c r="BF74" s="159" t="s">
        <v>234</v>
      </c>
      <c r="BG74" s="159" t="s">
        <v>234</v>
      </c>
      <c r="BH74" s="159" t="s">
        <v>234</v>
      </c>
      <c r="BI74" s="159" t="s">
        <v>234</v>
      </c>
      <c r="BJ74" s="159" t="s">
        <v>234</v>
      </c>
      <c r="BK74" s="159" t="s">
        <v>234</v>
      </c>
    </row>
    <row r="75" spans="1:63">
      <c r="A75" t="s">
        <v>239</v>
      </c>
      <c r="B75" s="155"/>
      <c r="C75" s="155"/>
      <c r="D75" s="153">
        <v>0.35</v>
      </c>
      <c r="E75" s="155">
        <v>0.35</v>
      </c>
      <c r="F75" s="155">
        <v>0.35</v>
      </c>
      <c r="G75" s="155">
        <v>0.35</v>
      </c>
      <c r="H75" s="155">
        <v>0.35</v>
      </c>
      <c r="I75" s="155">
        <v>0.35</v>
      </c>
      <c r="J75" s="155">
        <v>0.3499779541446208</v>
      </c>
      <c r="K75" s="155">
        <v>0.3499779541446208</v>
      </c>
      <c r="L75" s="155">
        <v>0.3499779541446208</v>
      </c>
      <c r="M75" s="155">
        <v>0.3499779541446208</v>
      </c>
      <c r="N75" s="155">
        <v>0.3499779541446208</v>
      </c>
      <c r="O75" s="155">
        <v>0.35</v>
      </c>
      <c r="P75" s="155">
        <v>0.35</v>
      </c>
      <c r="Q75" s="155">
        <v>0.35</v>
      </c>
      <c r="R75" s="155">
        <v>0.35</v>
      </c>
      <c r="S75" s="155">
        <v>0.35</v>
      </c>
      <c r="T75" s="155">
        <v>0.35</v>
      </c>
      <c r="U75" s="155">
        <v>0.35</v>
      </c>
      <c r="V75" s="155">
        <v>0.35001100836635846</v>
      </c>
      <c r="W75" s="155">
        <v>0.35</v>
      </c>
      <c r="X75" s="155">
        <v>0.35</v>
      </c>
      <c r="Y75" s="155">
        <v>0.35</v>
      </c>
      <c r="Z75" s="155">
        <v>0.35001100836635846</v>
      </c>
      <c r="AA75" s="155">
        <v>0.35001100836635846</v>
      </c>
      <c r="AB75" s="155">
        <v>0.35</v>
      </c>
      <c r="AC75" s="155">
        <v>0.35</v>
      </c>
      <c r="AD75" s="155">
        <v>0.35</v>
      </c>
      <c r="AE75" s="155">
        <v>0.35</v>
      </c>
      <c r="AF75" s="155">
        <v>0.35</v>
      </c>
      <c r="AG75" s="155">
        <v>0.35</v>
      </c>
      <c r="AH75" s="155">
        <v>0.35</v>
      </c>
      <c r="AI75" s="155">
        <v>0.35</v>
      </c>
      <c r="AJ75" s="155">
        <v>0.35</v>
      </c>
      <c r="AK75" s="155">
        <v>0.35</v>
      </c>
      <c r="AL75" s="155">
        <v>0.35</v>
      </c>
      <c r="AM75" s="155">
        <v>0.35</v>
      </c>
      <c r="AN75" s="155">
        <v>0.35</v>
      </c>
      <c r="AO75" s="155">
        <v>0.35</v>
      </c>
      <c r="AP75" s="155">
        <v>0.3942414340433954</v>
      </c>
      <c r="AQ75" s="155">
        <v>0.3942414340433954</v>
      </c>
      <c r="AR75" s="155">
        <v>0.3942414340433954</v>
      </c>
      <c r="AS75" s="155">
        <v>0.3942414340433954</v>
      </c>
      <c r="AT75" s="155">
        <v>0.3942414340433954</v>
      </c>
      <c r="AU75" s="155">
        <v>0.5</v>
      </c>
      <c r="AV75" s="155">
        <v>0.5</v>
      </c>
      <c r="AW75" s="155">
        <v>0.5</v>
      </c>
      <c r="AX75" s="155">
        <v>0.5</v>
      </c>
      <c r="AY75" s="155">
        <v>0.5</v>
      </c>
      <c r="AZ75" s="155">
        <v>0.5</v>
      </c>
      <c r="BA75" s="155">
        <v>0.5</v>
      </c>
      <c r="BB75" s="155">
        <v>0.5</v>
      </c>
      <c r="BC75" s="155">
        <v>0.5</v>
      </c>
      <c r="BD75" s="155">
        <v>0.5</v>
      </c>
      <c r="BE75" s="155">
        <v>0.5</v>
      </c>
      <c r="BF75" s="155">
        <v>0.5</v>
      </c>
      <c r="BG75" s="155">
        <v>0.5</v>
      </c>
      <c r="BH75" s="155">
        <v>0.5</v>
      </c>
      <c r="BI75" s="155">
        <v>0.5</v>
      </c>
      <c r="BJ75" s="155">
        <v>0.5</v>
      </c>
      <c r="BK75" s="155">
        <v>0.5</v>
      </c>
    </row>
    <row r="76" spans="1:63">
      <c r="A76" s="150" t="s">
        <v>240</v>
      </c>
      <c r="B76" s="157"/>
      <c r="C76" s="157"/>
      <c r="D76" s="156">
        <v>0.17199999999999999</v>
      </c>
      <c r="E76" s="157">
        <v>0.17199999999999999</v>
      </c>
      <c r="F76" s="157">
        <v>0.17199999999999999</v>
      </c>
      <c r="G76" s="157">
        <v>0.17199999999999999</v>
      </c>
      <c r="H76" s="157">
        <v>0.17199999999999999</v>
      </c>
      <c r="I76" s="157">
        <v>0.17199999999999999</v>
      </c>
      <c r="J76" s="157">
        <v>0.17200938232994528</v>
      </c>
      <c r="K76" s="157">
        <v>0.17200938232994528</v>
      </c>
      <c r="L76" s="157">
        <v>0.17200938232994528</v>
      </c>
      <c r="M76" s="157">
        <v>0.17899999999999999</v>
      </c>
      <c r="N76" s="157">
        <v>0.17899935706353381</v>
      </c>
      <c r="O76" s="157">
        <v>0.17899999999999999</v>
      </c>
      <c r="P76" s="157">
        <v>0.17899999999999999</v>
      </c>
      <c r="Q76" s="157">
        <v>0.17899999999999999</v>
      </c>
      <c r="R76" s="157">
        <v>0.17899999999999999</v>
      </c>
      <c r="S76" s="157">
        <v>0.17899999999999999</v>
      </c>
      <c r="T76" s="157">
        <v>0.17899999999999999</v>
      </c>
      <c r="U76" s="157">
        <v>0.17899999999999999</v>
      </c>
      <c r="V76" s="157">
        <v>0.17899105629274567</v>
      </c>
      <c r="W76" s="157">
        <v>0.17899999999999999</v>
      </c>
      <c r="X76" s="157">
        <v>0.17899999999999999</v>
      </c>
      <c r="Y76" s="157">
        <v>0.17899999999999999</v>
      </c>
      <c r="Z76" s="157">
        <v>0.34100075992283863</v>
      </c>
      <c r="AA76" s="157">
        <v>0.34100075992283863</v>
      </c>
      <c r="AB76" s="157">
        <v>0.34100000000000003</v>
      </c>
      <c r="AC76" s="157">
        <v>0.34100000000000003</v>
      </c>
      <c r="AD76" s="157">
        <v>0.34100000000000003</v>
      </c>
      <c r="AE76" s="157">
        <v>0.34100000000000003</v>
      </c>
      <c r="AF76" s="157">
        <v>0.34100000000000003</v>
      </c>
      <c r="AG76" s="157">
        <v>0.34100000000000003</v>
      </c>
      <c r="AH76" s="157">
        <v>0.34100000000000003</v>
      </c>
      <c r="AI76" s="157">
        <v>0.34100000000000003</v>
      </c>
      <c r="AJ76" s="157">
        <v>0.34100000000000003</v>
      </c>
      <c r="AK76" s="157">
        <v>0.34100000000000003</v>
      </c>
      <c r="AL76" s="157">
        <v>0.34100000000000003</v>
      </c>
      <c r="AM76" s="157">
        <v>0.34100000000000003</v>
      </c>
      <c r="AN76" s="157">
        <v>0.34100000000000003</v>
      </c>
      <c r="AO76" s="157">
        <v>0.34100000000000003</v>
      </c>
      <c r="AP76" s="157">
        <v>0.34100000000000003</v>
      </c>
      <c r="AQ76" s="157">
        <v>0.34100000000000003</v>
      </c>
      <c r="AR76" s="157">
        <v>0.34100000000000003</v>
      </c>
      <c r="AS76" s="157">
        <v>0.34100000000000003</v>
      </c>
      <c r="AT76" s="157">
        <v>0.34100000000000003</v>
      </c>
      <c r="AU76" s="157">
        <v>0.34100000000000003</v>
      </c>
      <c r="AV76" s="157">
        <v>0.34100000000000003</v>
      </c>
      <c r="AW76" s="157">
        <v>0.34100000000000003</v>
      </c>
      <c r="AX76" s="157">
        <v>0.34100000000000003</v>
      </c>
      <c r="AY76" s="157">
        <v>0.34100000000000003</v>
      </c>
      <c r="AZ76" s="157">
        <v>0.34100000000000003</v>
      </c>
      <c r="BA76" s="157">
        <v>0.34100000000000003</v>
      </c>
      <c r="BB76" s="157">
        <v>0.34100000000000003</v>
      </c>
      <c r="BC76" s="157">
        <v>0.34100000000000003</v>
      </c>
      <c r="BD76" s="157">
        <v>0.34100000000000003</v>
      </c>
      <c r="BE76" s="157">
        <v>0.34100000000000003</v>
      </c>
      <c r="BF76" s="157">
        <v>0.34100000000000003</v>
      </c>
      <c r="BG76" s="157">
        <v>0.34100000000000003</v>
      </c>
      <c r="BH76" s="157">
        <v>0.34100000000000003</v>
      </c>
      <c r="BI76" s="157">
        <v>0.34100000000000003</v>
      </c>
      <c r="BJ76" s="157">
        <v>0.34100000000000003</v>
      </c>
      <c r="BK76" s="157">
        <v>0.34100000000000003</v>
      </c>
    </row>
    <row r="77" spans="1:63">
      <c r="A77" t="s">
        <v>241</v>
      </c>
      <c r="B77" s="155"/>
      <c r="C77" s="155"/>
      <c r="D77" s="153">
        <v>0.45</v>
      </c>
      <c r="E77" s="155">
        <v>0.45</v>
      </c>
      <c r="F77" s="155">
        <v>0.45</v>
      </c>
      <c r="G77" s="155">
        <v>0.45</v>
      </c>
      <c r="H77" s="155">
        <v>0.5</v>
      </c>
      <c r="I77" s="155">
        <v>0.5</v>
      </c>
      <c r="J77" s="155">
        <v>0.50002917323064355</v>
      </c>
      <c r="K77" s="155">
        <v>0.50002917323064355</v>
      </c>
      <c r="L77" s="155">
        <v>0.50002917323064355</v>
      </c>
      <c r="M77" s="155">
        <v>0.50002917323064355</v>
      </c>
      <c r="N77" s="155">
        <v>0.5</v>
      </c>
      <c r="O77" s="155">
        <v>0.5</v>
      </c>
      <c r="P77" s="155">
        <v>0.5</v>
      </c>
      <c r="Q77" s="155">
        <v>0.5</v>
      </c>
      <c r="R77" s="155">
        <v>0.5</v>
      </c>
      <c r="S77" s="155">
        <v>0.5</v>
      </c>
      <c r="T77" s="155">
        <v>0.5</v>
      </c>
      <c r="U77" s="155">
        <v>0.5</v>
      </c>
      <c r="V77" s="155">
        <v>0.5</v>
      </c>
      <c r="W77" s="155">
        <v>0.5</v>
      </c>
      <c r="X77" s="155">
        <v>0.5</v>
      </c>
      <c r="Y77" s="155">
        <v>0.5</v>
      </c>
      <c r="Z77" s="155">
        <v>0.5</v>
      </c>
      <c r="AA77" s="155">
        <v>0.5</v>
      </c>
      <c r="AB77" s="155">
        <v>0.5</v>
      </c>
      <c r="AC77" s="155">
        <v>0.5</v>
      </c>
      <c r="AD77" s="155">
        <v>0.5</v>
      </c>
      <c r="AE77" s="155">
        <v>0.5</v>
      </c>
      <c r="AF77" s="155">
        <v>0.5</v>
      </c>
      <c r="AG77" s="155">
        <v>0.5</v>
      </c>
      <c r="AH77" s="155">
        <v>0.5</v>
      </c>
      <c r="AI77" s="155">
        <v>0.5</v>
      </c>
      <c r="AJ77" s="155">
        <v>0.5</v>
      </c>
      <c r="AK77" s="155">
        <v>0.5</v>
      </c>
      <c r="AL77" s="155">
        <v>0.5</v>
      </c>
      <c r="AM77" s="155">
        <v>0.5</v>
      </c>
      <c r="AN77" s="155">
        <v>0.5</v>
      </c>
      <c r="AO77" s="155">
        <v>0.5</v>
      </c>
      <c r="AP77" s="155">
        <v>0.5</v>
      </c>
      <c r="AQ77" s="155">
        <v>0.5</v>
      </c>
      <c r="AR77" s="155">
        <v>0.5</v>
      </c>
      <c r="AS77" s="155">
        <v>0.5</v>
      </c>
      <c r="AT77" s="155">
        <v>0.5</v>
      </c>
      <c r="AU77" s="155">
        <v>0.5</v>
      </c>
      <c r="AV77" s="160" t="s">
        <v>234</v>
      </c>
      <c r="AW77" s="160" t="s">
        <v>234</v>
      </c>
      <c r="AX77" s="160" t="s">
        <v>234</v>
      </c>
      <c r="AY77" s="160" t="s">
        <v>234</v>
      </c>
      <c r="AZ77" s="160" t="s">
        <v>234</v>
      </c>
      <c r="BA77" s="160" t="s">
        <v>234</v>
      </c>
      <c r="BB77" s="160" t="s">
        <v>234</v>
      </c>
      <c r="BC77" s="160" t="s">
        <v>234</v>
      </c>
      <c r="BD77" s="160" t="s">
        <v>234</v>
      </c>
      <c r="BE77" s="160" t="s">
        <v>234</v>
      </c>
      <c r="BF77" s="160" t="s">
        <v>234</v>
      </c>
      <c r="BG77" s="160" t="s">
        <v>234</v>
      </c>
      <c r="BH77" s="160" t="s">
        <v>234</v>
      </c>
      <c r="BI77" s="160" t="s">
        <v>234</v>
      </c>
      <c r="BJ77" s="160" t="s">
        <v>234</v>
      </c>
      <c r="BK77" s="160" t="s">
        <v>234</v>
      </c>
    </row>
    <row r="78" spans="1:63">
      <c r="A78" s="150" t="s">
        <v>242</v>
      </c>
      <c r="B78" s="157"/>
      <c r="C78" s="157"/>
      <c r="D78" s="156">
        <v>0.122</v>
      </c>
      <c r="E78" s="157">
        <v>0.122</v>
      </c>
      <c r="F78" s="157">
        <v>0.13300000000000001</v>
      </c>
      <c r="G78" s="157">
        <v>0.13300000000000001</v>
      </c>
      <c r="H78" s="157">
        <v>0.13600000000000001</v>
      </c>
      <c r="I78" s="157">
        <v>0.13600000000000001</v>
      </c>
      <c r="J78" s="157">
        <v>0.13600995953937131</v>
      </c>
      <c r="K78" s="157">
        <v>0.13600995953937131</v>
      </c>
      <c r="L78" s="157">
        <v>0.13600995953937131</v>
      </c>
      <c r="M78" s="157">
        <v>0.13300000000000001</v>
      </c>
      <c r="N78" s="157">
        <v>0.13298874450509637</v>
      </c>
      <c r="O78" s="157">
        <v>0.13300000000000001</v>
      </c>
      <c r="P78" s="157">
        <v>0.13300000000000001</v>
      </c>
      <c r="Q78" s="157">
        <v>0.13300000000000001</v>
      </c>
      <c r="R78" s="157">
        <v>0.13300000000000001</v>
      </c>
      <c r="S78" s="157">
        <v>0.13300000000000001</v>
      </c>
      <c r="T78" s="157">
        <v>0.13300000000000001</v>
      </c>
      <c r="U78" s="157">
        <v>0.13300000000000001</v>
      </c>
      <c r="V78" s="157">
        <v>0.13299990288433525</v>
      </c>
      <c r="W78" s="157">
        <v>0.13300000000000001</v>
      </c>
      <c r="X78" s="157">
        <v>0.13300000000000001</v>
      </c>
      <c r="Y78" s="157">
        <v>0.13300000000000001</v>
      </c>
      <c r="Z78" s="157">
        <v>0.13299990288433525</v>
      </c>
      <c r="AA78" s="157">
        <v>0.13299990288433525</v>
      </c>
      <c r="AB78" s="157">
        <v>0.13300000000000001</v>
      </c>
      <c r="AC78" s="157">
        <v>0.13300000000000001</v>
      </c>
      <c r="AD78" s="157">
        <v>0.13300000000000001</v>
      </c>
      <c r="AE78" s="161" t="s">
        <v>234</v>
      </c>
      <c r="AF78" s="161" t="s">
        <v>234</v>
      </c>
      <c r="AG78" s="161" t="s">
        <v>234</v>
      </c>
      <c r="AH78" s="161" t="s">
        <v>234</v>
      </c>
      <c r="AI78" s="161" t="s">
        <v>234</v>
      </c>
      <c r="AJ78" s="161" t="s">
        <v>234</v>
      </c>
      <c r="AK78" s="161" t="s">
        <v>234</v>
      </c>
      <c r="AL78" s="161" t="s">
        <v>234</v>
      </c>
      <c r="AM78" s="161" t="s">
        <v>234</v>
      </c>
      <c r="AN78" s="161" t="s">
        <v>234</v>
      </c>
      <c r="AO78" s="161" t="s">
        <v>234</v>
      </c>
      <c r="AP78" s="161" t="s">
        <v>234</v>
      </c>
      <c r="AQ78" s="161" t="s">
        <v>234</v>
      </c>
      <c r="AR78" s="161" t="s">
        <v>234</v>
      </c>
      <c r="AS78" s="161" t="s">
        <v>234</v>
      </c>
      <c r="AT78" s="161" t="s">
        <v>234</v>
      </c>
      <c r="AU78" s="161" t="s">
        <v>234</v>
      </c>
      <c r="AV78" s="159" t="s">
        <v>234</v>
      </c>
      <c r="AW78" s="159" t="s">
        <v>234</v>
      </c>
      <c r="AX78" s="159" t="s">
        <v>234</v>
      </c>
      <c r="AY78" s="159" t="s">
        <v>234</v>
      </c>
      <c r="AZ78" s="159" t="s">
        <v>234</v>
      </c>
      <c r="BA78" s="159" t="s">
        <v>234</v>
      </c>
      <c r="BB78" s="159" t="s">
        <v>234</v>
      </c>
      <c r="BC78" s="159" t="s">
        <v>234</v>
      </c>
      <c r="BD78" s="159" t="s">
        <v>234</v>
      </c>
      <c r="BE78" s="159" t="s">
        <v>234</v>
      </c>
      <c r="BF78" s="159" t="s">
        <v>234</v>
      </c>
      <c r="BG78" s="159" t="s">
        <v>234</v>
      </c>
      <c r="BH78" s="159" t="s">
        <v>234</v>
      </c>
      <c r="BI78" s="159" t="s">
        <v>234</v>
      </c>
      <c r="BJ78" s="159" t="s">
        <v>234</v>
      </c>
      <c r="BK78" s="159" t="s">
        <v>234</v>
      </c>
    </row>
    <row r="79" spans="1:63">
      <c r="A79" t="s">
        <v>243</v>
      </c>
      <c r="B79" s="155"/>
      <c r="C79" s="155"/>
      <c r="D79" s="153">
        <v>6.9999999999999993E-3</v>
      </c>
      <c r="E79" s="155">
        <v>6.9999999999999993E-3</v>
      </c>
      <c r="F79" s="155">
        <v>7.0000000000000001E-3</v>
      </c>
      <c r="G79" s="155">
        <v>7.0000000000000001E-3</v>
      </c>
      <c r="H79" s="155">
        <v>7.0000000000000001E-3</v>
      </c>
      <c r="I79" s="155">
        <v>7.0000000000000001E-3</v>
      </c>
      <c r="J79" s="155">
        <v>6.7497850386930352E-3</v>
      </c>
      <c r="K79" s="155">
        <v>6.7497850386930352E-3</v>
      </c>
      <c r="L79" s="155">
        <v>6.7497850386930352E-3</v>
      </c>
      <c r="M79" s="155">
        <v>6.7497850386930352E-3</v>
      </c>
      <c r="N79" s="155">
        <v>6.7497850386930352E-3</v>
      </c>
      <c r="O79" s="155">
        <v>7.0000000000000001E-3</v>
      </c>
      <c r="P79" s="155">
        <v>7.0000000000000001E-3</v>
      </c>
      <c r="Q79" s="155">
        <v>1.2999999999999999E-2</v>
      </c>
      <c r="R79" s="155">
        <v>1.2999999999999999E-2</v>
      </c>
      <c r="S79" s="155">
        <v>1.2999999999999999E-2</v>
      </c>
      <c r="T79" s="155">
        <v>1.2999999999999999E-2</v>
      </c>
      <c r="U79" s="155">
        <v>1.2999999999999999E-2</v>
      </c>
      <c r="V79" s="155">
        <v>1.3006373555147456E-2</v>
      </c>
      <c r="W79" s="155">
        <v>1.2999999999999999E-2</v>
      </c>
      <c r="X79" s="155">
        <v>1.2999999999999999E-2</v>
      </c>
      <c r="Y79" s="155">
        <v>1.2999999999999999E-2</v>
      </c>
      <c r="Z79" s="155">
        <v>1.3006373555147456E-2</v>
      </c>
      <c r="AA79" s="155">
        <v>1.3006373555147456E-2</v>
      </c>
      <c r="AB79" s="155">
        <v>1.2999999999999999E-2</v>
      </c>
      <c r="AC79" s="155">
        <v>1.2999999999999999E-2</v>
      </c>
      <c r="AD79" s="155">
        <v>1.2999999999999999E-2</v>
      </c>
      <c r="AE79" s="155">
        <v>1.2999999999999999E-2</v>
      </c>
      <c r="AF79" s="155">
        <v>1.2999999999999999E-2</v>
      </c>
      <c r="AG79" s="155">
        <v>1.2999999999999999E-2</v>
      </c>
      <c r="AH79" s="155">
        <v>1.2999999999999999E-2</v>
      </c>
      <c r="AI79" s="155">
        <v>1.2999999999999999E-2</v>
      </c>
      <c r="AJ79" s="155">
        <v>1.2999999999999999E-2</v>
      </c>
      <c r="AK79" s="155">
        <v>1.2999999999999999E-2</v>
      </c>
      <c r="AL79" s="155">
        <v>1.2999999999999999E-2</v>
      </c>
      <c r="AM79" s="155">
        <v>1.2999999999999999E-2</v>
      </c>
      <c r="AN79" s="155">
        <v>1.2999999999999999E-2</v>
      </c>
      <c r="AO79" s="155">
        <v>1.2999999999999999E-2</v>
      </c>
      <c r="AP79" s="155">
        <v>1.2999999999999999E-2</v>
      </c>
      <c r="AQ79" s="155">
        <v>1.2999999999999999E-2</v>
      </c>
      <c r="AR79" s="155">
        <v>1.2999999999999999E-2</v>
      </c>
      <c r="AS79" s="155">
        <v>1.2999999999999999E-2</v>
      </c>
      <c r="AT79" s="155">
        <v>1.2999999999999999E-2</v>
      </c>
      <c r="AU79" s="155">
        <v>1.2999999999999999E-2</v>
      </c>
      <c r="AV79" s="155">
        <v>1.2999999999999999E-2</v>
      </c>
      <c r="AW79" s="155">
        <v>1.2999999999999999E-2</v>
      </c>
      <c r="AX79" s="155">
        <v>1.2999999999999999E-2</v>
      </c>
      <c r="AY79" s="155">
        <v>1.2999999999999999E-2</v>
      </c>
      <c r="AZ79" s="155">
        <v>1.2999999999999999E-2</v>
      </c>
      <c r="BA79" s="155">
        <v>1.2999999999999999E-2</v>
      </c>
      <c r="BB79" s="155">
        <v>1.2999999999999999E-2</v>
      </c>
      <c r="BC79" s="155">
        <v>1.2999999999999999E-2</v>
      </c>
      <c r="BD79" s="155">
        <v>1.2999999999999999E-2</v>
      </c>
      <c r="BE79" s="155">
        <v>1.2999999999999999E-2</v>
      </c>
      <c r="BF79" s="155">
        <v>1.2999999999999999E-2</v>
      </c>
      <c r="BG79" s="155">
        <v>1.2999999999999999E-2</v>
      </c>
      <c r="BH79" s="155">
        <v>1.2999999999999999E-2</v>
      </c>
      <c r="BI79" s="155">
        <v>1.2999999999999999E-2</v>
      </c>
      <c r="BJ79" s="155">
        <v>1.2999999999999999E-2</v>
      </c>
      <c r="BK79" s="155">
        <v>1.2999999999999999E-2</v>
      </c>
    </row>
    <row r="80" spans="1:63">
      <c r="A80" s="150" t="s">
        <v>244</v>
      </c>
      <c r="B80" s="157"/>
      <c r="C80" s="157"/>
      <c r="D80" s="157"/>
      <c r="E80" s="156">
        <v>2.4E-2</v>
      </c>
      <c r="F80" s="157">
        <v>3.4000000000000002E-2</v>
      </c>
      <c r="G80" s="157">
        <v>3.4000000000000002E-2</v>
      </c>
      <c r="H80" s="157">
        <v>3.4000000000000002E-2</v>
      </c>
      <c r="I80" s="157">
        <v>3.4000000000000002E-2</v>
      </c>
      <c r="J80" s="157">
        <v>3.4000000000000002E-2</v>
      </c>
      <c r="K80" s="157">
        <v>3.4000000000000002E-2</v>
      </c>
      <c r="L80" s="157">
        <v>3.4000000000000002E-2</v>
      </c>
      <c r="M80" s="157">
        <v>3.4000000000000002E-2</v>
      </c>
      <c r="N80" s="157">
        <v>3.4000000000000002E-2</v>
      </c>
      <c r="O80" s="157">
        <v>3.4000000000000002E-2</v>
      </c>
      <c r="P80" s="157">
        <v>3.4000000000000002E-2</v>
      </c>
      <c r="Q80" s="157">
        <v>3.4000000000000002E-2</v>
      </c>
      <c r="R80" s="157">
        <v>3.4000000000000002E-2</v>
      </c>
      <c r="S80" s="161" t="s">
        <v>234</v>
      </c>
      <c r="T80" s="161" t="s">
        <v>234</v>
      </c>
      <c r="U80" s="161" t="s">
        <v>234</v>
      </c>
      <c r="V80" s="161" t="s">
        <v>234</v>
      </c>
      <c r="W80" s="161" t="s">
        <v>234</v>
      </c>
      <c r="X80" s="161" t="s">
        <v>234</v>
      </c>
      <c r="Y80" s="161" t="s">
        <v>234</v>
      </c>
      <c r="Z80" s="161" t="s">
        <v>234</v>
      </c>
      <c r="AA80" s="161" t="s">
        <v>234</v>
      </c>
      <c r="AB80" s="161" t="s">
        <v>234</v>
      </c>
      <c r="AC80" s="161" t="s">
        <v>234</v>
      </c>
      <c r="AD80" s="161" t="s">
        <v>234</v>
      </c>
      <c r="AE80" s="161" t="s">
        <v>234</v>
      </c>
      <c r="AF80" s="161" t="s">
        <v>234</v>
      </c>
      <c r="AG80" s="161" t="s">
        <v>234</v>
      </c>
      <c r="AH80" s="161" t="s">
        <v>234</v>
      </c>
      <c r="AI80" s="161" t="s">
        <v>234</v>
      </c>
      <c r="AJ80" s="161" t="s">
        <v>234</v>
      </c>
      <c r="AK80" s="161" t="s">
        <v>234</v>
      </c>
      <c r="AL80" s="161" t="s">
        <v>234</v>
      </c>
      <c r="AM80" s="161" t="s">
        <v>234</v>
      </c>
      <c r="AN80" s="161" t="s">
        <v>234</v>
      </c>
      <c r="AO80" s="161" t="s">
        <v>234</v>
      </c>
      <c r="AP80" s="161" t="s">
        <v>234</v>
      </c>
      <c r="AQ80" s="161" t="s">
        <v>234</v>
      </c>
      <c r="AR80" s="161" t="s">
        <v>234</v>
      </c>
      <c r="AS80" s="161" t="s">
        <v>234</v>
      </c>
      <c r="AT80" s="161" t="s">
        <v>234</v>
      </c>
      <c r="AU80" s="161" t="s">
        <v>234</v>
      </c>
      <c r="AV80" s="161" t="s">
        <v>234</v>
      </c>
      <c r="AW80" s="161" t="s">
        <v>234</v>
      </c>
      <c r="AX80" s="161" t="s">
        <v>234</v>
      </c>
      <c r="AY80" s="161" t="s">
        <v>234</v>
      </c>
      <c r="AZ80" s="161" t="s">
        <v>234</v>
      </c>
      <c r="BA80" s="161" t="s">
        <v>234</v>
      </c>
      <c r="BB80" s="161" t="s">
        <v>234</v>
      </c>
      <c r="BC80" s="161" t="s">
        <v>234</v>
      </c>
      <c r="BD80" s="161" t="s">
        <v>234</v>
      </c>
      <c r="BE80" s="161" t="s">
        <v>234</v>
      </c>
      <c r="BF80" s="161" t="s">
        <v>234</v>
      </c>
      <c r="BG80" s="161" t="s">
        <v>234</v>
      </c>
      <c r="BH80" s="161" t="s">
        <v>234</v>
      </c>
      <c r="BI80" s="161" t="s">
        <v>234</v>
      </c>
      <c r="BJ80" s="161" t="s">
        <v>234</v>
      </c>
      <c r="BK80" s="161" t="s">
        <v>234</v>
      </c>
    </row>
    <row r="81" spans="1:63">
      <c r="A81" t="s">
        <v>139</v>
      </c>
      <c r="B81" s="155"/>
      <c r="C81" s="155"/>
      <c r="D81" s="155"/>
      <c r="E81" s="153">
        <v>1</v>
      </c>
      <c r="F81" s="155">
        <v>1</v>
      </c>
      <c r="G81" s="155">
        <v>1</v>
      </c>
      <c r="H81" s="155">
        <v>1</v>
      </c>
      <c r="I81" s="155">
        <v>1</v>
      </c>
      <c r="J81" s="155">
        <v>1</v>
      </c>
      <c r="K81" s="155">
        <v>1</v>
      </c>
      <c r="L81" s="155">
        <v>1</v>
      </c>
      <c r="M81" s="155">
        <v>1</v>
      </c>
      <c r="N81" s="155">
        <v>1</v>
      </c>
      <c r="O81" s="155">
        <v>1</v>
      </c>
      <c r="P81" s="155">
        <v>1</v>
      </c>
      <c r="Q81" s="155">
        <v>1</v>
      </c>
      <c r="R81" s="155">
        <v>1</v>
      </c>
      <c r="S81" s="155">
        <v>1</v>
      </c>
      <c r="T81" s="155">
        <v>1</v>
      </c>
      <c r="U81" s="155">
        <v>1</v>
      </c>
      <c r="V81" s="155">
        <v>1</v>
      </c>
      <c r="W81" s="155">
        <v>1</v>
      </c>
      <c r="X81" s="155">
        <v>1</v>
      </c>
      <c r="Y81" s="155">
        <v>1</v>
      </c>
      <c r="Z81" s="155">
        <v>1</v>
      </c>
      <c r="AA81" s="155">
        <v>1</v>
      </c>
      <c r="AB81" s="155">
        <v>1</v>
      </c>
      <c r="AC81" s="155">
        <v>1</v>
      </c>
      <c r="AD81" s="155">
        <v>1</v>
      </c>
      <c r="AE81" s="155">
        <v>1</v>
      </c>
      <c r="AF81" s="155">
        <v>1</v>
      </c>
      <c r="AG81" s="155">
        <v>1</v>
      </c>
      <c r="AH81" s="155">
        <v>1</v>
      </c>
      <c r="AI81" s="155">
        <v>1</v>
      </c>
      <c r="AJ81" s="155">
        <v>1</v>
      </c>
      <c r="AK81" s="155">
        <v>1</v>
      </c>
      <c r="AL81" s="155">
        <v>1</v>
      </c>
      <c r="AM81" s="155">
        <v>1</v>
      </c>
      <c r="AN81" s="155">
        <v>1</v>
      </c>
      <c r="AO81" s="155">
        <v>1</v>
      </c>
      <c r="AP81" s="155">
        <v>1</v>
      </c>
      <c r="AQ81" s="155">
        <v>1</v>
      </c>
      <c r="AR81" s="155">
        <v>1</v>
      </c>
      <c r="AS81" s="155">
        <v>1</v>
      </c>
      <c r="AT81" s="155">
        <v>1</v>
      </c>
      <c r="AU81" s="155">
        <v>1</v>
      </c>
      <c r="AV81" s="155">
        <v>1</v>
      </c>
      <c r="AW81" s="155">
        <v>1</v>
      </c>
      <c r="AX81" s="155">
        <v>1</v>
      </c>
      <c r="AY81" s="155">
        <v>1</v>
      </c>
      <c r="AZ81" s="155">
        <v>1</v>
      </c>
      <c r="BA81" s="155">
        <v>1</v>
      </c>
      <c r="BB81" s="155">
        <v>1</v>
      </c>
      <c r="BC81" s="155">
        <v>1</v>
      </c>
      <c r="BD81" s="155">
        <v>1</v>
      </c>
      <c r="BE81" s="155">
        <v>1</v>
      </c>
      <c r="BF81" s="155">
        <v>1</v>
      </c>
      <c r="BG81" s="155">
        <v>1</v>
      </c>
      <c r="BH81" s="155">
        <v>1</v>
      </c>
      <c r="BI81" s="155">
        <v>1</v>
      </c>
      <c r="BJ81" s="155">
        <v>1</v>
      </c>
      <c r="BK81" s="155">
        <v>1</v>
      </c>
    </row>
    <row r="82" spans="1:63">
      <c r="A82" s="150" t="s">
        <v>150</v>
      </c>
      <c r="B82" s="157"/>
      <c r="C82" s="157"/>
      <c r="D82" s="157"/>
      <c r="E82" s="156">
        <v>1</v>
      </c>
      <c r="F82" s="157">
        <v>1</v>
      </c>
      <c r="G82" s="157">
        <v>1</v>
      </c>
      <c r="H82" s="157">
        <v>1</v>
      </c>
      <c r="I82" s="157">
        <v>1</v>
      </c>
      <c r="J82" s="157">
        <v>1</v>
      </c>
      <c r="K82" s="157">
        <v>1</v>
      </c>
      <c r="L82" s="157">
        <v>1</v>
      </c>
      <c r="M82" s="157">
        <v>1</v>
      </c>
      <c r="N82" s="157">
        <v>1</v>
      </c>
      <c r="O82" s="157">
        <v>1</v>
      </c>
      <c r="P82" s="157">
        <v>1</v>
      </c>
      <c r="Q82" s="157">
        <v>1</v>
      </c>
      <c r="R82" s="157">
        <v>1</v>
      </c>
      <c r="S82" s="157">
        <v>1</v>
      </c>
      <c r="T82" s="157">
        <v>1</v>
      </c>
      <c r="U82" s="157">
        <v>1</v>
      </c>
      <c r="V82" s="157">
        <v>1</v>
      </c>
      <c r="W82" s="157">
        <v>1</v>
      </c>
      <c r="X82" s="157">
        <v>1</v>
      </c>
      <c r="Y82" s="157">
        <v>1</v>
      </c>
      <c r="Z82" s="157">
        <v>1</v>
      </c>
      <c r="AA82" s="157">
        <v>1</v>
      </c>
      <c r="AB82" s="157">
        <v>1</v>
      </c>
      <c r="AC82" s="157">
        <v>1</v>
      </c>
      <c r="AD82" s="157">
        <v>1</v>
      </c>
      <c r="AE82" s="157">
        <v>0.51</v>
      </c>
      <c r="AF82" s="157">
        <v>0.51</v>
      </c>
      <c r="AG82" s="157">
        <v>0.51</v>
      </c>
      <c r="AH82" s="157">
        <v>0.51</v>
      </c>
      <c r="AI82" s="157">
        <v>0.51</v>
      </c>
      <c r="AJ82" s="157">
        <v>0.51</v>
      </c>
      <c r="AK82" s="157">
        <v>0.51</v>
      </c>
      <c r="AL82" s="157">
        <v>0.51</v>
      </c>
      <c r="AM82" s="157">
        <v>0.51</v>
      </c>
      <c r="AN82" s="157">
        <v>0.51</v>
      </c>
      <c r="AO82" s="157">
        <v>0.51</v>
      </c>
      <c r="AP82" s="157">
        <v>0.51</v>
      </c>
      <c r="AQ82" s="157">
        <v>0.51</v>
      </c>
      <c r="AR82" s="157">
        <v>0.51</v>
      </c>
      <c r="AS82" s="157">
        <v>0.51</v>
      </c>
      <c r="AT82" s="157">
        <v>0.51</v>
      </c>
      <c r="AU82" s="157">
        <v>0.51</v>
      </c>
      <c r="AV82" s="157">
        <v>0.51</v>
      </c>
      <c r="AW82" s="157">
        <v>0.51</v>
      </c>
      <c r="AX82" s="157">
        <v>0.51</v>
      </c>
      <c r="AY82" s="157">
        <v>0.51</v>
      </c>
      <c r="AZ82" s="157">
        <v>0.51</v>
      </c>
      <c r="BA82" s="157">
        <v>0.51</v>
      </c>
      <c r="BB82" s="157" t="s">
        <v>234</v>
      </c>
      <c r="BC82" s="157" t="s">
        <v>234</v>
      </c>
      <c r="BD82" s="157" t="s">
        <v>234</v>
      </c>
      <c r="BE82" s="157" t="s">
        <v>234</v>
      </c>
      <c r="BF82" s="157" t="s">
        <v>234</v>
      </c>
      <c r="BG82" s="157" t="s">
        <v>234</v>
      </c>
      <c r="BH82" s="157" t="s">
        <v>234</v>
      </c>
      <c r="BI82" s="157" t="s">
        <v>234</v>
      </c>
      <c r="BJ82" s="157" t="s">
        <v>234</v>
      </c>
      <c r="BK82" s="157" t="s">
        <v>234</v>
      </c>
    </row>
    <row r="83" spans="1:63">
      <c r="A83" t="s">
        <v>149</v>
      </c>
      <c r="B83" s="155"/>
      <c r="C83" s="155"/>
      <c r="D83" s="155"/>
      <c r="E83" s="153">
        <v>1</v>
      </c>
      <c r="F83" s="155">
        <v>1</v>
      </c>
      <c r="G83" s="155">
        <v>1</v>
      </c>
      <c r="H83" s="155">
        <v>1</v>
      </c>
      <c r="I83" s="155">
        <v>1</v>
      </c>
      <c r="J83" s="155">
        <v>1</v>
      </c>
      <c r="K83" s="155">
        <v>1</v>
      </c>
      <c r="L83" s="155">
        <v>1</v>
      </c>
      <c r="M83" s="155">
        <v>1</v>
      </c>
      <c r="N83" s="155">
        <v>1</v>
      </c>
      <c r="O83" s="155">
        <v>1</v>
      </c>
      <c r="P83" s="155">
        <v>1</v>
      </c>
      <c r="Q83" s="155">
        <v>1</v>
      </c>
      <c r="R83" s="155">
        <v>1</v>
      </c>
      <c r="S83" s="155">
        <v>1</v>
      </c>
      <c r="T83" s="155">
        <v>1</v>
      </c>
      <c r="U83" s="155">
        <v>1</v>
      </c>
      <c r="V83" s="155">
        <v>1</v>
      </c>
      <c r="W83" s="155">
        <v>1</v>
      </c>
      <c r="X83" s="155">
        <v>1</v>
      </c>
      <c r="Y83" s="155">
        <v>1</v>
      </c>
      <c r="Z83" s="155">
        <v>1</v>
      </c>
      <c r="AA83" s="155">
        <v>1</v>
      </c>
      <c r="AB83" s="155">
        <v>1</v>
      </c>
      <c r="AC83" s="155">
        <v>1</v>
      </c>
      <c r="AD83" s="155">
        <v>1</v>
      </c>
      <c r="AE83" s="155">
        <v>1</v>
      </c>
      <c r="AF83" s="155">
        <v>1</v>
      </c>
      <c r="AG83" s="155">
        <v>1</v>
      </c>
      <c r="AH83" s="158" t="s">
        <v>234</v>
      </c>
      <c r="AI83" s="158" t="s">
        <v>234</v>
      </c>
      <c r="AJ83" s="158" t="s">
        <v>234</v>
      </c>
      <c r="AK83" s="158" t="s">
        <v>234</v>
      </c>
      <c r="AL83" s="158" t="s">
        <v>234</v>
      </c>
      <c r="AM83" s="158" t="s">
        <v>234</v>
      </c>
      <c r="AN83" s="158" t="s">
        <v>234</v>
      </c>
      <c r="AO83" s="158" t="s">
        <v>234</v>
      </c>
      <c r="AP83" s="158" t="s">
        <v>234</v>
      </c>
      <c r="AQ83" s="158" t="s">
        <v>234</v>
      </c>
      <c r="AR83" s="158" t="s">
        <v>234</v>
      </c>
      <c r="AS83" s="158" t="s">
        <v>234</v>
      </c>
      <c r="AT83" s="158" t="s">
        <v>234</v>
      </c>
      <c r="AU83" s="158" t="s">
        <v>234</v>
      </c>
      <c r="AV83" s="158" t="s">
        <v>234</v>
      </c>
      <c r="AW83" s="158" t="s">
        <v>234</v>
      </c>
      <c r="AX83" s="158" t="s">
        <v>234</v>
      </c>
      <c r="AY83" s="158" t="s">
        <v>234</v>
      </c>
      <c r="AZ83" s="158" t="s">
        <v>234</v>
      </c>
      <c r="BA83" s="158" t="s">
        <v>234</v>
      </c>
      <c r="BB83" s="158" t="s">
        <v>234</v>
      </c>
      <c r="BC83" s="158" t="s">
        <v>234</v>
      </c>
      <c r="BD83" s="158" t="s">
        <v>234</v>
      </c>
      <c r="BE83" s="158" t="s">
        <v>234</v>
      </c>
      <c r="BF83" s="158" t="s">
        <v>234</v>
      </c>
      <c r="BG83" s="158" t="s">
        <v>234</v>
      </c>
      <c r="BH83" s="158" t="s">
        <v>234</v>
      </c>
      <c r="BI83" s="158" t="s">
        <v>234</v>
      </c>
      <c r="BJ83" s="158" t="s">
        <v>234</v>
      </c>
      <c r="BK83" s="158" t="s">
        <v>234</v>
      </c>
    </row>
    <row r="84" spans="1:63">
      <c r="A84" s="150" t="s">
        <v>319</v>
      </c>
      <c r="B84" s="157"/>
      <c r="C84" s="157"/>
      <c r="D84" s="157"/>
      <c r="E84" s="156">
        <v>1</v>
      </c>
      <c r="F84" s="157">
        <v>1</v>
      </c>
      <c r="G84" s="157">
        <v>1</v>
      </c>
      <c r="H84" s="157">
        <v>1</v>
      </c>
      <c r="I84" s="157">
        <v>1</v>
      </c>
      <c r="J84" s="157">
        <v>1</v>
      </c>
      <c r="K84" s="157">
        <v>1</v>
      </c>
      <c r="L84" s="157">
        <v>1</v>
      </c>
      <c r="M84" s="157">
        <v>1</v>
      </c>
      <c r="N84" s="157">
        <v>1</v>
      </c>
      <c r="O84" s="157">
        <v>1</v>
      </c>
      <c r="P84" s="157">
        <v>1</v>
      </c>
      <c r="Q84" s="157">
        <v>1</v>
      </c>
      <c r="R84" s="157">
        <v>1</v>
      </c>
      <c r="S84" s="157">
        <v>1</v>
      </c>
      <c r="T84" s="157">
        <v>1</v>
      </c>
      <c r="U84" s="157">
        <v>1</v>
      </c>
      <c r="V84" s="157">
        <v>1</v>
      </c>
      <c r="W84" s="157">
        <v>1</v>
      </c>
      <c r="X84" s="157">
        <v>1</v>
      </c>
      <c r="Y84" s="157">
        <v>1</v>
      </c>
      <c r="Z84" s="157">
        <v>1</v>
      </c>
      <c r="AA84" s="157">
        <v>1</v>
      </c>
      <c r="AB84" s="157">
        <v>1</v>
      </c>
      <c r="AC84" s="157">
        <v>1</v>
      </c>
      <c r="AD84" s="157">
        <v>1</v>
      </c>
      <c r="AE84" s="157">
        <v>1</v>
      </c>
      <c r="AF84" s="157">
        <v>1</v>
      </c>
      <c r="AG84" s="157">
        <v>1</v>
      </c>
      <c r="AH84" s="157">
        <v>1</v>
      </c>
      <c r="AI84" s="157">
        <v>1</v>
      </c>
      <c r="AJ84" s="157">
        <v>1</v>
      </c>
      <c r="AK84" s="157">
        <v>1</v>
      </c>
      <c r="AL84" s="157">
        <v>1</v>
      </c>
      <c r="AM84" s="157">
        <v>1</v>
      </c>
      <c r="AN84" s="157">
        <v>1</v>
      </c>
      <c r="AO84" s="157">
        <v>1</v>
      </c>
      <c r="AP84" s="157">
        <v>1</v>
      </c>
      <c r="AQ84" s="157">
        <v>1</v>
      </c>
      <c r="AR84" s="157">
        <v>1</v>
      </c>
      <c r="AS84" s="157">
        <v>1</v>
      </c>
      <c r="AT84" s="157">
        <v>1</v>
      </c>
      <c r="AU84" s="157">
        <v>1</v>
      </c>
      <c r="AV84" s="157">
        <v>1</v>
      </c>
      <c r="AW84" s="157">
        <v>1</v>
      </c>
      <c r="AX84" s="157">
        <v>1</v>
      </c>
      <c r="AY84" s="157">
        <v>1</v>
      </c>
      <c r="AZ84" s="157">
        <v>1</v>
      </c>
      <c r="BA84" s="157">
        <v>1</v>
      </c>
      <c r="BB84" s="157" t="s">
        <v>234</v>
      </c>
      <c r="BC84" s="157" t="s">
        <v>234</v>
      </c>
      <c r="BD84" s="157" t="s">
        <v>234</v>
      </c>
      <c r="BE84" s="157" t="s">
        <v>234</v>
      </c>
      <c r="BF84" s="157" t="s">
        <v>234</v>
      </c>
      <c r="BG84" s="157" t="s">
        <v>234</v>
      </c>
      <c r="BH84" s="157" t="s">
        <v>234</v>
      </c>
      <c r="BI84" s="157" t="s">
        <v>234</v>
      </c>
      <c r="BJ84" s="157" t="s">
        <v>234</v>
      </c>
      <c r="BK84" s="157" t="s">
        <v>234</v>
      </c>
    </row>
    <row r="85" spans="1:63">
      <c r="A85" t="s">
        <v>245</v>
      </c>
      <c r="B85" s="155"/>
      <c r="C85" s="155"/>
      <c r="D85" s="155"/>
      <c r="E85" s="153">
        <v>0.13</v>
      </c>
      <c r="F85" s="155">
        <v>0.13</v>
      </c>
      <c r="G85" s="155">
        <v>0.13</v>
      </c>
      <c r="H85" s="155">
        <v>0.13</v>
      </c>
      <c r="I85" s="155">
        <v>0.13</v>
      </c>
      <c r="J85" s="155">
        <v>0.13001824817518248</v>
      </c>
      <c r="K85" s="155">
        <v>0.13001824817518248</v>
      </c>
      <c r="L85" s="155">
        <v>0.13001824817518248</v>
      </c>
      <c r="M85" s="155">
        <v>0.13001824817518248</v>
      </c>
      <c r="N85" s="155">
        <v>0.13001824817518248</v>
      </c>
      <c r="O85" s="155">
        <v>0.13</v>
      </c>
      <c r="P85" s="155">
        <v>0.13</v>
      </c>
      <c r="Q85" s="155">
        <v>0.13</v>
      </c>
      <c r="R85" s="155">
        <v>0.13</v>
      </c>
      <c r="S85" s="155">
        <v>0.13</v>
      </c>
      <c r="T85" s="155">
        <v>0.13</v>
      </c>
      <c r="U85" s="155">
        <v>0.13</v>
      </c>
      <c r="V85" s="155">
        <v>0.12998085957891073</v>
      </c>
      <c r="W85" s="155">
        <v>0.13</v>
      </c>
      <c r="X85" s="155">
        <v>0.13</v>
      </c>
      <c r="Y85" s="155">
        <v>0.13</v>
      </c>
      <c r="Z85" s="155">
        <v>0.12998085957891073</v>
      </c>
      <c r="AA85" s="155">
        <v>0.12998085957891073</v>
      </c>
      <c r="AB85" s="155">
        <v>0.13</v>
      </c>
      <c r="AC85" s="155">
        <v>0.13</v>
      </c>
      <c r="AD85" s="155">
        <v>0.13</v>
      </c>
      <c r="AE85" s="155">
        <v>0.13</v>
      </c>
      <c r="AF85" s="158" t="s">
        <v>234</v>
      </c>
      <c r="AG85" s="158" t="s">
        <v>234</v>
      </c>
      <c r="AH85" s="158" t="s">
        <v>234</v>
      </c>
      <c r="AI85" s="158" t="s">
        <v>234</v>
      </c>
      <c r="AJ85" s="158" t="s">
        <v>234</v>
      </c>
      <c r="AK85" s="158" t="s">
        <v>234</v>
      </c>
      <c r="AL85" s="158" t="s">
        <v>234</v>
      </c>
      <c r="AM85" s="158" t="s">
        <v>234</v>
      </c>
      <c r="AN85" s="158" t="s">
        <v>234</v>
      </c>
      <c r="AO85" s="158" t="s">
        <v>234</v>
      </c>
      <c r="AP85" s="158" t="s">
        <v>234</v>
      </c>
      <c r="AQ85" s="158" t="s">
        <v>234</v>
      </c>
      <c r="AR85" s="158" t="s">
        <v>234</v>
      </c>
      <c r="AS85" s="158" t="s">
        <v>234</v>
      </c>
      <c r="AT85" s="158" t="s">
        <v>234</v>
      </c>
      <c r="AU85" s="158" t="s">
        <v>234</v>
      </c>
      <c r="AV85" s="158" t="s">
        <v>234</v>
      </c>
      <c r="AW85" s="158" t="s">
        <v>234</v>
      </c>
      <c r="AX85" s="158" t="s">
        <v>234</v>
      </c>
      <c r="AY85" s="158" t="s">
        <v>234</v>
      </c>
      <c r="AZ85" s="158" t="s">
        <v>234</v>
      </c>
      <c r="BA85" s="158" t="s">
        <v>234</v>
      </c>
      <c r="BB85" s="158" t="s">
        <v>234</v>
      </c>
      <c r="BC85" s="158" t="s">
        <v>234</v>
      </c>
      <c r="BD85" s="158" t="s">
        <v>234</v>
      </c>
      <c r="BE85" s="158" t="s">
        <v>234</v>
      </c>
      <c r="BF85" s="158" t="s">
        <v>234</v>
      </c>
      <c r="BG85" s="158" t="s">
        <v>234</v>
      </c>
      <c r="BH85" s="158" t="s">
        <v>234</v>
      </c>
      <c r="BI85" s="158" t="s">
        <v>234</v>
      </c>
      <c r="BJ85" s="158" t="s">
        <v>234</v>
      </c>
      <c r="BK85" s="158" t="s">
        <v>234</v>
      </c>
    </row>
    <row r="86" spans="1:63">
      <c r="A86" s="150" t="s">
        <v>246</v>
      </c>
      <c r="B86" s="157"/>
      <c r="C86" s="157"/>
      <c r="D86" s="157"/>
      <c r="E86" s="156">
        <v>0.01</v>
      </c>
      <c r="F86" s="157">
        <v>0.01</v>
      </c>
      <c r="G86" s="157">
        <v>0.01</v>
      </c>
      <c r="H86" s="157">
        <v>0.01</v>
      </c>
      <c r="I86" s="157">
        <v>0.01</v>
      </c>
      <c r="J86" s="157">
        <v>9.8065922092073002E-3</v>
      </c>
      <c r="K86" s="157">
        <v>9.8065922092073002E-3</v>
      </c>
      <c r="L86" s="157">
        <v>9.8065922092073002E-3</v>
      </c>
      <c r="M86" s="157">
        <v>9.8065922092073002E-3</v>
      </c>
      <c r="N86" s="157">
        <v>9.792675079040877E-3</v>
      </c>
      <c r="O86" s="157">
        <v>0.01</v>
      </c>
      <c r="P86" s="157">
        <v>2.1000000000000001E-2</v>
      </c>
      <c r="Q86" s="157">
        <v>2.1000000000000001E-2</v>
      </c>
      <c r="R86" s="157">
        <v>2.1000000000000001E-2</v>
      </c>
      <c r="S86" s="157">
        <v>2.128E-2</v>
      </c>
      <c r="T86" s="157">
        <v>2.128E-2</v>
      </c>
      <c r="U86" s="157">
        <v>2.128E-2</v>
      </c>
      <c r="V86" s="157">
        <v>2.1284894411322225E-2</v>
      </c>
      <c r="W86" s="157">
        <v>2.128E-2</v>
      </c>
      <c r="X86" s="157">
        <v>2.128E-2</v>
      </c>
      <c r="Y86" s="157">
        <v>2.128E-2</v>
      </c>
      <c r="Z86" s="157">
        <v>2.1284894411322225E-2</v>
      </c>
      <c r="AA86" s="157">
        <v>2.1284894411322225E-2</v>
      </c>
      <c r="AB86" s="157">
        <v>2.128E-2</v>
      </c>
      <c r="AC86" s="157">
        <v>2.128E-2</v>
      </c>
      <c r="AD86" s="157">
        <v>2.128E-2</v>
      </c>
      <c r="AE86" s="157">
        <v>2.128E-2</v>
      </c>
      <c r="AF86" s="157">
        <v>2.128E-2</v>
      </c>
      <c r="AG86" s="157">
        <v>2.128E-2</v>
      </c>
      <c r="AH86" s="157">
        <v>2.128E-2</v>
      </c>
      <c r="AI86" s="157">
        <v>2.128E-2</v>
      </c>
      <c r="AJ86" s="157">
        <v>2.128E-2</v>
      </c>
      <c r="AK86" s="157">
        <v>2.128E-2</v>
      </c>
      <c r="AL86" s="157">
        <v>2.128E-2</v>
      </c>
      <c r="AM86" s="157">
        <v>2.128E-2</v>
      </c>
      <c r="AN86" s="157">
        <v>2.128E-2</v>
      </c>
      <c r="AO86" s="157">
        <v>2.128E-2</v>
      </c>
      <c r="AP86" s="157">
        <v>2.128E-2</v>
      </c>
      <c r="AQ86" s="157">
        <v>2.128E-2</v>
      </c>
      <c r="AR86" s="157">
        <v>2.128E-2</v>
      </c>
      <c r="AS86" s="157">
        <v>2.128E-2</v>
      </c>
      <c r="AT86" s="157">
        <v>2.128E-2</v>
      </c>
      <c r="AU86" s="157">
        <v>2.128E-2</v>
      </c>
      <c r="AV86" s="159" t="s">
        <v>234</v>
      </c>
      <c r="AW86" s="159" t="s">
        <v>234</v>
      </c>
      <c r="AX86" s="159" t="s">
        <v>234</v>
      </c>
      <c r="AY86" s="159" t="s">
        <v>234</v>
      </c>
      <c r="AZ86" s="159" t="s">
        <v>234</v>
      </c>
      <c r="BA86" s="159" t="s">
        <v>234</v>
      </c>
      <c r="BB86" s="159" t="s">
        <v>234</v>
      </c>
      <c r="BC86" s="159" t="s">
        <v>234</v>
      </c>
      <c r="BD86" s="159" t="s">
        <v>234</v>
      </c>
      <c r="BE86" s="159" t="s">
        <v>234</v>
      </c>
      <c r="BF86" s="159" t="s">
        <v>234</v>
      </c>
      <c r="BG86" s="159" t="s">
        <v>234</v>
      </c>
      <c r="BH86" s="159" t="s">
        <v>234</v>
      </c>
      <c r="BI86" s="159" t="s">
        <v>234</v>
      </c>
      <c r="BJ86" s="159" t="s">
        <v>234</v>
      </c>
      <c r="BK86" s="159" t="s">
        <v>234</v>
      </c>
    </row>
    <row r="87" spans="1:63">
      <c r="A87" t="s">
        <v>320</v>
      </c>
      <c r="B87" s="155"/>
      <c r="C87" s="155"/>
      <c r="D87" s="155"/>
      <c r="E87" s="155"/>
      <c r="F87" s="153">
        <v>0.05</v>
      </c>
      <c r="G87" s="155">
        <v>0.05</v>
      </c>
      <c r="H87" s="155">
        <v>0.15</v>
      </c>
      <c r="I87" s="155">
        <v>0.15</v>
      </c>
      <c r="J87" s="155">
        <v>0.15000439637738502</v>
      </c>
      <c r="K87" s="155">
        <v>0.15000439637738502</v>
      </c>
      <c r="L87" s="155">
        <v>0.15000439637738502</v>
      </c>
      <c r="M87" s="155">
        <v>0.15000439637738502</v>
      </c>
      <c r="N87" s="155">
        <v>0.14998681241391437</v>
      </c>
      <c r="O87" s="155">
        <v>0.15</v>
      </c>
      <c r="P87" s="155">
        <v>0.15</v>
      </c>
      <c r="Q87" s="155">
        <v>0.15</v>
      </c>
      <c r="R87" s="155">
        <v>0.15</v>
      </c>
      <c r="S87" s="155">
        <v>0.15</v>
      </c>
      <c r="T87" s="155">
        <v>0.15</v>
      </c>
      <c r="U87" s="155">
        <v>0.15</v>
      </c>
      <c r="V87" s="155">
        <v>0.14998681241391437</v>
      </c>
      <c r="W87" s="155">
        <v>0.15</v>
      </c>
      <c r="X87" s="155">
        <v>0.15</v>
      </c>
      <c r="Y87" s="155">
        <v>0.15</v>
      </c>
      <c r="Z87" s="155">
        <v>0.14998681241391437</v>
      </c>
      <c r="AA87" s="155">
        <v>0.14998681241391437</v>
      </c>
      <c r="AB87" s="155">
        <v>0.15</v>
      </c>
      <c r="AC87" s="155">
        <v>0.15</v>
      </c>
      <c r="AD87" s="155">
        <v>0.15</v>
      </c>
      <c r="AE87" s="155">
        <v>0.15</v>
      </c>
      <c r="AF87" s="155">
        <v>0.15</v>
      </c>
      <c r="AG87" s="155">
        <v>0.15</v>
      </c>
      <c r="AH87" s="155">
        <v>0.15</v>
      </c>
      <c r="AI87" s="155">
        <v>0.15</v>
      </c>
      <c r="AJ87" s="155">
        <v>0.15</v>
      </c>
      <c r="AK87" s="155">
        <v>0.15</v>
      </c>
      <c r="AL87" s="155">
        <v>0.15</v>
      </c>
      <c r="AM87" s="155">
        <v>0.15</v>
      </c>
      <c r="AN87" s="155">
        <v>0.15</v>
      </c>
      <c r="AO87" s="155">
        <v>0.15</v>
      </c>
      <c r="AP87" s="155">
        <v>0.15</v>
      </c>
      <c r="AQ87" s="155">
        <v>0.15</v>
      </c>
      <c r="AR87" s="155">
        <v>0.15</v>
      </c>
      <c r="AS87" s="155">
        <v>0.15</v>
      </c>
      <c r="AT87" s="155">
        <v>0.15</v>
      </c>
      <c r="AU87" s="155">
        <v>0.15</v>
      </c>
      <c r="AV87" s="155">
        <v>0.15</v>
      </c>
      <c r="AW87" s="155">
        <v>0.15</v>
      </c>
      <c r="AX87" s="155">
        <v>0.15</v>
      </c>
      <c r="AY87" s="155">
        <v>0.15</v>
      </c>
      <c r="AZ87" s="155">
        <v>0.15</v>
      </c>
      <c r="BA87" s="155">
        <v>0.15</v>
      </c>
      <c r="BB87" s="155">
        <v>0.15</v>
      </c>
      <c r="BC87" s="155">
        <v>0.15</v>
      </c>
      <c r="BD87" s="155">
        <v>0.15</v>
      </c>
      <c r="BE87" s="155">
        <v>0.15</v>
      </c>
      <c r="BF87" s="155">
        <v>0.15</v>
      </c>
      <c r="BG87" s="155">
        <v>0.15</v>
      </c>
      <c r="BH87" s="155">
        <v>0.15</v>
      </c>
      <c r="BI87" s="155">
        <v>0.15</v>
      </c>
      <c r="BJ87" s="155">
        <v>0.15</v>
      </c>
      <c r="BK87" s="155">
        <v>0.15</v>
      </c>
    </row>
    <row r="88" spans="1:63">
      <c r="A88" s="150" t="s">
        <v>247</v>
      </c>
      <c r="B88" s="157"/>
      <c r="C88" s="157"/>
      <c r="D88" s="157"/>
      <c r="E88" s="157"/>
      <c r="F88" s="156">
        <v>0.03</v>
      </c>
      <c r="G88" s="157">
        <v>0.03</v>
      </c>
      <c r="H88" s="157">
        <v>0.03</v>
      </c>
      <c r="I88" s="157">
        <v>0.03</v>
      </c>
      <c r="J88" s="157">
        <v>2.999028654686741E-2</v>
      </c>
      <c r="K88" s="157">
        <v>2.999028654686741E-2</v>
      </c>
      <c r="L88" s="157">
        <v>2.999028654686741E-2</v>
      </c>
      <c r="M88" s="157">
        <v>2.999028654686741E-2</v>
      </c>
      <c r="N88" s="157">
        <v>2.9984411773695631E-2</v>
      </c>
      <c r="O88" s="157">
        <v>0.03</v>
      </c>
      <c r="P88" s="157">
        <v>0.03</v>
      </c>
      <c r="Q88" s="157">
        <v>0.03</v>
      </c>
      <c r="R88" s="157">
        <v>0.03</v>
      </c>
      <c r="S88" s="157">
        <v>0.03</v>
      </c>
      <c r="T88" s="157">
        <v>0.03</v>
      </c>
      <c r="U88" s="157">
        <v>0.03</v>
      </c>
      <c r="V88" s="157">
        <v>3.0012479834413904E-2</v>
      </c>
      <c r="W88" s="157">
        <v>3.1579000000000003E-2</v>
      </c>
      <c r="X88" s="157">
        <v>3.1579000000000003E-2</v>
      </c>
      <c r="Y88" s="157">
        <v>3.1579000000000003E-2</v>
      </c>
      <c r="Z88" s="157">
        <v>3.156484948102152E-2</v>
      </c>
      <c r="AA88" s="157">
        <v>3.156484948102152E-2</v>
      </c>
      <c r="AB88" s="157">
        <v>3.1579000000000003E-2</v>
      </c>
      <c r="AC88" s="157">
        <v>3.1579000000000003E-2</v>
      </c>
      <c r="AD88" s="157">
        <v>3.1579000000000003E-2</v>
      </c>
      <c r="AE88" s="161" t="s">
        <v>234</v>
      </c>
      <c r="AF88" s="161" t="s">
        <v>234</v>
      </c>
      <c r="AG88" s="161" t="s">
        <v>234</v>
      </c>
      <c r="AH88" s="161" t="s">
        <v>234</v>
      </c>
      <c r="AI88" s="161" t="s">
        <v>234</v>
      </c>
      <c r="AJ88" s="161" t="s">
        <v>234</v>
      </c>
      <c r="AK88" s="161" t="s">
        <v>234</v>
      </c>
      <c r="AL88" s="161" t="s">
        <v>234</v>
      </c>
      <c r="AM88" s="161" t="s">
        <v>234</v>
      </c>
      <c r="AN88" s="161" t="s">
        <v>234</v>
      </c>
      <c r="AO88" s="161" t="s">
        <v>234</v>
      </c>
      <c r="AP88" s="161" t="s">
        <v>234</v>
      </c>
      <c r="AQ88" s="161" t="s">
        <v>234</v>
      </c>
      <c r="AR88" s="161" t="s">
        <v>234</v>
      </c>
      <c r="AS88" s="161" t="s">
        <v>234</v>
      </c>
      <c r="AT88" s="161" t="s">
        <v>234</v>
      </c>
      <c r="AU88" s="161" t="s">
        <v>234</v>
      </c>
      <c r="AV88" s="161" t="s">
        <v>234</v>
      </c>
      <c r="AW88" s="161" t="s">
        <v>234</v>
      </c>
      <c r="AX88" s="161" t="s">
        <v>234</v>
      </c>
      <c r="AY88" s="161" t="s">
        <v>234</v>
      </c>
      <c r="AZ88" s="161" t="s">
        <v>234</v>
      </c>
      <c r="BA88" s="161" t="s">
        <v>234</v>
      </c>
      <c r="BB88" s="161" t="s">
        <v>234</v>
      </c>
      <c r="BC88" s="161" t="s">
        <v>234</v>
      </c>
      <c r="BD88" s="161" t="s">
        <v>234</v>
      </c>
      <c r="BE88" s="161" t="s">
        <v>234</v>
      </c>
      <c r="BF88" s="161" t="s">
        <v>234</v>
      </c>
      <c r="BG88" s="161" t="s">
        <v>234</v>
      </c>
      <c r="BH88" s="161" t="s">
        <v>234</v>
      </c>
      <c r="BI88" s="161" t="s">
        <v>234</v>
      </c>
      <c r="BJ88" s="161" t="s">
        <v>234</v>
      </c>
      <c r="BK88" s="161" t="s">
        <v>234</v>
      </c>
    </row>
    <row r="89" spans="1:63">
      <c r="A89" t="s">
        <v>248</v>
      </c>
      <c r="B89" s="155"/>
      <c r="C89" s="155"/>
      <c r="D89" s="155"/>
      <c r="E89" s="155"/>
      <c r="F89" s="153">
        <v>0.1</v>
      </c>
      <c r="G89" s="155">
        <v>0.104</v>
      </c>
      <c r="H89" s="155">
        <v>0.104</v>
      </c>
      <c r="I89" s="155">
        <v>0.104</v>
      </c>
      <c r="J89" s="155">
        <v>0.10399645088543015</v>
      </c>
      <c r="K89" s="155">
        <v>0.10399645088543015</v>
      </c>
      <c r="L89" s="155">
        <v>0.10399645088543015</v>
      </c>
      <c r="M89" s="155">
        <v>0.10399645088543015</v>
      </c>
      <c r="N89" s="155">
        <v>0.10399679673849738</v>
      </c>
      <c r="O89" s="155">
        <v>0.104</v>
      </c>
      <c r="P89" s="155">
        <v>0.104</v>
      </c>
      <c r="Q89" s="155">
        <v>0.104</v>
      </c>
      <c r="R89" s="155">
        <v>0.104</v>
      </c>
      <c r="S89" s="155">
        <v>0.104</v>
      </c>
      <c r="T89" s="155">
        <v>0.104</v>
      </c>
      <c r="U89" s="155">
        <v>0.104</v>
      </c>
      <c r="V89" s="155">
        <v>0.10399121201025266</v>
      </c>
      <c r="W89" s="155">
        <v>0.104</v>
      </c>
      <c r="X89" s="155">
        <v>0.104</v>
      </c>
      <c r="Y89" s="155">
        <v>0.104</v>
      </c>
      <c r="Z89" s="155">
        <v>0.10399121201025266</v>
      </c>
      <c r="AA89" s="155">
        <v>0.10399121201025266</v>
      </c>
      <c r="AB89" s="155">
        <v>0.104</v>
      </c>
      <c r="AC89" s="155">
        <v>0.104</v>
      </c>
      <c r="AD89" s="155">
        <v>0.104</v>
      </c>
      <c r="AE89" s="155">
        <v>0.104</v>
      </c>
      <c r="AF89" s="155">
        <v>0.104</v>
      </c>
      <c r="AG89" s="155">
        <v>0.104</v>
      </c>
      <c r="AH89" s="158" t="s">
        <v>234</v>
      </c>
      <c r="AI89" s="158" t="s">
        <v>234</v>
      </c>
      <c r="AJ89" s="158" t="s">
        <v>234</v>
      </c>
      <c r="AK89" s="158" t="s">
        <v>234</v>
      </c>
      <c r="AL89" s="158" t="s">
        <v>234</v>
      </c>
      <c r="AM89" s="158" t="s">
        <v>234</v>
      </c>
      <c r="AN89" s="158" t="s">
        <v>234</v>
      </c>
      <c r="AO89" s="158" t="s">
        <v>234</v>
      </c>
      <c r="AP89" s="158" t="s">
        <v>234</v>
      </c>
      <c r="AQ89" s="158" t="s">
        <v>234</v>
      </c>
      <c r="AR89" s="158" t="s">
        <v>234</v>
      </c>
      <c r="AS89" s="158" t="s">
        <v>234</v>
      </c>
      <c r="AT89" s="158" t="s">
        <v>234</v>
      </c>
      <c r="AU89" s="158" t="s">
        <v>234</v>
      </c>
      <c r="AV89" s="158" t="s">
        <v>234</v>
      </c>
      <c r="AW89" s="158" t="s">
        <v>234</v>
      </c>
      <c r="AX89" s="158" t="s">
        <v>234</v>
      </c>
      <c r="AY89" s="158" t="s">
        <v>234</v>
      </c>
      <c r="AZ89" s="158" t="s">
        <v>234</v>
      </c>
      <c r="BA89" s="158" t="s">
        <v>234</v>
      </c>
      <c r="BB89" s="158" t="s">
        <v>234</v>
      </c>
      <c r="BC89" s="158" t="s">
        <v>234</v>
      </c>
      <c r="BD89" s="158" t="s">
        <v>234</v>
      </c>
      <c r="BE89" s="158" t="s">
        <v>234</v>
      </c>
      <c r="BF89" s="158" t="s">
        <v>234</v>
      </c>
      <c r="BG89" s="158" t="s">
        <v>234</v>
      </c>
      <c r="BH89" s="158" t="s">
        <v>234</v>
      </c>
      <c r="BI89" s="158" t="s">
        <v>234</v>
      </c>
      <c r="BJ89" s="158" t="s">
        <v>234</v>
      </c>
      <c r="BK89" s="158" t="s">
        <v>234</v>
      </c>
    </row>
    <row r="90" spans="1:63">
      <c r="A90" s="150" t="s">
        <v>249</v>
      </c>
      <c r="B90" s="157"/>
      <c r="C90" s="157"/>
      <c r="D90" s="157"/>
      <c r="E90" s="157"/>
      <c r="F90" s="157"/>
      <c r="G90" s="156">
        <v>0.35</v>
      </c>
      <c r="H90" s="157">
        <v>0.39600000000000002</v>
      </c>
      <c r="I90" s="157">
        <v>0.39600000000000002</v>
      </c>
      <c r="J90" s="157">
        <v>0.39595555248809444</v>
      </c>
      <c r="K90" s="157">
        <v>0.39595555248809444</v>
      </c>
      <c r="L90" s="157">
        <v>0.39595555248809444</v>
      </c>
      <c r="M90" s="157">
        <v>0.39595555248809444</v>
      </c>
      <c r="N90" s="157">
        <v>0.39598790876614454</v>
      </c>
      <c r="O90" s="157">
        <v>0.39600000000000002</v>
      </c>
      <c r="P90" s="157">
        <v>0.39600000000000002</v>
      </c>
      <c r="Q90" s="157">
        <v>0.39600000000000002</v>
      </c>
      <c r="R90" s="157">
        <v>0.39600000000000002</v>
      </c>
      <c r="S90" s="157">
        <v>0.39600000000000002</v>
      </c>
      <c r="T90" s="157">
        <v>0.39600000000000002</v>
      </c>
      <c r="U90" s="157">
        <v>0.39600000000000002</v>
      </c>
      <c r="V90" s="157">
        <v>0.39598381970528751</v>
      </c>
      <c r="W90" s="157">
        <v>0.39600000000000002</v>
      </c>
      <c r="X90" s="157">
        <v>0.39600000000000002</v>
      </c>
      <c r="Y90" s="157">
        <v>0.39600000000000002</v>
      </c>
      <c r="Z90" s="157">
        <v>0.39598381970528751</v>
      </c>
      <c r="AA90" s="157">
        <v>0.39598381970528751</v>
      </c>
      <c r="AB90" s="157">
        <v>0.39600000000000002</v>
      </c>
      <c r="AC90" s="157">
        <v>0.39600000000000002</v>
      </c>
      <c r="AD90" s="157">
        <v>0.39600000000000002</v>
      </c>
      <c r="AE90" s="157">
        <v>0.39600000000000002</v>
      </c>
      <c r="AF90" s="157">
        <v>0.39600000000000002</v>
      </c>
      <c r="AG90" s="157">
        <v>0.39600000000000002</v>
      </c>
      <c r="AH90" s="157">
        <v>0.39600000000000002</v>
      </c>
      <c r="AI90" s="157">
        <v>0.39600000000000002</v>
      </c>
      <c r="AJ90" s="157">
        <v>0.39600000000000002</v>
      </c>
      <c r="AK90" s="157">
        <v>0.39600000000000002</v>
      </c>
      <c r="AL90" s="157">
        <v>0.39600000000000002</v>
      </c>
      <c r="AM90" s="157">
        <v>0.39600000000000002</v>
      </c>
      <c r="AN90" s="157">
        <v>0.39600000000000002</v>
      </c>
      <c r="AO90" s="157">
        <v>0.39600000000000002</v>
      </c>
      <c r="AP90" s="157">
        <v>0.39600000000000002</v>
      </c>
      <c r="AQ90" s="157">
        <v>0.39600000000000002</v>
      </c>
      <c r="AR90" s="157">
        <v>0.39600000000000002</v>
      </c>
      <c r="AS90" s="157">
        <v>0.39600000000000002</v>
      </c>
      <c r="AT90" s="157">
        <v>0.39600000000000002</v>
      </c>
      <c r="AU90" s="157">
        <v>0.39600000000000002</v>
      </c>
      <c r="AV90" s="157">
        <v>0.39600000000000002</v>
      </c>
      <c r="AW90" s="157">
        <v>0.39600000000000002</v>
      </c>
      <c r="AX90" s="157">
        <v>0.39600000000000002</v>
      </c>
      <c r="AY90" s="157">
        <v>0.39600000000000002</v>
      </c>
      <c r="AZ90" s="157">
        <v>0.39600000000000002</v>
      </c>
      <c r="BA90" s="157">
        <v>0.39600000000000002</v>
      </c>
      <c r="BB90" s="157" t="s">
        <v>234</v>
      </c>
      <c r="BC90" s="157" t="s">
        <v>234</v>
      </c>
      <c r="BD90" s="157" t="s">
        <v>234</v>
      </c>
      <c r="BE90" s="157" t="s">
        <v>234</v>
      </c>
      <c r="BF90" s="157" t="s">
        <v>234</v>
      </c>
      <c r="BG90" s="157" t="s">
        <v>234</v>
      </c>
      <c r="BH90" s="157" t="s">
        <v>234</v>
      </c>
      <c r="BI90" s="157" t="s">
        <v>234</v>
      </c>
      <c r="BJ90" s="157" t="s">
        <v>234</v>
      </c>
      <c r="BK90" s="157" t="s">
        <v>234</v>
      </c>
    </row>
    <row r="91" spans="1:63">
      <c r="A91" t="s">
        <v>313</v>
      </c>
      <c r="B91" s="155"/>
      <c r="C91" s="155"/>
      <c r="D91" s="155"/>
      <c r="E91" s="155"/>
      <c r="F91" s="155"/>
      <c r="G91" s="155">
        <v>0.08</v>
      </c>
      <c r="H91" s="153">
        <v>0.08</v>
      </c>
      <c r="I91" s="155">
        <v>0.08</v>
      </c>
      <c r="J91" s="155">
        <v>7.9987978189000039E-2</v>
      </c>
      <c r="K91" s="155">
        <v>7.9987978189000039E-2</v>
      </c>
      <c r="L91" s="155">
        <v>7.9987978189000039E-2</v>
      </c>
      <c r="M91" s="155">
        <v>7.9987978189000039E-2</v>
      </c>
      <c r="N91" s="155">
        <v>8.0011923011412023E-2</v>
      </c>
      <c r="O91" s="155">
        <v>0.08</v>
      </c>
      <c r="P91" s="155">
        <v>0.83399999999999996</v>
      </c>
      <c r="Q91" s="155">
        <v>0.83399999999999996</v>
      </c>
      <c r="R91" s="155">
        <v>0.83399999999999996</v>
      </c>
      <c r="S91" s="155">
        <v>0.83399999999999996</v>
      </c>
      <c r="T91" s="155">
        <v>0.83399999999999996</v>
      </c>
      <c r="U91" s="155">
        <v>0.83399999999999996</v>
      </c>
      <c r="V91" s="155">
        <v>0.8340086044860282</v>
      </c>
      <c r="W91" s="155">
        <v>0.83399999999999996</v>
      </c>
      <c r="X91" s="155">
        <v>0.83399999999999996</v>
      </c>
      <c r="Y91" s="155">
        <v>0.83399999999999996</v>
      </c>
      <c r="Z91" s="155">
        <v>0.8340086044860282</v>
      </c>
      <c r="AA91" s="155">
        <v>0.8340086044860282</v>
      </c>
      <c r="AB91" s="155">
        <v>0.83399999999999996</v>
      </c>
      <c r="AC91" s="155">
        <v>0.83399999999999996</v>
      </c>
      <c r="AD91" s="155">
        <v>0.83399999999999996</v>
      </c>
      <c r="AE91" s="155">
        <v>0.83399999999999996</v>
      </c>
      <c r="AF91" s="155">
        <v>0.83399999999999996</v>
      </c>
      <c r="AG91" s="155">
        <v>0.83399999999999996</v>
      </c>
      <c r="AH91" s="155">
        <v>0.83399999999999996</v>
      </c>
      <c r="AI91" s="155">
        <v>0.83399999999999996</v>
      </c>
      <c r="AJ91" s="155">
        <v>0.83399999999999996</v>
      </c>
      <c r="AK91" s="155">
        <v>0.83399999999999996</v>
      </c>
      <c r="AL91" s="155">
        <v>0.83399999999999996</v>
      </c>
      <c r="AM91" s="155">
        <v>0.83399999999999996</v>
      </c>
      <c r="AN91" s="155">
        <v>0.83399999999999996</v>
      </c>
      <c r="AO91" s="155">
        <v>0.83399999999999996</v>
      </c>
      <c r="AP91" s="155">
        <v>0.83399999999999996</v>
      </c>
      <c r="AQ91" s="155">
        <v>0.83399999999999996</v>
      </c>
      <c r="AR91" s="155">
        <v>0.83399999999999996</v>
      </c>
      <c r="AS91" s="155">
        <v>0.83399999999999996</v>
      </c>
      <c r="AT91" s="155">
        <v>0.83399999999999996</v>
      </c>
      <c r="AU91" s="155">
        <v>0.83399999999999996</v>
      </c>
      <c r="AV91" s="155">
        <v>0.83399999999999996</v>
      </c>
      <c r="AW91" s="155">
        <v>0.83399999999999996</v>
      </c>
      <c r="AX91" s="155">
        <v>0.83399999999999996</v>
      </c>
      <c r="AY91" s="155">
        <v>0.83399999999999996</v>
      </c>
      <c r="AZ91" s="155">
        <v>0.83399999999999996</v>
      </c>
      <c r="BA91" s="155">
        <v>0.83399999999999996</v>
      </c>
      <c r="BB91" s="155">
        <v>0.83399999999999996</v>
      </c>
      <c r="BC91" s="155">
        <v>0.83399999999999996</v>
      </c>
      <c r="BD91" s="155">
        <v>0.83399999999999996</v>
      </c>
      <c r="BE91" s="155">
        <v>0.83399999999999996</v>
      </c>
      <c r="BF91" s="155">
        <v>0.83399999999999996</v>
      </c>
      <c r="BG91" s="155">
        <v>0.83399999999999996</v>
      </c>
      <c r="BH91" s="155">
        <v>0.83399999999999996</v>
      </c>
      <c r="BI91" s="155">
        <v>0.83399999999999996</v>
      </c>
      <c r="BJ91" s="155">
        <v>0.83399999999999996</v>
      </c>
      <c r="BK91" s="155">
        <v>0.83399999999999996</v>
      </c>
    </row>
    <row r="92" spans="1:63">
      <c r="A92" s="150" t="s">
        <v>316</v>
      </c>
      <c r="B92" s="157"/>
      <c r="C92" s="157"/>
      <c r="D92" s="157"/>
      <c r="E92" s="157"/>
      <c r="F92" s="157"/>
      <c r="G92" s="157"/>
      <c r="H92" s="156">
        <v>1</v>
      </c>
      <c r="I92" s="157">
        <v>1</v>
      </c>
      <c r="J92" s="157">
        <v>1</v>
      </c>
      <c r="K92" s="157">
        <v>1</v>
      </c>
      <c r="L92" s="157">
        <v>1</v>
      </c>
      <c r="M92" s="157">
        <v>1</v>
      </c>
      <c r="N92" s="157">
        <v>1</v>
      </c>
      <c r="O92" s="157">
        <v>1</v>
      </c>
      <c r="P92" s="157">
        <v>1</v>
      </c>
      <c r="Q92" s="157">
        <v>1</v>
      </c>
      <c r="R92" s="157">
        <v>1</v>
      </c>
      <c r="S92" s="157">
        <v>1</v>
      </c>
      <c r="T92" s="157">
        <v>1</v>
      </c>
      <c r="U92" s="157">
        <v>1</v>
      </c>
      <c r="V92" s="157">
        <v>1</v>
      </c>
      <c r="W92" s="157">
        <v>1</v>
      </c>
      <c r="X92" s="157">
        <v>1</v>
      </c>
      <c r="Y92" s="157">
        <v>1</v>
      </c>
      <c r="Z92" s="157">
        <v>1</v>
      </c>
      <c r="AA92" s="157">
        <v>1</v>
      </c>
      <c r="AB92" s="157">
        <v>1</v>
      </c>
      <c r="AC92" s="157">
        <v>1</v>
      </c>
      <c r="AD92" s="157">
        <v>1</v>
      </c>
      <c r="AE92" s="157">
        <v>1</v>
      </c>
      <c r="AF92" s="157">
        <v>1</v>
      </c>
      <c r="AG92" s="157">
        <v>1</v>
      </c>
      <c r="AH92" s="157">
        <v>1</v>
      </c>
      <c r="AI92" s="157">
        <v>1</v>
      </c>
      <c r="AJ92" s="157">
        <v>1</v>
      </c>
      <c r="AK92" s="157">
        <v>1</v>
      </c>
      <c r="AL92" s="157">
        <v>1</v>
      </c>
      <c r="AM92" s="157">
        <v>1</v>
      </c>
      <c r="AN92" s="157">
        <v>1</v>
      </c>
      <c r="AO92" s="157">
        <v>1</v>
      </c>
      <c r="AP92" s="157">
        <v>1</v>
      </c>
      <c r="AQ92" s="157">
        <v>1</v>
      </c>
      <c r="AR92" s="157">
        <v>1</v>
      </c>
      <c r="AS92" s="157">
        <v>1</v>
      </c>
      <c r="AT92" s="157">
        <v>1</v>
      </c>
      <c r="AU92" s="157">
        <v>1</v>
      </c>
      <c r="AV92" s="157">
        <v>1</v>
      </c>
      <c r="AW92" s="157">
        <v>1</v>
      </c>
      <c r="AX92" s="157">
        <v>1</v>
      </c>
      <c r="AY92" s="157">
        <v>1</v>
      </c>
      <c r="AZ92" s="157">
        <v>1</v>
      </c>
      <c r="BA92" s="157">
        <v>1</v>
      </c>
      <c r="BB92" s="157">
        <v>1</v>
      </c>
      <c r="BC92" s="157">
        <v>1</v>
      </c>
      <c r="BD92" s="157">
        <v>1</v>
      </c>
      <c r="BE92" s="157">
        <v>1</v>
      </c>
      <c r="BF92" s="157">
        <v>1</v>
      </c>
      <c r="BG92" s="157">
        <v>1</v>
      </c>
      <c r="BH92" s="157">
        <v>1</v>
      </c>
      <c r="BI92" s="157">
        <v>1</v>
      </c>
      <c r="BJ92" s="157">
        <v>1</v>
      </c>
      <c r="BK92" s="157">
        <v>1</v>
      </c>
    </row>
    <row r="93" spans="1:63">
      <c r="A93" t="s">
        <v>250</v>
      </c>
      <c r="B93" s="155"/>
      <c r="C93" s="155"/>
      <c r="D93" s="155"/>
      <c r="E93" s="155"/>
      <c r="F93" s="155"/>
      <c r="G93" s="155"/>
      <c r="H93" s="155"/>
      <c r="I93" s="153">
        <v>0.3</v>
      </c>
      <c r="J93" s="155">
        <v>0.30000967773153975</v>
      </c>
      <c r="K93" s="155">
        <v>0.30000967773153975</v>
      </c>
      <c r="L93" s="155">
        <v>0.30000967773153975</v>
      </c>
      <c r="M93" s="155">
        <v>0.30000967773153975</v>
      </c>
      <c r="N93" s="155">
        <v>0.30001616292225636</v>
      </c>
      <c r="O93" s="155">
        <v>0.3</v>
      </c>
      <c r="P93" s="155">
        <v>0.3</v>
      </c>
      <c r="Q93" s="155">
        <v>0.3</v>
      </c>
      <c r="R93" s="155">
        <v>0.3</v>
      </c>
      <c r="S93" s="155">
        <v>0.3</v>
      </c>
      <c r="T93" s="155">
        <v>0.3</v>
      </c>
      <c r="U93" s="155">
        <v>0.3</v>
      </c>
      <c r="V93" s="155">
        <v>0.29998988826533191</v>
      </c>
      <c r="W93" s="155">
        <v>0.3</v>
      </c>
      <c r="X93" s="155">
        <v>0.3</v>
      </c>
      <c r="Y93" s="155">
        <v>0.3</v>
      </c>
      <c r="Z93" s="155">
        <v>0.29998988826533191</v>
      </c>
      <c r="AA93" s="155">
        <v>0.29998988826533191</v>
      </c>
      <c r="AB93" s="155">
        <v>0.3</v>
      </c>
      <c r="AC93" s="155">
        <v>0.3</v>
      </c>
      <c r="AD93" s="155">
        <v>0.3</v>
      </c>
      <c r="AE93" s="155">
        <v>0.3</v>
      </c>
      <c r="AF93" s="155">
        <v>0.3</v>
      </c>
      <c r="AG93" s="155">
        <v>0.3</v>
      </c>
      <c r="AH93" s="155">
        <v>0.3</v>
      </c>
      <c r="AI93" s="155">
        <v>0.3</v>
      </c>
      <c r="AJ93" s="155">
        <v>0.3</v>
      </c>
      <c r="AK93" s="158" t="s">
        <v>234</v>
      </c>
      <c r="AL93" s="158" t="s">
        <v>234</v>
      </c>
      <c r="AM93" s="158" t="s">
        <v>234</v>
      </c>
      <c r="AN93" s="158" t="s">
        <v>234</v>
      </c>
      <c r="AO93" s="158" t="s">
        <v>234</v>
      </c>
      <c r="AP93" s="158" t="s">
        <v>234</v>
      </c>
      <c r="AQ93" s="158" t="s">
        <v>234</v>
      </c>
      <c r="AR93" s="158" t="s">
        <v>234</v>
      </c>
      <c r="AS93" s="158" t="s">
        <v>234</v>
      </c>
      <c r="AT93" s="158" t="s">
        <v>234</v>
      </c>
      <c r="AU93" s="158" t="s">
        <v>234</v>
      </c>
      <c r="AV93" s="158" t="s">
        <v>234</v>
      </c>
      <c r="AW93" s="158" t="s">
        <v>234</v>
      </c>
      <c r="AX93" s="158" t="s">
        <v>234</v>
      </c>
      <c r="AY93" s="158" t="s">
        <v>234</v>
      </c>
      <c r="AZ93" s="158" t="s">
        <v>234</v>
      </c>
      <c r="BA93" s="158" t="s">
        <v>234</v>
      </c>
      <c r="BB93" s="158" t="s">
        <v>234</v>
      </c>
      <c r="BC93" s="158" t="s">
        <v>234</v>
      </c>
      <c r="BD93" s="158" t="s">
        <v>234</v>
      </c>
      <c r="BE93" s="158" t="s">
        <v>234</v>
      </c>
      <c r="BF93" s="158" t="s">
        <v>234</v>
      </c>
      <c r="BG93" s="158" t="s">
        <v>234</v>
      </c>
      <c r="BH93" s="158" t="s">
        <v>234</v>
      </c>
      <c r="BI93" s="158" t="s">
        <v>234</v>
      </c>
      <c r="BJ93" s="158" t="s">
        <v>234</v>
      </c>
      <c r="BK93" s="158" t="s">
        <v>234</v>
      </c>
    </row>
    <row r="94" spans="1:63">
      <c r="A94" s="150" t="s">
        <v>251</v>
      </c>
      <c r="B94" s="157"/>
      <c r="C94" s="157"/>
      <c r="D94" s="157"/>
      <c r="E94" s="157"/>
      <c r="F94" s="157"/>
      <c r="G94" s="157"/>
      <c r="H94" s="157"/>
      <c r="I94" s="156">
        <v>0.3</v>
      </c>
      <c r="J94" s="157">
        <v>0.30000789079144641</v>
      </c>
      <c r="K94" s="157">
        <v>0.30000789079144641</v>
      </c>
      <c r="L94" s="157">
        <v>0.30000789079144641</v>
      </c>
      <c r="M94" s="157">
        <v>0.30000789079144641</v>
      </c>
      <c r="N94" s="157">
        <v>0.29997235277854578</v>
      </c>
      <c r="O94" s="157">
        <v>0.3</v>
      </c>
      <c r="P94" s="157">
        <v>0.3</v>
      </c>
      <c r="Q94" s="157">
        <v>0.3</v>
      </c>
      <c r="R94" s="157">
        <v>0.3</v>
      </c>
      <c r="S94" s="157">
        <v>0.3</v>
      </c>
      <c r="T94" s="157">
        <v>0.3</v>
      </c>
      <c r="U94" s="157">
        <v>0.3</v>
      </c>
      <c r="V94" s="157">
        <v>0.30003632401017072</v>
      </c>
      <c r="W94" s="157">
        <v>0.3</v>
      </c>
      <c r="X94" s="157">
        <v>0.3</v>
      </c>
      <c r="Y94" s="157">
        <v>0.3</v>
      </c>
      <c r="Z94" s="157">
        <v>0.30003632401017072</v>
      </c>
      <c r="AA94" s="157">
        <v>0.30003632401017072</v>
      </c>
      <c r="AB94" s="157">
        <v>0.3</v>
      </c>
      <c r="AC94" s="157">
        <v>0.3</v>
      </c>
      <c r="AD94" s="157">
        <v>0.3</v>
      </c>
      <c r="AE94" s="157">
        <v>0.3</v>
      </c>
      <c r="AF94" s="157">
        <v>0.3</v>
      </c>
      <c r="AG94" s="157">
        <v>0.3</v>
      </c>
      <c r="AH94" s="157">
        <v>0.3</v>
      </c>
      <c r="AI94" s="157">
        <v>0.3</v>
      </c>
      <c r="AJ94" s="157">
        <v>0.3</v>
      </c>
      <c r="AK94" s="161" t="s">
        <v>234</v>
      </c>
      <c r="AL94" s="161" t="s">
        <v>234</v>
      </c>
      <c r="AM94" s="161" t="s">
        <v>234</v>
      </c>
      <c r="AN94" s="161" t="s">
        <v>234</v>
      </c>
      <c r="AO94" s="161" t="s">
        <v>234</v>
      </c>
      <c r="AP94" s="161" t="s">
        <v>234</v>
      </c>
      <c r="AQ94" s="161" t="s">
        <v>234</v>
      </c>
      <c r="AR94" s="161" t="s">
        <v>234</v>
      </c>
      <c r="AS94" s="161" t="s">
        <v>234</v>
      </c>
      <c r="AT94" s="161" t="s">
        <v>234</v>
      </c>
      <c r="AU94" s="161" t="s">
        <v>234</v>
      </c>
      <c r="AV94" s="161" t="s">
        <v>234</v>
      </c>
      <c r="AW94" s="161" t="s">
        <v>234</v>
      </c>
      <c r="AX94" s="161" t="s">
        <v>234</v>
      </c>
      <c r="AY94" s="161" t="s">
        <v>234</v>
      </c>
      <c r="AZ94" s="161" t="s">
        <v>234</v>
      </c>
      <c r="BA94" s="161" t="s">
        <v>234</v>
      </c>
      <c r="BB94" s="161" t="s">
        <v>234</v>
      </c>
      <c r="BC94" s="161" t="s">
        <v>234</v>
      </c>
      <c r="BD94" s="161" t="s">
        <v>234</v>
      </c>
      <c r="BE94" s="161" t="s">
        <v>234</v>
      </c>
      <c r="BF94" s="161" t="s">
        <v>234</v>
      </c>
      <c r="BG94" s="161" t="s">
        <v>234</v>
      </c>
      <c r="BH94" s="161" t="s">
        <v>234</v>
      </c>
      <c r="BI94" s="161" t="s">
        <v>234</v>
      </c>
      <c r="BJ94" s="161" t="s">
        <v>234</v>
      </c>
      <c r="BK94" s="161" t="s">
        <v>234</v>
      </c>
    </row>
    <row r="95" spans="1:63">
      <c r="A95" t="s">
        <v>252</v>
      </c>
      <c r="B95" s="155"/>
      <c r="C95" s="155"/>
      <c r="D95" s="155"/>
      <c r="E95" s="155"/>
      <c r="F95" s="155"/>
      <c r="G95" s="155"/>
      <c r="H95" s="155"/>
      <c r="I95" s="155"/>
      <c r="J95" s="155"/>
      <c r="K95" s="155"/>
      <c r="L95" s="155"/>
      <c r="M95" s="155"/>
      <c r="N95" s="153">
        <v>1</v>
      </c>
      <c r="O95" s="155">
        <v>1</v>
      </c>
      <c r="P95" s="155">
        <v>1</v>
      </c>
      <c r="Q95" s="155">
        <v>1</v>
      </c>
      <c r="R95" s="155">
        <v>1</v>
      </c>
      <c r="S95" s="155">
        <v>1</v>
      </c>
      <c r="T95" s="155">
        <v>1</v>
      </c>
      <c r="U95" s="155">
        <v>1</v>
      </c>
      <c r="V95" s="155">
        <v>1</v>
      </c>
      <c r="W95" s="155">
        <v>1</v>
      </c>
      <c r="X95" s="155">
        <v>1</v>
      </c>
      <c r="Y95" s="155">
        <v>1</v>
      </c>
      <c r="Z95" s="155">
        <v>1</v>
      </c>
      <c r="AA95" s="155">
        <v>1</v>
      </c>
      <c r="AB95" s="155">
        <v>1</v>
      </c>
      <c r="AC95" s="155">
        <v>1</v>
      </c>
      <c r="AD95" s="155">
        <v>1</v>
      </c>
      <c r="AE95" s="155">
        <v>1</v>
      </c>
      <c r="AF95" s="155">
        <v>1</v>
      </c>
      <c r="AG95" s="155">
        <v>1</v>
      </c>
      <c r="AH95" s="155">
        <v>1</v>
      </c>
      <c r="AI95" s="155">
        <v>1</v>
      </c>
      <c r="AJ95" s="155">
        <v>1</v>
      </c>
      <c r="AK95" s="155">
        <v>1</v>
      </c>
      <c r="AL95" s="155">
        <v>1</v>
      </c>
      <c r="AM95" s="155">
        <v>1</v>
      </c>
      <c r="AN95" s="155">
        <v>1</v>
      </c>
      <c r="AO95" s="155">
        <v>1</v>
      </c>
      <c r="AP95" s="155">
        <v>1</v>
      </c>
      <c r="AQ95" s="155">
        <v>1</v>
      </c>
      <c r="AR95" s="155">
        <v>1</v>
      </c>
      <c r="AS95" s="155">
        <v>1</v>
      </c>
      <c r="AT95" s="155">
        <v>1</v>
      </c>
      <c r="AU95" s="155">
        <v>1</v>
      </c>
      <c r="AV95" s="155">
        <v>1</v>
      </c>
      <c r="AW95" s="155">
        <v>1</v>
      </c>
      <c r="AX95" s="155">
        <v>1</v>
      </c>
      <c r="AY95" s="155">
        <v>1</v>
      </c>
      <c r="AZ95" s="155">
        <v>1</v>
      </c>
      <c r="BA95" s="155">
        <v>1</v>
      </c>
      <c r="BB95" s="155">
        <v>1</v>
      </c>
      <c r="BC95" s="155">
        <v>1</v>
      </c>
      <c r="BD95" s="155">
        <v>1</v>
      </c>
      <c r="BE95" s="155">
        <v>1</v>
      </c>
      <c r="BF95" s="155">
        <v>1</v>
      </c>
      <c r="BG95" s="155">
        <v>1</v>
      </c>
      <c r="BH95" s="155">
        <v>1</v>
      </c>
      <c r="BI95" s="155">
        <v>1</v>
      </c>
      <c r="BJ95" s="155">
        <v>1</v>
      </c>
      <c r="BK95" s="155">
        <v>1</v>
      </c>
    </row>
    <row r="96" spans="1:63">
      <c r="A96" s="150" t="s">
        <v>253</v>
      </c>
      <c r="B96" s="157"/>
      <c r="C96" s="157"/>
      <c r="D96" s="157"/>
      <c r="E96" s="157"/>
      <c r="F96" s="157"/>
      <c r="G96" s="157"/>
      <c r="H96" s="157"/>
      <c r="I96" s="157"/>
      <c r="J96" s="157"/>
      <c r="K96" s="157"/>
      <c r="L96" s="157"/>
      <c r="M96" s="157"/>
      <c r="N96" s="157"/>
      <c r="O96" s="157"/>
      <c r="P96" s="157"/>
      <c r="Q96" s="156">
        <v>0.7</v>
      </c>
      <c r="R96" s="157">
        <v>0.7</v>
      </c>
      <c r="S96" s="157">
        <v>0.7</v>
      </c>
      <c r="T96" s="157">
        <v>0.7</v>
      </c>
      <c r="U96" s="157">
        <v>0.7</v>
      </c>
      <c r="V96" s="157">
        <v>0.70001828042166836</v>
      </c>
      <c r="W96" s="157">
        <v>0.7</v>
      </c>
      <c r="X96" s="157">
        <v>0.7</v>
      </c>
      <c r="Y96" s="157">
        <v>0.7</v>
      </c>
      <c r="Z96" s="157">
        <v>0.70001828042166836</v>
      </c>
      <c r="AA96" s="157">
        <v>0.70001828042166836</v>
      </c>
      <c r="AB96" s="157">
        <v>0.7</v>
      </c>
      <c r="AC96" s="157">
        <v>0.7</v>
      </c>
      <c r="AD96" s="157">
        <v>0.7</v>
      </c>
      <c r="AE96" s="157">
        <v>0.7</v>
      </c>
      <c r="AF96" s="157">
        <v>0.7</v>
      </c>
      <c r="AG96" s="157">
        <v>0.7</v>
      </c>
      <c r="AH96" s="157">
        <v>0.7</v>
      </c>
      <c r="AI96" s="157">
        <v>0.7</v>
      </c>
      <c r="AJ96" s="157">
        <v>0.7</v>
      </c>
      <c r="AK96" s="157">
        <v>0.7</v>
      </c>
      <c r="AL96" s="157">
        <v>0.7</v>
      </c>
      <c r="AM96" s="157">
        <v>0.7</v>
      </c>
      <c r="AN96" s="157">
        <v>0.7</v>
      </c>
      <c r="AO96" s="157">
        <v>0.7</v>
      </c>
      <c r="AP96" s="157">
        <v>0.7</v>
      </c>
      <c r="AQ96" s="157">
        <v>0.7</v>
      </c>
      <c r="AR96" s="157">
        <v>0.7</v>
      </c>
      <c r="AS96" s="157">
        <v>0.7</v>
      </c>
      <c r="AT96" s="157">
        <v>0.7</v>
      </c>
      <c r="AU96" s="157">
        <v>0.7</v>
      </c>
      <c r="AV96" s="157">
        <v>0.7</v>
      </c>
      <c r="AW96" s="157">
        <v>0.7</v>
      </c>
      <c r="AX96" s="157">
        <v>0.7</v>
      </c>
      <c r="AY96" s="157">
        <v>0.7</v>
      </c>
      <c r="AZ96" s="161" t="s">
        <v>234</v>
      </c>
      <c r="BA96" s="161" t="s">
        <v>234</v>
      </c>
      <c r="BB96" s="161" t="s">
        <v>234</v>
      </c>
      <c r="BC96" s="161" t="s">
        <v>234</v>
      </c>
      <c r="BD96" s="161" t="s">
        <v>234</v>
      </c>
      <c r="BE96" s="161" t="s">
        <v>234</v>
      </c>
      <c r="BF96" s="161" t="s">
        <v>234</v>
      </c>
      <c r="BG96" s="161" t="s">
        <v>234</v>
      </c>
      <c r="BH96" s="161" t="s">
        <v>234</v>
      </c>
      <c r="BI96" s="161" t="s">
        <v>234</v>
      </c>
      <c r="BJ96" s="161" t="s">
        <v>234</v>
      </c>
      <c r="BK96" s="161" t="s">
        <v>234</v>
      </c>
    </row>
    <row r="97" spans="1:63">
      <c r="A97" t="s">
        <v>254</v>
      </c>
      <c r="B97" s="155"/>
      <c r="C97" s="155"/>
      <c r="D97" s="155"/>
      <c r="E97" s="155"/>
      <c r="F97" s="155"/>
      <c r="G97" s="155"/>
      <c r="H97" s="155"/>
      <c r="I97" s="155"/>
      <c r="J97" s="155"/>
      <c r="K97" s="155"/>
      <c r="L97" s="155"/>
      <c r="M97" s="155"/>
      <c r="N97" s="155"/>
      <c r="O97" s="155"/>
      <c r="P97" s="155"/>
      <c r="Q97" s="153">
        <v>0.4</v>
      </c>
      <c r="R97" s="155">
        <v>0.4</v>
      </c>
      <c r="S97" s="155">
        <v>0.7</v>
      </c>
      <c r="T97" s="155">
        <v>0.7</v>
      </c>
      <c r="U97" s="155">
        <v>0.7</v>
      </c>
      <c r="V97" s="155">
        <v>0.70001675884028824</v>
      </c>
      <c r="W97" s="155">
        <v>0.7</v>
      </c>
      <c r="X97" s="155">
        <v>0.7</v>
      </c>
      <c r="Y97" s="155">
        <v>0.7</v>
      </c>
      <c r="Z97" s="155">
        <v>0.70001675884028824</v>
      </c>
      <c r="AA97" s="155">
        <v>0.70001675884028824</v>
      </c>
      <c r="AB97" s="155">
        <v>0.7</v>
      </c>
      <c r="AC97" s="155">
        <v>0.7</v>
      </c>
      <c r="AD97" s="155">
        <v>0.7</v>
      </c>
      <c r="AE97" s="155">
        <v>0.7</v>
      </c>
      <c r="AF97" s="155">
        <v>0.7</v>
      </c>
      <c r="AG97" s="155">
        <v>0.7</v>
      </c>
      <c r="AH97" s="155">
        <v>0.7</v>
      </c>
      <c r="AI97" s="155">
        <v>0.7</v>
      </c>
      <c r="AJ97" s="155">
        <v>0.7</v>
      </c>
      <c r="AK97" s="155">
        <v>0.7</v>
      </c>
      <c r="AL97" s="158" t="s">
        <v>234</v>
      </c>
      <c r="AM97" s="158" t="s">
        <v>234</v>
      </c>
      <c r="AN97" s="158" t="s">
        <v>234</v>
      </c>
      <c r="AO97" s="158" t="s">
        <v>234</v>
      </c>
      <c r="AP97" s="158" t="s">
        <v>234</v>
      </c>
      <c r="AQ97" s="158" t="s">
        <v>234</v>
      </c>
      <c r="AR97" s="158" t="s">
        <v>234</v>
      </c>
      <c r="AS97" s="158" t="s">
        <v>234</v>
      </c>
      <c r="AT97" s="158" t="s">
        <v>234</v>
      </c>
      <c r="AU97" s="158" t="s">
        <v>234</v>
      </c>
      <c r="AV97" s="158" t="s">
        <v>234</v>
      </c>
      <c r="AW97" s="158" t="s">
        <v>234</v>
      </c>
      <c r="AX97" s="158" t="s">
        <v>234</v>
      </c>
      <c r="AY97" s="158" t="s">
        <v>234</v>
      </c>
      <c r="AZ97" s="158" t="s">
        <v>234</v>
      </c>
      <c r="BA97" s="158" t="s">
        <v>234</v>
      </c>
      <c r="BB97" s="158" t="s">
        <v>234</v>
      </c>
      <c r="BC97" s="158" t="s">
        <v>234</v>
      </c>
      <c r="BD97" s="158" t="s">
        <v>234</v>
      </c>
      <c r="BE97" s="158" t="s">
        <v>234</v>
      </c>
      <c r="BF97" s="158" t="s">
        <v>234</v>
      </c>
      <c r="BG97" s="158" t="s">
        <v>234</v>
      </c>
      <c r="BH97" s="158" t="s">
        <v>234</v>
      </c>
      <c r="BI97" s="158" t="s">
        <v>234</v>
      </c>
      <c r="BJ97" s="158" t="s">
        <v>234</v>
      </c>
      <c r="BK97" s="158" t="s">
        <v>234</v>
      </c>
    </row>
    <row r="98" spans="1:63">
      <c r="A98" s="150" t="s">
        <v>321</v>
      </c>
      <c r="B98" s="157"/>
      <c r="C98" s="157"/>
      <c r="D98" s="157"/>
      <c r="E98" s="157"/>
      <c r="F98" s="157"/>
      <c r="G98" s="157"/>
      <c r="H98" s="157"/>
      <c r="I98" s="157"/>
      <c r="J98" s="157"/>
      <c r="K98" s="157"/>
      <c r="L98" s="157"/>
      <c r="M98" s="157"/>
      <c r="N98" s="157"/>
      <c r="O98" s="157"/>
      <c r="P98" s="157"/>
      <c r="Q98" s="156">
        <v>0.51</v>
      </c>
      <c r="R98" s="157">
        <v>0.51</v>
      </c>
      <c r="S98" s="157">
        <v>0.51</v>
      </c>
      <c r="T98" s="157">
        <v>0.51</v>
      </c>
      <c r="U98" s="157">
        <v>0.51</v>
      </c>
      <c r="V98" s="157">
        <v>0.50999960553824308</v>
      </c>
      <c r="W98" s="157">
        <v>0.51</v>
      </c>
      <c r="X98" s="157">
        <v>0.51</v>
      </c>
      <c r="Y98" s="157">
        <v>0.51</v>
      </c>
      <c r="Z98" s="157">
        <v>0.51000265725240101</v>
      </c>
      <c r="AA98" s="157">
        <v>0.51000265725240101</v>
      </c>
      <c r="AB98" s="157">
        <v>0.51</v>
      </c>
      <c r="AC98" s="157">
        <v>0.51</v>
      </c>
      <c r="AD98" s="157">
        <v>0.51</v>
      </c>
      <c r="AE98" s="157">
        <v>0.51</v>
      </c>
      <c r="AF98" s="157">
        <v>0.51</v>
      </c>
      <c r="AG98" s="157">
        <v>0.51</v>
      </c>
      <c r="AH98" s="157">
        <v>0.51</v>
      </c>
      <c r="AI98" s="157">
        <v>0.51</v>
      </c>
      <c r="AJ98" s="157">
        <v>0.51</v>
      </c>
      <c r="AK98" s="157">
        <v>0.51</v>
      </c>
      <c r="AL98" s="157">
        <v>0.51</v>
      </c>
      <c r="AM98" s="157">
        <v>0.51</v>
      </c>
      <c r="AN98" s="157">
        <v>0.51</v>
      </c>
      <c r="AO98" s="157">
        <v>0.51</v>
      </c>
      <c r="AP98" s="157">
        <v>0.51</v>
      </c>
      <c r="AQ98" s="157">
        <v>0.51</v>
      </c>
      <c r="AR98" s="157">
        <v>0.51</v>
      </c>
      <c r="AS98" s="157">
        <v>0.51</v>
      </c>
      <c r="AT98" s="157">
        <v>0.51</v>
      </c>
      <c r="AU98" s="157">
        <v>0.51</v>
      </c>
      <c r="AV98" s="157">
        <v>0.51</v>
      </c>
      <c r="AW98" s="157">
        <v>0.51</v>
      </c>
      <c r="AX98" s="157">
        <v>0.51</v>
      </c>
      <c r="AY98" s="157">
        <v>0.51</v>
      </c>
      <c r="AZ98" s="157">
        <v>0.51</v>
      </c>
      <c r="BA98" s="157">
        <v>0.51</v>
      </c>
      <c r="BB98" s="157">
        <v>0.51</v>
      </c>
      <c r="BC98" s="157">
        <v>0.51</v>
      </c>
      <c r="BD98" s="157">
        <v>0.51</v>
      </c>
      <c r="BE98" s="157">
        <v>0.51</v>
      </c>
      <c r="BF98" s="157">
        <v>0.51</v>
      </c>
      <c r="BG98" s="157">
        <v>0.51</v>
      </c>
      <c r="BH98" s="157">
        <v>0.51</v>
      </c>
      <c r="BI98" s="157">
        <v>0.51</v>
      </c>
      <c r="BJ98" s="157">
        <v>0.51</v>
      </c>
      <c r="BK98" s="157">
        <v>0.51</v>
      </c>
    </row>
    <row r="99" spans="1:63">
      <c r="A99" t="s">
        <v>147</v>
      </c>
      <c r="B99" s="155"/>
      <c r="C99" s="155"/>
      <c r="D99" s="155"/>
      <c r="E99" s="155"/>
      <c r="F99" s="155"/>
      <c r="G99" s="155"/>
      <c r="H99" s="155"/>
      <c r="I99" s="155"/>
      <c r="J99" s="155"/>
      <c r="K99" s="155"/>
      <c r="L99" s="155"/>
      <c r="M99" s="155"/>
      <c r="N99" s="155"/>
      <c r="O99" s="155"/>
      <c r="P99" s="155"/>
      <c r="Q99" s="155"/>
      <c r="R99" s="153">
        <v>0.77800000000000002</v>
      </c>
      <c r="S99" s="155">
        <v>0.77800000000000002</v>
      </c>
      <c r="T99" s="155">
        <v>0.77800000000000002</v>
      </c>
      <c r="U99" s="155">
        <v>0.77800000000000002</v>
      </c>
      <c r="V99" s="155">
        <v>0.77800000000000002</v>
      </c>
      <c r="W99" s="155">
        <v>0.77800000000000002</v>
      </c>
      <c r="X99" s="155">
        <v>0.77800000000000002</v>
      </c>
      <c r="Y99" s="155">
        <v>0.77800000000000002</v>
      </c>
      <c r="Z99" s="155">
        <v>0.77800000000000002</v>
      </c>
      <c r="AA99" s="155">
        <v>0.77800000000000002</v>
      </c>
      <c r="AB99" s="155">
        <v>0.77800000000000002</v>
      </c>
      <c r="AC99" s="155">
        <v>0.77800000000000002</v>
      </c>
      <c r="AD99" s="155">
        <v>0.77800000000000002</v>
      </c>
      <c r="AE99" s="155">
        <v>0.77800000000000002</v>
      </c>
      <c r="AF99" s="155">
        <v>0.77800000000000002</v>
      </c>
      <c r="AG99" s="155">
        <v>0.77800000000000002</v>
      </c>
      <c r="AH99" s="155">
        <v>0.77800000000000002</v>
      </c>
      <c r="AI99" s="155">
        <v>0.77800000000000002</v>
      </c>
      <c r="AJ99" s="155">
        <v>0.77800000000000002</v>
      </c>
      <c r="AK99" s="155">
        <v>0.77800000000000002</v>
      </c>
      <c r="AL99" s="155">
        <v>0.77800000000000002</v>
      </c>
      <c r="AM99" s="155">
        <v>0.77800000000000002</v>
      </c>
      <c r="AN99" s="155">
        <v>0.77800000000000002</v>
      </c>
      <c r="AO99" s="155">
        <v>0.77800000000000002</v>
      </c>
      <c r="AP99" s="155">
        <v>0.77800000000000002</v>
      </c>
      <c r="AQ99" s="155">
        <v>0.77800000000000002</v>
      </c>
      <c r="AR99" s="155">
        <v>0.77800000000000002</v>
      </c>
      <c r="AS99" s="155">
        <v>0.77800000000000002</v>
      </c>
      <c r="AT99" s="155">
        <v>0.77800000000000002</v>
      </c>
      <c r="AU99" s="155">
        <v>0.77800000000000002</v>
      </c>
      <c r="AV99" s="160" t="s">
        <v>234</v>
      </c>
      <c r="AW99" s="160" t="s">
        <v>234</v>
      </c>
      <c r="AX99" s="160" t="s">
        <v>234</v>
      </c>
      <c r="AY99" s="160" t="s">
        <v>234</v>
      </c>
      <c r="AZ99" s="160" t="s">
        <v>234</v>
      </c>
      <c r="BA99" s="160" t="s">
        <v>234</v>
      </c>
      <c r="BB99" s="160" t="s">
        <v>234</v>
      </c>
      <c r="BC99" s="160" t="s">
        <v>234</v>
      </c>
      <c r="BD99" s="160" t="s">
        <v>234</v>
      </c>
      <c r="BE99" s="160" t="s">
        <v>234</v>
      </c>
      <c r="BF99" s="160" t="s">
        <v>234</v>
      </c>
      <c r="BG99" s="160" t="s">
        <v>234</v>
      </c>
      <c r="BH99" s="160" t="s">
        <v>234</v>
      </c>
      <c r="BI99" s="160" t="s">
        <v>234</v>
      </c>
      <c r="BJ99" s="160" t="s">
        <v>234</v>
      </c>
      <c r="BK99" s="160" t="s">
        <v>234</v>
      </c>
    </row>
    <row r="100" spans="1:63">
      <c r="A100" s="150" t="s">
        <v>140</v>
      </c>
      <c r="B100" s="157"/>
      <c r="C100" s="157"/>
      <c r="D100" s="157"/>
      <c r="E100" s="157"/>
      <c r="F100" s="157"/>
      <c r="G100" s="157"/>
      <c r="H100" s="157"/>
      <c r="I100" s="157"/>
      <c r="J100" s="157"/>
      <c r="K100" s="157"/>
      <c r="L100" s="157"/>
      <c r="M100" s="157"/>
      <c r="N100" s="157"/>
      <c r="O100" s="157"/>
      <c r="P100" s="157"/>
      <c r="Q100" s="157"/>
      <c r="R100" s="156">
        <v>1</v>
      </c>
      <c r="S100" s="157">
        <v>1</v>
      </c>
      <c r="T100" s="157">
        <v>1</v>
      </c>
      <c r="U100" s="157">
        <v>1</v>
      </c>
      <c r="V100" s="157">
        <v>1</v>
      </c>
      <c r="W100" s="157">
        <v>1</v>
      </c>
      <c r="X100" s="157">
        <v>1</v>
      </c>
      <c r="Y100" s="157">
        <v>1</v>
      </c>
      <c r="Z100" s="157">
        <v>1</v>
      </c>
      <c r="AA100" s="157">
        <v>1</v>
      </c>
      <c r="AB100" s="157">
        <v>1</v>
      </c>
      <c r="AC100" s="157">
        <v>1</v>
      </c>
      <c r="AD100" s="157">
        <v>1</v>
      </c>
      <c r="AE100" s="157">
        <v>1</v>
      </c>
      <c r="AF100" s="157">
        <v>1</v>
      </c>
      <c r="AG100" s="157">
        <v>1</v>
      </c>
      <c r="AH100" s="157">
        <v>1</v>
      </c>
      <c r="AI100" s="157">
        <v>1</v>
      </c>
      <c r="AJ100" s="157">
        <v>1</v>
      </c>
      <c r="AK100" s="157">
        <v>1</v>
      </c>
      <c r="AL100" s="157">
        <v>1</v>
      </c>
      <c r="AM100" s="157">
        <v>1</v>
      </c>
      <c r="AN100" s="157">
        <v>1</v>
      </c>
      <c r="AO100" s="157">
        <v>1</v>
      </c>
      <c r="AP100" s="157">
        <v>1</v>
      </c>
      <c r="AQ100" s="157">
        <v>1</v>
      </c>
      <c r="AR100" s="157">
        <v>1</v>
      </c>
      <c r="AS100" s="157">
        <v>1</v>
      </c>
      <c r="AT100" s="157">
        <v>1</v>
      </c>
      <c r="AU100" s="157">
        <v>1</v>
      </c>
      <c r="AV100" s="157">
        <v>1</v>
      </c>
      <c r="AW100" s="157">
        <v>1</v>
      </c>
      <c r="AX100" s="157">
        <v>1</v>
      </c>
      <c r="AY100" s="157">
        <v>1</v>
      </c>
      <c r="AZ100" s="157">
        <v>1</v>
      </c>
      <c r="BA100" s="157">
        <v>1</v>
      </c>
      <c r="BB100" s="157">
        <v>1</v>
      </c>
      <c r="BC100" s="157">
        <v>1</v>
      </c>
      <c r="BD100" s="157">
        <v>1</v>
      </c>
      <c r="BE100" s="157">
        <v>1</v>
      </c>
      <c r="BF100" s="157">
        <v>1</v>
      </c>
      <c r="BG100" s="157">
        <v>1</v>
      </c>
      <c r="BH100" s="157">
        <v>1</v>
      </c>
      <c r="BI100" s="157">
        <v>1</v>
      </c>
      <c r="BJ100" s="157">
        <v>1</v>
      </c>
      <c r="BK100" s="157">
        <v>1</v>
      </c>
    </row>
    <row r="101" spans="1:63">
      <c r="A101" t="s">
        <v>256</v>
      </c>
      <c r="B101" s="155"/>
      <c r="C101" s="155"/>
      <c r="D101" s="155"/>
      <c r="E101" s="155"/>
      <c r="F101" s="155"/>
      <c r="G101" s="155"/>
      <c r="H101" s="155"/>
      <c r="I101" s="155"/>
      <c r="J101" s="155"/>
      <c r="K101" s="155"/>
      <c r="L101" s="155"/>
      <c r="M101" s="155"/>
      <c r="N101" s="155"/>
      <c r="O101" s="155"/>
      <c r="P101" s="155"/>
      <c r="Q101" s="155"/>
      <c r="R101" s="155"/>
      <c r="S101" s="155"/>
      <c r="T101" s="153">
        <v>0.49</v>
      </c>
      <c r="U101" s="155">
        <v>0.49</v>
      </c>
      <c r="V101" s="155">
        <v>0.48999348109517599</v>
      </c>
      <c r="W101" s="155">
        <v>0.49</v>
      </c>
      <c r="X101" s="155">
        <v>0.49</v>
      </c>
      <c r="Y101" s="155">
        <v>0.49</v>
      </c>
      <c r="Z101" s="155">
        <v>0.48999348109517599</v>
      </c>
      <c r="AA101" s="155">
        <v>0.48999348109517599</v>
      </c>
      <c r="AB101" s="155">
        <v>0.49</v>
      </c>
      <c r="AC101" s="155">
        <v>0.49</v>
      </c>
      <c r="AD101" s="155">
        <v>0.49</v>
      </c>
      <c r="AE101" s="155">
        <v>0.49</v>
      </c>
      <c r="AF101" s="155">
        <v>0.49</v>
      </c>
      <c r="AG101" s="155">
        <v>0.49</v>
      </c>
      <c r="AH101" s="155">
        <v>0.49</v>
      </c>
      <c r="AI101" s="155">
        <v>0.49</v>
      </c>
      <c r="AJ101" s="155">
        <v>0.49</v>
      </c>
      <c r="AK101" s="155">
        <v>0.49</v>
      </c>
      <c r="AL101" s="155">
        <v>0.49</v>
      </c>
      <c r="AM101" s="155">
        <v>0.49</v>
      </c>
      <c r="AN101" s="155">
        <v>0.49</v>
      </c>
      <c r="AO101" s="155">
        <v>0.49</v>
      </c>
      <c r="AP101" s="155">
        <v>0.49</v>
      </c>
      <c r="AQ101" s="155">
        <v>0.49</v>
      </c>
      <c r="AR101" s="155">
        <v>0.49</v>
      </c>
      <c r="AS101" s="155">
        <v>0.49</v>
      </c>
      <c r="AT101" s="155">
        <v>0.49</v>
      </c>
      <c r="AU101" s="155">
        <v>0.49</v>
      </c>
      <c r="AV101" s="155">
        <v>0.49</v>
      </c>
      <c r="AW101" s="155">
        <v>0.49</v>
      </c>
      <c r="AX101" s="155">
        <v>0.49</v>
      </c>
      <c r="AY101" s="155">
        <v>0.49</v>
      </c>
      <c r="AZ101" s="155">
        <v>0.49</v>
      </c>
      <c r="BA101" s="155">
        <v>0.49</v>
      </c>
      <c r="BB101" s="155">
        <v>0.49</v>
      </c>
      <c r="BC101" s="155">
        <v>0.49</v>
      </c>
      <c r="BD101" s="160" t="s">
        <v>234</v>
      </c>
      <c r="BE101" s="160" t="s">
        <v>234</v>
      </c>
      <c r="BF101" s="160" t="s">
        <v>234</v>
      </c>
      <c r="BG101" s="160" t="s">
        <v>234</v>
      </c>
      <c r="BH101" s="160" t="s">
        <v>234</v>
      </c>
      <c r="BI101" s="160" t="s">
        <v>234</v>
      </c>
      <c r="BJ101" s="160" t="s">
        <v>234</v>
      </c>
      <c r="BK101" s="160" t="s">
        <v>234</v>
      </c>
    </row>
    <row r="102" spans="1:63">
      <c r="A102" s="150" t="s">
        <v>152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6">
        <v>0.95</v>
      </c>
      <c r="U102" s="157">
        <v>0.95</v>
      </c>
      <c r="V102" s="157">
        <v>0.95000251243656098</v>
      </c>
      <c r="W102" s="157">
        <v>0.95</v>
      </c>
      <c r="X102" s="157">
        <v>0.95</v>
      </c>
      <c r="Y102" s="157">
        <v>0.95</v>
      </c>
      <c r="Z102" s="157">
        <v>0.95000251243656098</v>
      </c>
      <c r="AA102" s="157">
        <v>0.95000251243656098</v>
      </c>
      <c r="AB102" s="157">
        <v>0.95</v>
      </c>
      <c r="AC102" s="157">
        <v>0.95</v>
      </c>
      <c r="AD102" s="157">
        <v>0.95</v>
      </c>
      <c r="AE102" s="157">
        <v>0.95</v>
      </c>
      <c r="AF102" s="157">
        <v>0.95</v>
      </c>
      <c r="AG102" s="157">
        <v>0.95</v>
      </c>
      <c r="AH102" s="157">
        <v>0.95</v>
      </c>
      <c r="AI102" s="157">
        <v>0.95</v>
      </c>
      <c r="AJ102" s="157">
        <v>0.95</v>
      </c>
      <c r="AK102" s="157">
        <v>0.51</v>
      </c>
      <c r="AL102" s="157">
        <v>0.51</v>
      </c>
      <c r="AM102" s="157">
        <v>0.51</v>
      </c>
      <c r="AN102" s="157">
        <v>0.51</v>
      </c>
      <c r="AO102" s="157">
        <v>0.51</v>
      </c>
      <c r="AP102" s="157">
        <v>0.51</v>
      </c>
      <c r="AQ102" s="157">
        <v>0.51</v>
      </c>
      <c r="AR102" s="157">
        <v>0.51</v>
      </c>
      <c r="AS102" s="157">
        <v>0.51</v>
      </c>
      <c r="AT102" s="157">
        <v>0.51</v>
      </c>
      <c r="AU102" s="157">
        <v>0.51</v>
      </c>
      <c r="AV102" s="159" t="s">
        <v>234</v>
      </c>
      <c r="AW102" s="159" t="s">
        <v>234</v>
      </c>
      <c r="AX102" s="159" t="s">
        <v>234</v>
      </c>
      <c r="AY102" s="159" t="s">
        <v>234</v>
      </c>
      <c r="AZ102" s="159" t="s">
        <v>234</v>
      </c>
      <c r="BA102" s="159" t="s">
        <v>234</v>
      </c>
      <c r="BB102" s="159" t="s">
        <v>234</v>
      </c>
      <c r="BC102" s="159" t="s">
        <v>234</v>
      </c>
      <c r="BD102" s="159" t="s">
        <v>234</v>
      </c>
      <c r="BE102" s="159" t="s">
        <v>234</v>
      </c>
      <c r="BF102" s="159" t="s">
        <v>234</v>
      </c>
      <c r="BG102" s="159" t="s">
        <v>234</v>
      </c>
      <c r="BH102" s="159" t="s">
        <v>234</v>
      </c>
      <c r="BI102" s="159" t="s">
        <v>234</v>
      </c>
      <c r="BJ102" s="159" t="s">
        <v>234</v>
      </c>
      <c r="BK102" s="159" t="s">
        <v>234</v>
      </c>
    </row>
    <row r="103" spans="1:63">
      <c r="A103" t="s">
        <v>171</v>
      </c>
      <c r="B103" s="155"/>
      <c r="C103" s="155"/>
      <c r="D103" s="155"/>
      <c r="E103" s="155"/>
      <c r="F103" s="155"/>
      <c r="G103" s="155"/>
      <c r="H103" s="155"/>
      <c r="I103" s="155"/>
      <c r="J103" s="155"/>
      <c r="K103" s="155"/>
      <c r="L103" s="155"/>
      <c r="M103" s="155"/>
      <c r="N103" s="155"/>
      <c r="O103" s="155"/>
      <c r="P103" s="155"/>
      <c r="Q103" s="155"/>
      <c r="R103" s="155"/>
      <c r="S103" s="155"/>
      <c r="T103" s="155"/>
      <c r="U103" s="153">
        <v>0.7</v>
      </c>
      <c r="V103" s="155">
        <v>0.70002165238640235</v>
      </c>
      <c r="W103" s="155">
        <v>0.7</v>
      </c>
      <c r="X103" s="155">
        <v>0.7</v>
      </c>
      <c r="Y103" s="155">
        <v>0.7</v>
      </c>
      <c r="Z103" s="155">
        <v>0.70002165238640235</v>
      </c>
      <c r="AA103" s="155">
        <v>0.70002165238640235</v>
      </c>
      <c r="AB103" s="155">
        <v>0.7</v>
      </c>
      <c r="AC103" s="155">
        <v>0.7</v>
      </c>
      <c r="AD103" s="155">
        <v>0.7</v>
      </c>
      <c r="AE103" s="155">
        <v>0.7</v>
      </c>
      <c r="AF103" s="155">
        <v>0.7</v>
      </c>
      <c r="AG103" s="155">
        <v>0.7</v>
      </c>
      <c r="AH103" s="155">
        <v>0.7</v>
      </c>
      <c r="AI103" s="155">
        <v>0.7</v>
      </c>
      <c r="AJ103" s="155">
        <v>0.7</v>
      </c>
      <c r="AK103" s="155">
        <v>0.7</v>
      </c>
      <c r="AL103" s="155">
        <v>0.7</v>
      </c>
      <c r="AM103" s="155">
        <v>0.7</v>
      </c>
      <c r="AN103" s="155">
        <v>0.7</v>
      </c>
      <c r="AO103" s="155">
        <v>0.7</v>
      </c>
      <c r="AP103" s="155">
        <v>0.7</v>
      </c>
      <c r="AQ103" s="155">
        <v>0.7</v>
      </c>
      <c r="AR103" s="155">
        <v>0.7</v>
      </c>
      <c r="AS103" s="155">
        <v>0.7</v>
      </c>
      <c r="AT103" s="155">
        <v>0.7</v>
      </c>
      <c r="AU103" s="155">
        <v>0.7</v>
      </c>
      <c r="AV103" s="155">
        <v>0.7</v>
      </c>
      <c r="AW103" s="155">
        <v>0.7</v>
      </c>
      <c r="AX103" s="155">
        <v>1</v>
      </c>
      <c r="AY103" s="155">
        <v>1</v>
      </c>
      <c r="AZ103" s="155">
        <v>1</v>
      </c>
      <c r="BA103" s="155">
        <v>1</v>
      </c>
      <c r="BB103" s="155">
        <v>1</v>
      </c>
      <c r="BC103" s="155">
        <v>1</v>
      </c>
      <c r="BD103" s="155">
        <v>1</v>
      </c>
      <c r="BE103" s="155">
        <v>1</v>
      </c>
      <c r="BF103" s="155">
        <v>1</v>
      </c>
      <c r="BG103" s="155">
        <v>1</v>
      </c>
      <c r="BH103" s="155">
        <v>1</v>
      </c>
      <c r="BI103" s="155">
        <v>1</v>
      </c>
      <c r="BJ103" s="155">
        <v>1</v>
      </c>
      <c r="BK103" s="155">
        <v>1</v>
      </c>
    </row>
    <row r="104" spans="1:63">
      <c r="A104" s="150" t="s">
        <v>257</v>
      </c>
      <c r="B104" s="157"/>
      <c r="C104" s="157"/>
      <c r="D104" s="157"/>
      <c r="E104" s="157"/>
      <c r="F104" s="157"/>
      <c r="G104" s="157"/>
      <c r="H104" s="157"/>
      <c r="I104" s="157"/>
      <c r="J104" s="157"/>
      <c r="K104" s="157"/>
      <c r="L104" s="157"/>
      <c r="M104" s="157"/>
      <c r="N104" s="157"/>
      <c r="O104" s="157"/>
      <c r="P104" s="157"/>
      <c r="Q104" s="157"/>
      <c r="R104" s="157"/>
      <c r="S104" s="157"/>
      <c r="T104" s="157"/>
      <c r="U104" s="156">
        <v>0.65100000000000002</v>
      </c>
      <c r="V104" s="157">
        <v>0.65100096688804709</v>
      </c>
      <c r="W104" s="157">
        <v>0.65100000000000002</v>
      </c>
      <c r="X104" s="157">
        <v>0.65100000000000002</v>
      </c>
      <c r="Y104" s="157">
        <v>0.65100000000000002</v>
      </c>
      <c r="Z104" s="157">
        <v>0.65100096688804709</v>
      </c>
      <c r="AA104" s="157">
        <v>0.65100096688804709</v>
      </c>
      <c r="AB104" s="157">
        <v>0.65100000000000002</v>
      </c>
      <c r="AC104" s="157">
        <v>0.65100000000000002</v>
      </c>
      <c r="AD104" s="157">
        <v>0.65100000000000002</v>
      </c>
      <c r="AE104" s="157">
        <v>0.65100000000000002</v>
      </c>
      <c r="AF104" s="157">
        <v>0.65100000000000002</v>
      </c>
      <c r="AG104" s="157">
        <v>0.65100000000000002</v>
      </c>
      <c r="AH104" s="157">
        <v>0.65100000000000002</v>
      </c>
      <c r="AI104" s="157">
        <v>0.65100000000000002</v>
      </c>
      <c r="AJ104" s="157">
        <v>0.65100000000000002</v>
      </c>
      <c r="AK104" s="157">
        <v>0.65100000000000002</v>
      </c>
      <c r="AL104" s="157">
        <v>0.65100000000000002</v>
      </c>
      <c r="AM104" s="157">
        <v>0.65100000000000002</v>
      </c>
      <c r="AN104" s="157">
        <v>0.65100000000000002</v>
      </c>
      <c r="AO104" s="157">
        <v>0.65100000000000002</v>
      </c>
      <c r="AP104" s="157">
        <v>0.65100000000000002</v>
      </c>
      <c r="AQ104" s="157">
        <v>0.65100000000000002</v>
      </c>
      <c r="AR104" s="157">
        <v>0.65100000000000002</v>
      </c>
      <c r="AS104" s="157">
        <v>0.65100000000000002</v>
      </c>
      <c r="AT104" s="157">
        <v>0.65100000000000002</v>
      </c>
      <c r="AU104" s="157">
        <v>0.65100000000000002</v>
      </c>
      <c r="AV104" s="157">
        <v>0.65100000000000002</v>
      </c>
      <c r="AW104" s="157">
        <v>0.65100000000000002</v>
      </c>
      <c r="AX104" s="157">
        <v>0.93</v>
      </c>
      <c r="AY104" s="157">
        <v>0.93</v>
      </c>
      <c r="AZ104" s="157">
        <v>0.93</v>
      </c>
      <c r="BA104" s="157">
        <v>0.93</v>
      </c>
      <c r="BB104" s="157">
        <v>0.93</v>
      </c>
      <c r="BC104" s="157">
        <v>0.93</v>
      </c>
      <c r="BD104" s="157">
        <v>0.93</v>
      </c>
      <c r="BE104" s="157">
        <v>0.93</v>
      </c>
      <c r="BF104" s="157">
        <v>0.93</v>
      </c>
      <c r="BG104" s="157">
        <v>0.93</v>
      </c>
      <c r="BH104" s="157">
        <v>0.93</v>
      </c>
      <c r="BI104" s="157">
        <v>0.93</v>
      </c>
      <c r="BJ104" s="157">
        <v>0.93</v>
      </c>
      <c r="BK104" s="157">
        <v>0.93</v>
      </c>
    </row>
    <row r="105" spans="1:63">
      <c r="A105" t="s">
        <v>145</v>
      </c>
      <c r="B105" s="155"/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155"/>
      <c r="T105" s="155"/>
      <c r="U105" s="155"/>
      <c r="V105" s="153">
        <v>1</v>
      </c>
      <c r="W105" s="155">
        <v>1</v>
      </c>
      <c r="X105" s="155">
        <v>1</v>
      </c>
      <c r="Y105" s="155">
        <v>0.6</v>
      </c>
      <c r="Z105" s="155">
        <v>0.6</v>
      </c>
      <c r="AA105" s="155">
        <v>0.6</v>
      </c>
      <c r="AB105" s="155">
        <v>0.6</v>
      </c>
      <c r="AC105" s="155">
        <v>0.6</v>
      </c>
      <c r="AD105" s="155">
        <v>0.6</v>
      </c>
      <c r="AE105" s="155">
        <v>0.6</v>
      </c>
      <c r="AF105" s="155">
        <v>0.6</v>
      </c>
      <c r="AG105" s="155">
        <v>0.6</v>
      </c>
      <c r="AH105" s="155">
        <v>0.6</v>
      </c>
      <c r="AI105" s="155">
        <v>0.6</v>
      </c>
      <c r="AJ105" s="155">
        <v>0.6</v>
      </c>
      <c r="AK105" s="155">
        <v>0.6</v>
      </c>
      <c r="AL105" s="155">
        <v>0.6</v>
      </c>
      <c r="AM105" s="155">
        <v>0.6</v>
      </c>
      <c r="AN105" s="155">
        <v>0.6</v>
      </c>
      <c r="AO105" s="155">
        <v>0.6</v>
      </c>
      <c r="AP105" s="155">
        <v>0.6</v>
      </c>
      <c r="AQ105" s="155">
        <v>0.6</v>
      </c>
      <c r="AR105" s="155">
        <v>0.6</v>
      </c>
      <c r="AS105" s="155">
        <v>0.6</v>
      </c>
      <c r="AT105" s="155">
        <v>0.6</v>
      </c>
      <c r="AU105" s="155">
        <v>0.6</v>
      </c>
      <c r="AV105" s="155">
        <v>0.6</v>
      </c>
      <c r="AW105" s="155">
        <v>0.6</v>
      </c>
      <c r="AX105" s="155">
        <v>0.6</v>
      </c>
      <c r="AY105" s="155">
        <v>0.6</v>
      </c>
      <c r="AZ105" s="155">
        <v>0.6</v>
      </c>
      <c r="BA105" s="155">
        <v>0.6</v>
      </c>
      <c r="BB105" s="155">
        <v>0.6</v>
      </c>
      <c r="BC105" s="155">
        <v>0.6</v>
      </c>
      <c r="BD105" s="155">
        <v>0.6</v>
      </c>
      <c r="BE105" s="155">
        <v>0.6</v>
      </c>
      <c r="BF105" s="155">
        <v>0.6</v>
      </c>
      <c r="BG105" s="155">
        <v>0.6</v>
      </c>
      <c r="BH105" s="155">
        <v>0.6</v>
      </c>
      <c r="BI105" s="155">
        <v>0.6</v>
      </c>
      <c r="BJ105" s="155">
        <v>0.6</v>
      </c>
      <c r="BK105" s="155">
        <v>0.6</v>
      </c>
    </row>
    <row r="106" spans="1:63">
      <c r="A106" s="150" t="s">
        <v>180</v>
      </c>
      <c r="B106" s="157"/>
      <c r="C106" s="157"/>
      <c r="D106" s="157"/>
      <c r="E106" s="157"/>
      <c r="F106" s="157"/>
      <c r="G106" s="157"/>
      <c r="H106" s="157"/>
      <c r="I106" s="157"/>
      <c r="J106" s="157"/>
      <c r="K106" s="157"/>
      <c r="L106" s="157"/>
      <c r="M106" s="157"/>
      <c r="N106" s="157"/>
      <c r="O106" s="157"/>
      <c r="P106" s="157"/>
      <c r="Q106" s="157"/>
      <c r="R106" s="157"/>
      <c r="S106" s="157"/>
      <c r="T106" s="157"/>
      <c r="U106" s="157"/>
      <c r="V106" s="156">
        <v>0.59999046802020783</v>
      </c>
      <c r="W106" s="157">
        <v>0.59999046802020783</v>
      </c>
      <c r="X106" s="157">
        <v>0.59999046802020783</v>
      </c>
      <c r="Y106" s="157">
        <v>0.59999046802020783</v>
      </c>
      <c r="Z106" s="157">
        <v>0.59999046802020783</v>
      </c>
      <c r="AA106" s="157">
        <v>0.59999046802020783</v>
      </c>
      <c r="AB106" s="157">
        <v>0.59999046802020783</v>
      </c>
      <c r="AC106" s="157">
        <v>0.59999046802020783</v>
      </c>
      <c r="AD106" s="157">
        <v>0.59999046802020783</v>
      </c>
      <c r="AE106" s="157">
        <v>0.59999046802020783</v>
      </c>
      <c r="AF106" s="157">
        <v>0.59999046802020783</v>
      </c>
      <c r="AG106" s="157">
        <v>0.59999046802020783</v>
      </c>
      <c r="AH106" s="157">
        <v>0.59999046802020783</v>
      </c>
      <c r="AI106" s="157">
        <v>0.59999046802020783</v>
      </c>
      <c r="AJ106" s="157">
        <v>0.59999046802020783</v>
      </c>
      <c r="AK106" s="157">
        <v>0.59999046802020783</v>
      </c>
      <c r="AL106" s="157">
        <v>0.59999046802020783</v>
      </c>
      <c r="AM106" s="157">
        <v>0.59999046802020783</v>
      </c>
      <c r="AN106" s="157">
        <v>0.59999046802020783</v>
      </c>
      <c r="AO106" s="157">
        <v>0.59999046802020783</v>
      </c>
      <c r="AP106" s="157">
        <v>0.59999046802020783</v>
      </c>
      <c r="AQ106" s="157">
        <v>0.59999046802020783</v>
      </c>
      <c r="AR106" s="157">
        <v>0.59999046802020783</v>
      </c>
      <c r="AS106" s="157">
        <v>0.59999046802020783</v>
      </c>
      <c r="AT106" s="157">
        <v>0.59999046802020783</v>
      </c>
      <c r="AU106" s="157">
        <v>0.59999046802020783</v>
      </c>
      <c r="AV106" s="157">
        <v>0.59999046802020783</v>
      </c>
      <c r="AW106" s="157">
        <v>0.59999046802020783</v>
      </c>
      <c r="AX106" s="157">
        <v>0.59999046802020783</v>
      </c>
      <c r="AY106" s="157">
        <v>0.59999046802020783</v>
      </c>
      <c r="AZ106" s="157">
        <v>0.59999046802020783</v>
      </c>
      <c r="BA106" s="157">
        <v>0.59999046802020783</v>
      </c>
      <c r="BB106" s="157">
        <v>0.59999046802020783</v>
      </c>
      <c r="BC106" s="157">
        <v>0.59999046802020783</v>
      </c>
      <c r="BD106" s="157">
        <v>0.59999046802020783</v>
      </c>
      <c r="BE106" s="157">
        <v>0.59999046802020783</v>
      </c>
      <c r="BF106" s="157">
        <v>0.59999046802020783</v>
      </c>
      <c r="BG106" s="157">
        <v>0.59999046802020783</v>
      </c>
      <c r="BH106" s="157">
        <v>0.59999046802020783</v>
      </c>
      <c r="BI106" s="157">
        <v>0.59999046802020783</v>
      </c>
      <c r="BJ106" s="157">
        <v>0.59999046802020783</v>
      </c>
      <c r="BK106" s="157">
        <v>0.6</v>
      </c>
    </row>
    <row r="107" spans="1:63">
      <c r="A107" t="s">
        <v>258</v>
      </c>
      <c r="B107" s="155"/>
      <c r="C107" s="155"/>
      <c r="D107" s="155"/>
      <c r="E107" s="155"/>
      <c r="F107" s="155"/>
      <c r="G107" s="155"/>
      <c r="H107" s="155"/>
      <c r="I107" s="155"/>
      <c r="J107" s="155"/>
      <c r="K107" s="155"/>
      <c r="L107" s="155"/>
      <c r="M107" s="155"/>
      <c r="N107" s="155"/>
      <c r="O107" s="155"/>
      <c r="P107" s="155"/>
      <c r="Q107" s="155"/>
      <c r="R107" s="155"/>
      <c r="S107" s="155"/>
      <c r="T107" s="155"/>
      <c r="U107" s="155"/>
      <c r="V107" s="155"/>
      <c r="W107" s="153">
        <v>0.32998411922795018</v>
      </c>
      <c r="X107" s="155">
        <v>0.32998411922795018</v>
      </c>
      <c r="Y107" s="155">
        <v>0.32998411922795018</v>
      </c>
      <c r="Z107" s="155">
        <v>0.32998411922795018</v>
      </c>
      <c r="AA107" s="155">
        <v>0.32998411922795018</v>
      </c>
      <c r="AB107" s="155">
        <v>0.32998411922795018</v>
      </c>
      <c r="AC107" s="155">
        <v>0.32998411922795018</v>
      </c>
      <c r="AD107" s="155">
        <v>0.32998411922795018</v>
      </c>
      <c r="AE107" s="155">
        <v>0.32998411922795018</v>
      </c>
      <c r="AF107" s="155">
        <v>0.32998411922795018</v>
      </c>
      <c r="AG107" s="155">
        <v>0.32998411922795018</v>
      </c>
      <c r="AH107" s="155">
        <v>0.32998411922795018</v>
      </c>
      <c r="AI107" s="155">
        <v>0.32998411922795018</v>
      </c>
      <c r="AJ107" s="155">
        <v>0.32998411922795018</v>
      </c>
      <c r="AK107" s="155">
        <v>0.32998411922795018</v>
      </c>
      <c r="AL107" s="155">
        <v>0.32998411922795018</v>
      </c>
      <c r="AM107" s="155">
        <v>0.32998411922795018</v>
      </c>
      <c r="AN107" s="155">
        <v>0.32998411922795018</v>
      </c>
      <c r="AO107" s="155">
        <v>0.32998411922795018</v>
      </c>
      <c r="AP107" s="155">
        <v>0.32998411922795018</v>
      </c>
      <c r="AQ107" s="155">
        <v>0.32998411922795018</v>
      </c>
      <c r="AR107" s="160" t="s">
        <v>234</v>
      </c>
      <c r="AS107" s="160" t="s">
        <v>234</v>
      </c>
      <c r="AT107" s="160" t="s">
        <v>234</v>
      </c>
      <c r="AU107" s="160" t="s">
        <v>234</v>
      </c>
      <c r="AV107" s="160" t="s">
        <v>234</v>
      </c>
      <c r="AW107" s="160" t="s">
        <v>234</v>
      </c>
      <c r="AX107" s="160" t="s">
        <v>234</v>
      </c>
      <c r="AY107" s="160" t="s">
        <v>234</v>
      </c>
      <c r="AZ107" s="160" t="s">
        <v>234</v>
      </c>
      <c r="BA107" s="160" t="s">
        <v>234</v>
      </c>
      <c r="BB107" s="160" t="s">
        <v>234</v>
      </c>
      <c r="BC107" s="160" t="s">
        <v>234</v>
      </c>
      <c r="BD107" s="160" t="s">
        <v>234</v>
      </c>
      <c r="BE107" s="160" t="s">
        <v>234</v>
      </c>
      <c r="BF107" s="160" t="s">
        <v>234</v>
      </c>
      <c r="BG107" s="160" t="s">
        <v>234</v>
      </c>
      <c r="BH107" s="160" t="s">
        <v>234</v>
      </c>
      <c r="BI107" s="160" t="s">
        <v>234</v>
      </c>
      <c r="BJ107" s="160" t="s">
        <v>234</v>
      </c>
      <c r="BK107" s="160" t="s">
        <v>234</v>
      </c>
    </row>
    <row r="108" spans="1:63">
      <c r="A108" s="150" t="s">
        <v>259</v>
      </c>
      <c r="B108" s="157"/>
      <c r="C108" s="157"/>
      <c r="D108" s="157"/>
      <c r="E108" s="157"/>
      <c r="F108" s="157"/>
      <c r="G108" s="157"/>
      <c r="H108" s="157"/>
      <c r="I108" s="157"/>
      <c r="J108" s="157"/>
      <c r="K108" s="157"/>
      <c r="L108" s="157"/>
      <c r="M108" s="157"/>
      <c r="N108" s="157"/>
      <c r="O108" s="157"/>
      <c r="P108" s="157"/>
      <c r="Q108" s="157"/>
      <c r="R108" s="157"/>
      <c r="S108" s="157"/>
      <c r="T108" s="157"/>
      <c r="U108" s="157"/>
      <c r="V108" s="157"/>
      <c r="W108" s="157"/>
      <c r="X108" s="156">
        <v>0.5</v>
      </c>
      <c r="Y108" s="157">
        <v>0.5</v>
      </c>
      <c r="Z108" s="157">
        <v>0.5</v>
      </c>
      <c r="AA108" s="157">
        <v>0.5</v>
      </c>
      <c r="AB108" s="157">
        <v>0.5</v>
      </c>
      <c r="AC108" s="157">
        <v>0.5</v>
      </c>
      <c r="AD108" s="157">
        <v>0.5</v>
      </c>
      <c r="AE108" s="157">
        <v>0.5</v>
      </c>
      <c r="AF108" s="157">
        <v>0.5</v>
      </c>
      <c r="AG108" s="157">
        <v>0.5</v>
      </c>
      <c r="AH108" s="157">
        <v>0.5</v>
      </c>
      <c r="AI108" s="157">
        <v>0.5</v>
      </c>
      <c r="AJ108" s="157">
        <v>0.5</v>
      </c>
      <c r="AK108" s="157">
        <v>0.5</v>
      </c>
      <c r="AL108" s="157">
        <v>0.5</v>
      </c>
      <c r="AM108" s="157">
        <v>0.5</v>
      </c>
      <c r="AN108" s="157">
        <v>0.5</v>
      </c>
      <c r="AO108" s="157">
        <v>0.5</v>
      </c>
      <c r="AP108" s="157">
        <v>0.5</v>
      </c>
      <c r="AQ108" s="157">
        <v>0.5</v>
      </c>
      <c r="AR108" s="157">
        <v>0.5</v>
      </c>
      <c r="AS108" s="157">
        <v>0.5</v>
      </c>
      <c r="AT108" s="157">
        <v>0.5</v>
      </c>
      <c r="AU108" s="157">
        <v>0.5</v>
      </c>
      <c r="AV108" s="157">
        <v>0.5</v>
      </c>
      <c r="AW108" s="157">
        <v>0.5</v>
      </c>
      <c r="AX108" s="157">
        <v>0.5</v>
      </c>
      <c r="AY108" s="157">
        <v>0.5</v>
      </c>
      <c r="AZ108" s="157">
        <v>0.5</v>
      </c>
      <c r="BA108" s="157">
        <v>0.5</v>
      </c>
      <c r="BB108" s="157">
        <v>0.5</v>
      </c>
      <c r="BC108" s="157">
        <v>0.5</v>
      </c>
      <c r="BD108" s="157">
        <v>0.5</v>
      </c>
      <c r="BE108" s="157">
        <v>0.5</v>
      </c>
      <c r="BF108" s="157">
        <v>0.5</v>
      </c>
      <c r="BG108" s="157">
        <v>0.5</v>
      </c>
      <c r="BH108" s="157">
        <v>0.5</v>
      </c>
      <c r="BI108" s="157">
        <v>0.5</v>
      </c>
      <c r="BJ108" s="157">
        <v>0.5</v>
      </c>
      <c r="BK108" s="157">
        <v>0.5</v>
      </c>
    </row>
    <row r="109" spans="1:63">
      <c r="A109" t="s">
        <v>148</v>
      </c>
      <c r="B109" s="155"/>
      <c r="C109" s="155"/>
      <c r="D109" s="155"/>
      <c r="E109" s="155"/>
      <c r="F109" s="155"/>
      <c r="G109" s="155"/>
      <c r="H109" s="155"/>
      <c r="I109" s="155"/>
      <c r="J109" s="155"/>
      <c r="K109" s="155"/>
      <c r="L109" s="155"/>
      <c r="M109" s="155"/>
      <c r="N109" s="155"/>
      <c r="O109" s="155"/>
      <c r="P109" s="155"/>
      <c r="Q109" s="155"/>
      <c r="R109" s="155"/>
      <c r="S109" s="155"/>
      <c r="T109" s="155"/>
      <c r="U109" s="155"/>
      <c r="V109" s="155"/>
      <c r="W109" s="155"/>
      <c r="X109" s="153">
        <v>0.59999411453122242</v>
      </c>
      <c r="Y109" s="153">
        <v>0.59999411453122242</v>
      </c>
      <c r="Z109" s="155">
        <v>0.59999411453122242</v>
      </c>
      <c r="AA109" s="155">
        <v>0.59999411453122242</v>
      </c>
      <c r="AB109" s="155">
        <v>0.59999411453122242</v>
      </c>
      <c r="AC109" s="155">
        <v>0.59999411453122242</v>
      </c>
      <c r="AD109" s="155">
        <v>0.59999411453122242</v>
      </c>
      <c r="AE109" s="155">
        <v>0.59999411453122242</v>
      </c>
      <c r="AF109" s="155">
        <v>0.59999411453122242</v>
      </c>
      <c r="AG109" s="155">
        <v>0.59999411453122242</v>
      </c>
      <c r="AH109" s="155">
        <v>0.59999411453122242</v>
      </c>
      <c r="AI109" s="155">
        <v>0.59999411453122242</v>
      </c>
      <c r="AJ109" s="155">
        <v>0.59999411453122242</v>
      </c>
      <c r="AK109" s="155">
        <v>0.59999411453122242</v>
      </c>
      <c r="AL109" s="155">
        <v>0.59999411453122242</v>
      </c>
      <c r="AM109" s="155">
        <v>0.59999411453122242</v>
      </c>
      <c r="AN109" s="155">
        <v>0.59999411453122242</v>
      </c>
      <c r="AO109" s="155">
        <v>0.59999411453122242</v>
      </c>
      <c r="AP109" s="155">
        <v>0.59999411453122242</v>
      </c>
      <c r="AQ109" s="155">
        <v>0.59999411453122242</v>
      </c>
      <c r="AR109" s="155">
        <v>0.59999411453122242</v>
      </c>
      <c r="AS109" s="155">
        <v>0.59999411453122242</v>
      </c>
      <c r="AT109" s="155">
        <v>0.59999411453122242</v>
      </c>
      <c r="AU109" s="155">
        <v>0.59999411453122242</v>
      </c>
      <c r="AV109" s="155">
        <v>0.59999411453122242</v>
      </c>
      <c r="AW109" s="155">
        <v>0.59999411453122242</v>
      </c>
      <c r="AX109" s="155">
        <v>0.59999411453122242</v>
      </c>
      <c r="AY109" s="155">
        <v>0.59999411453122242</v>
      </c>
      <c r="AZ109" s="155">
        <v>0.59999411453122242</v>
      </c>
      <c r="BA109" s="155">
        <v>0.6</v>
      </c>
      <c r="BB109" s="155">
        <v>0.6</v>
      </c>
      <c r="BC109" s="155">
        <v>0.6</v>
      </c>
      <c r="BD109" s="155">
        <v>0.6</v>
      </c>
      <c r="BE109" s="155">
        <v>0.6</v>
      </c>
      <c r="BF109" s="155">
        <v>0.6</v>
      </c>
      <c r="BG109" s="155">
        <v>0.6</v>
      </c>
      <c r="BH109" s="155">
        <v>0.6</v>
      </c>
      <c r="BI109" s="155">
        <v>0.6</v>
      </c>
      <c r="BJ109" s="155">
        <v>0.6</v>
      </c>
      <c r="BK109" s="155">
        <v>0.6</v>
      </c>
    </row>
    <row r="110" spans="1:63">
      <c r="A110" s="150" t="s">
        <v>260</v>
      </c>
      <c r="B110" s="157"/>
      <c r="C110" s="157"/>
      <c r="D110" s="157"/>
      <c r="E110" s="157"/>
      <c r="F110" s="157"/>
      <c r="G110" s="157"/>
      <c r="H110" s="157"/>
      <c r="I110" s="157"/>
      <c r="J110" s="157"/>
      <c r="K110" s="157"/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57"/>
      <c r="Y110" s="156">
        <v>0.44998678064686704</v>
      </c>
      <c r="Z110" s="157">
        <v>0.44998678064686704</v>
      </c>
      <c r="AA110" s="157">
        <v>0.44998678064686704</v>
      </c>
      <c r="AB110" s="157">
        <v>0.44998678064686704</v>
      </c>
      <c r="AC110" s="157">
        <v>0.44998678064686704</v>
      </c>
      <c r="AD110" s="157">
        <v>0.44998678064686704</v>
      </c>
      <c r="AE110" s="157">
        <v>0.44998678064686704</v>
      </c>
      <c r="AF110" s="157">
        <v>0.44998678064686704</v>
      </c>
      <c r="AG110" s="157">
        <v>0.44998678064686704</v>
      </c>
      <c r="AH110" s="157">
        <v>0.44998678064686704</v>
      </c>
      <c r="AI110" s="157">
        <v>0.44998678064686704</v>
      </c>
      <c r="AJ110" s="157">
        <v>0.44998678064686704</v>
      </c>
      <c r="AK110" s="157">
        <v>0.44998678064686704</v>
      </c>
      <c r="AL110" s="157">
        <v>0.44998678064686704</v>
      </c>
      <c r="AM110" s="157">
        <v>0.44998678064686704</v>
      </c>
      <c r="AN110" s="157">
        <v>0.44998678064686704</v>
      </c>
      <c r="AO110" s="157">
        <v>0.44998678064686704</v>
      </c>
      <c r="AP110" s="157">
        <v>0.44998678064686704</v>
      </c>
      <c r="AQ110" s="157">
        <v>0.44998678064686704</v>
      </c>
      <c r="AR110" s="157">
        <v>0.44998678064686704</v>
      </c>
      <c r="AS110" s="157">
        <v>0.44998678064686704</v>
      </c>
      <c r="AT110" s="157">
        <v>0.44998678064686704</v>
      </c>
      <c r="AU110" s="157">
        <v>0.44998678064686704</v>
      </c>
      <c r="AV110" s="157">
        <v>0.44998678064686704</v>
      </c>
      <c r="AW110" s="157">
        <v>0.44998678064686704</v>
      </c>
      <c r="AX110" s="157">
        <v>0.44998678064686704</v>
      </c>
      <c r="AY110" s="157">
        <v>0.44998678064686704</v>
      </c>
      <c r="AZ110" s="157">
        <v>0.44998678064686704</v>
      </c>
      <c r="BA110" s="157">
        <v>0.45</v>
      </c>
      <c r="BB110" s="157" t="s">
        <v>234</v>
      </c>
      <c r="BC110" s="157" t="s">
        <v>234</v>
      </c>
      <c r="BD110" s="157" t="s">
        <v>234</v>
      </c>
      <c r="BE110" s="157" t="s">
        <v>234</v>
      </c>
      <c r="BF110" s="157" t="s">
        <v>234</v>
      </c>
      <c r="BG110" s="157" t="s">
        <v>234</v>
      </c>
      <c r="BH110" s="157" t="s">
        <v>234</v>
      </c>
      <c r="BI110" s="157" t="s">
        <v>234</v>
      </c>
      <c r="BJ110" s="157" t="s">
        <v>234</v>
      </c>
      <c r="BK110" s="157" t="s">
        <v>234</v>
      </c>
    </row>
    <row r="111" spans="1:63">
      <c r="A111" t="s">
        <v>261</v>
      </c>
      <c r="B111" s="155"/>
      <c r="C111" s="155"/>
      <c r="D111" s="155"/>
      <c r="E111" s="155"/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155"/>
      <c r="S111" s="155"/>
      <c r="T111" s="155"/>
      <c r="U111" s="155"/>
      <c r="V111" s="155"/>
      <c r="W111" s="155"/>
      <c r="X111" s="155"/>
      <c r="Y111" s="155"/>
      <c r="Z111" s="153">
        <v>0.6999878758486906</v>
      </c>
      <c r="AA111" s="155">
        <v>0.6999878758486906</v>
      </c>
      <c r="AB111" s="155">
        <v>0.6999878758486906</v>
      </c>
      <c r="AC111" s="155">
        <v>0.6999878758486906</v>
      </c>
      <c r="AD111" s="155">
        <v>0.6999878758486906</v>
      </c>
      <c r="AE111" s="155">
        <v>0.6999878758486906</v>
      </c>
      <c r="AF111" s="155">
        <v>0.6999878758486906</v>
      </c>
      <c r="AG111" s="155">
        <v>0.6999878758486906</v>
      </c>
      <c r="AH111" s="155">
        <v>0.6999878758486906</v>
      </c>
      <c r="AI111" s="155">
        <v>0.6999878758486906</v>
      </c>
      <c r="AJ111" s="155">
        <v>0.6999878758486906</v>
      </c>
      <c r="AK111" s="155">
        <v>0.6999878758486906</v>
      </c>
      <c r="AL111" s="155">
        <v>0.6999878758486906</v>
      </c>
      <c r="AM111" s="155">
        <v>0.6999878758486906</v>
      </c>
      <c r="AN111" s="155">
        <v>0.6999878758486906</v>
      </c>
      <c r="AO111" s="155">
        <v>0.6999878758486906</v>
      </c>
      <c r="AP111" s="155">
        <v>0.6999878758486906</v>
      </c>
      <c r="AQ111" s="155">
        <v>0.6999878758486906</v>
      </c>
      <c r="AR111" s="155">
        <v>0.6999878758486906</v>
      </c>
      <c r="AS111" s="155">
        <v>0.6999878758486906</v>
      </c>
      <c r="AT111" s="155">
        <v>0.6999878758486906</v>
      </c>
      <c r="AU111" s="155">
        <v>0.6999878758486906</v>
      </c>
      <c r="AV111" s="155">
        <v>0.6999878758486906</v>
      </c>
      <c r="AW111" s="155">
        <v>0.6999878758486906</v>
      </c>
      <c r="AX111" s="155">
        <v>1</v>
      </c>
      <c r="AY111" s="155">
        <v>1</v>
      </c>
      <c r="AZ111" s="155">
        <v>1</v>
      </c>
      <c r="BA111" s="155">
        <v>1</v>
      </c>
      <c r="BB111" s="155" t="s">
        <v>234</v>
      </c>
      <c r="BC111" s="155" t="s">
        <v>234</v>
      </c>
      <c r="BD111" s="155" t="s">
        <v>234</v>
      </c>
      <c r="BE111" s="155" t="s">
        <v>234</v>
      </c>
      <c r="BF111" s="155" t="s">
        <v>234</v>
      </c>
      <c r="BG111" s="155" t="s">
        <v>234</v>
      </c>
      <c r="BH111" s="155" t="s">
        <v>234</v>
      </c>
      <c r="BI111" s="155" t="s">
        <v>234</v>
      </c>
      <c r="BJ111" s="155" t="s">
        <v>234</v>
      </c>
      <c r="BK111" s="155" t="s">
        <v>234</v>
      </c>
    </row>
    <row r="112" spans="1:63">
      <c r="A112" s="150" t="s">
        <v>262</v>
      </c>
      <c r="B112" s="157"/>
      <c r="C112" s="157"/>
      <c r="D112" s="157"/>
      <c r="E112" s="157"/>
      <c r="F112" s="157"/>
      <c r="G112" s="157"/>
      <c r="H112" s="157"/>
      <c r="I112" s="157"/>
      <c r="J112" s="157"/>
      <c r="K112" s="157"/>
      <c r="L112" s="157"/>
      <c r="M112" s="157"/>
      <c r="N112" s="157"/>
      <c r="O112" s="157"/>
      <c r="P112" s="157"/>
      <c r="Q112" s="157"/>
      <c r="R112" s="157"/>
      <c r="S112" s="157"/>
      <c r="T112" s="157"/>
      <c r="U112" s="157"/>
      <c r="V112" s="157"/>
      <c r="W112" s="157"/>
      <c r="X112" s="157"/>
      <c r="Y112" s="157"/>
      <c r="Z112" s="156">
        <v>1</v>
      </c>
      <c r="AA112" s="157">
        <v>1</v>
      </c>
      <c r="AB112" s="157">
        <v>1</v>
      </c>
      <c r="AC112" s="157">
        <v>1</v>
      </c>
      <c r="AD112" s="157">
        <v>1</v>
      </c>
      <c r="AE112" s="157">
        <v>1</v>
      </c>
      <c r="AF112" s="157">
        <v>1</v>
      </c>
      <c r="AG112" s="157">
        <v>1</v>
      </c>
      <c r="AH112" s="157">
        <v>1</v>
      </c>
      <c r="AI112" s="157">
        <v>1</v>
      </c>
      <c r="AJ112" s="157">
        <v>1</v>
      </c>
      <c r="AK112" s="157">
        <v>1</v>
      </c>
      <c r="AL112" s="157">
        <v>1</v>
      </c>
      <c r="AM112" s="157">
        <v>1</v>
      </c>
      <c r="AN112" s="157">
        <v>1</v>
      </c>
      <c r="AO112" s="157">
        <v>1</v>
      </c>
      <c r="AP112" s="157">
        <v>1</v>
      </c>
      <c r="AQ112" s="157">
        <v>1</v>
      </c>
      <c r="AR112" s="157">
        <v>1</v>
      </c>
      <c r="AS112" s="157">
        <v>1</v>
      </c>
      <c r="AT112" s="157">
        <v>1</v>
      </c>
      <c r="AU112" s="157">
        <v>1</v>
      </c>
      <c r="AV112" s="157">
        <v>1</v>
      </c>
      <c r="AW112" s="157">
        <v>1</v>
      </c>
      <c r="AX112" s="157">
        <v>1</v>
      </c>
      <c r="AY112" s="157">
        <v>1</v>
      </c>
      <c r="AZ112" s="157">
        <v>1</v>
      </c>
      <c r="BA112" s="157">
        <v>1</v>
      </c>
      <c r="BB112" s="157" t="s">
        <v>234</v>
      </c>
      <c r="BC112" s="157" t="s">
        <v>234</v>
      </c>
      <c r="BD112" s="157" t="s">
        <v>234</v>
      </c>
      <c r="BE112" s="157" t="s">
        <v>234</v>
      </c>
      <c r="BF112" s="157" t="s">
        <v>234</v>
      </c>
      <c r="BG112" s="157" t="s">
        <v>234</v>
      </c>
      <c r="BH112" s="157" t="s">
        <v>234</v>
      </c>
      <c r="BI112" s="157" t="s">
        <v>234</v>
      </c>
      <c r="BJ112" s="157" t="s">
        <v>234</v>
      </c>
      <c r="BK112" s="157" t="s">
        <v>234</v>
      </c>
    </row>
    <row r="113" spans="1:63">
      <c r="A113" t="s">
        <v>263</v>
      </c>
      <c r="B113" s="155"/>
      <c r="C113" s="155"/>
      <c r="D113" s="155"/>
      <c r="E113" s="155"/>
      <c r="F113" s="155"/>
      <c r="G113" s="155"/>
      <c r="H113" s="155"/>
      <c r="I113" s="155"/>
      <c r="J113" s="155"/>
      <c r="K113" s="155"/>
      <c r="L113" s="155"/>
      <c r="M113" s="155"/>
      <c r="N113" s="155"/>
      <c r="O113" s="155"/>
      <c r="P113" s="155"/>
      <c r="Q113" s="155"/>
      <c r="R113" s="155"/>
      <c r="S113" s="155"/>
      <c r="T113" s="155"/>
      <c r="U113" s="155"/>
      <c r="V113" s="155"/>
      <c r="W113" s="155"/>
      <c r="X113" s="155"/>
      <c r="Y113" s="155"/>
      <c r="Z113" s="153">
        <v>0.6</v>
      </c>
      <c r="AA113" s="155">
        <v>0.6</v>
      </c>
      <c r="AB113" s="155">
        <v>0.6</v>
      </c>
      <c r="AC113" s="155">
        <v>0.6</v>
      </c>
      <c r="AD113" s="155">
        <v>0.6</v>
      </c>
      <c r="AE113" s="155">
        <v>0.6</v>
      </c>
      <c r="AF113" s="155">
        <v>0.6</v>
      </c>
      <c r="AG113" s="155">
        <v>0.6</v>
      </c>
      <c r="AH113" s="155">
        <v>0.6</v>
      </c>
      <c r="AI113" s="155">
        <v>0.6</v>
      </c>
      <c r="AJ113" s="155">
        <v>0.6</v>
      </c>
      <c r="AK113" s="155">
        <v>0.6</v>
      </c>
      <c r="AL113" s="155">
        <v>0.6</v>
      </c>
      <c r="AM113" s="155">
        <v>0.6</v>
      </c>
      <c r="AN113" s="155">
        <v>0.6</v>
      </c>
      <c r="AO113" s="155">
        <v>0.6</v>
      </c>
      <c r="AP113" s="155">
        <v>0.6</v>
      </c>
      <c r="AQ113" s="155">
        <v>0.6</v>
      </c>
      <c r="AR113" s="155">
        <v>0.6</v>
      </c>
      <c r="AS113" s="155">
        <v>0.6</v>
      </c>
      <c r="AT113" s="155">
        <v>0.6</v>
      </c>
      <c r="AU113" s="155">
        <v>0.6</v>
      </c>
      <c r="AV113" s="155">
        <v>0.6</v>
      </c>
      <c r="AW113" s="155">
        <v>0.6</v>
      </c>
      <c r="AX113" s="155">
        <v>0.6</v>
      </c>
      <c r="AY113" s="155">
        <v>0.6</v>
      </c>
      <c r="AZ113" s="155">
        <v>0.6</v>
      </c>
      <c r="BA113" s="155">
        <v>0.6</v>
      </c>
      <c r="BB113" s="155">
        <v>0.6</v>
      </c>
      <c r="BC113" s="155">
        <v>0.6</v>
      </c>
      <c r="BD113" s="155">
        <v>0.6</v>
      </c>
      <c r="BE113" s="155">
        <v>0.6</v>
      </c>
      <c r="BF113" s="155">
        <v>0.6</v>
      </c>
      <c r="BG113" s="155">
        <v>0.6</v>
      </c>
      <c r="BH113" s="155">
        <v>0.6</v>
      </c>
      <c r="BI113" s="155">
        <v>0.6</v>
      </c>
      <c r="BJ113" s="155">
        <v>0.6</v>
      </c>
      <c r="BK113" s="155">
        <v>0.6</v>
      </c>
    </row>
    <row r="114" spans="1:63">
      <c r="A114" s="150" t="s">
        <v>264</v>
      </c>
      <c r="B114" s="157"/>
      <c r="C114" s="157"/>
      <c r="D114" s="157"/>
      <c r="E114" s="157"/>
      <c r="F114" s="157"/>
      <c r="G114" s="157"/>
      <c r="H114" s="157"/>
      <c r="I114" s="157"/>
      <c r="J114" s="157"/>
      <c r="K114" s="157"/>
      <c r="L114" s="157"/>
      <c r="M114" s="157"/>
      <c r="N114" s="157"/>
      <c r="O114" s="157"/>
      <c r="P114" s="157"/>
      <c r="Q114" s="157"/>
      <c r="R114" s="157"/>
      <c r="S114" s="157"/>
      <c r="T114" s="157"/>
      <c r="U114" s="157"/>
      <c r="V114" s="157"/>
      <c r="W114" s="157"/>
      <c r="X114" s="157"/>
      <c r="Y114" s="157"/>
      <c r="Z114" s="157"/>
      <c r="AA114" s="157"/>
      <c r="AB114" s="157"/>
      <c r="AC114" s="157"/>
      <c r="AD114" s="156">
        <v>0.51001659893537865</v>
      </c>
      <c r="AE114" s="157">
        <v>0.51001659893537865</v>
      </c>
      <c r="AF114" s="157">
        <v>0.51001659893537865</v>
      </c>
      <c r="AG114" s="157">
        <v>0.51001659893537865</v>
      </c>
      <c r="AH114" s="157">
        <v>0.51001659893537865</v>
      </c>
      <c r="AI114" s="157">
        <v>0.51001659893537865</v>
      </c>
      <c r="AJ114" s="157">
        <v>0.51001659893537865</v>
      </c>
      <c r="AK114" s="157">
        <v>0.51001659893537865</v>
      </c>
      <c r="AL114" s="157">
        <v>0.51001659893537865</v>
      </c>
      <c r="AM114" s="157">
        <v>0.51001659893537865</v>
      </c>
      <c r="AN114" s="157">
        <v>0.51001659893537865</v>
      </c>
      <c r="AO114" s="157">
        <v>0.51001659893537865</v>
      </c>
      <c r="AP114" s="157">
        <v>0.51001659893537865</v>
      </c>
      <c r="AQ114" s="157">
        <v>0.51001659893537865</v>
      </c>
      <c r="AR114" s="157">
        <v>0.51001659893537865</v>
      </c>
      <c r="AS114" s="157">
        <v>0.51001659893537865</v>
      </c>
      <c r="AT114" s="157">
        <v>0.51001659893537865</v>
      </c>
      <c r="AU114" s="157">
        <v>0.51001659893537865</v>
      </c>
      <c r="AV114" s="157">
        <v>0.51001659893537865</v>
      </c>
      <c r="AW114" s="157">
        <v>0.51001659893537865</v>
      </c>
      <c r="AX114" s="157">
        <v>0.51001659893537865</v>
      </c>
      <c r="AY114" s="157">
        <v>0.51001659893537865</v>
      </c>
      <c r="AZ114" s="157">
        <v>0.51001659893537865</v>
      </c>
      <c r="BA114" s="157">
        <v>0.51001659893537865</v>
      </c>
      <c r="BB114" s="157" t="s">
        <v>234</v>
      </c>
      <c r="BC114" s="157" t="s">
        <v>234</v>
      </c>
      <c r="BD114" s="157" t="s">
        <v>234</v>
      </c>
      <c r="BE114" s="157" t="s">
        <v>234</v>
      </c>
      <c r="BF114" s="157" t="s">
        <v>234</v>
      </c>
      <c r="BG114" s="157" t="s">
        <v>234</v>
      </c>
      <c r="BH114" s="157" t="s">
        <v>234</v>
      </c>
      <c r="BI114" s="157" t="s">
        <v>234</v>
      </c>
      <c r="BJ114" s="157" t="s">
        <v>234</v>
      </c>
      <c r="BK114" s="157" t="s">
        <v>234</v>
      </c>
    </row>
    <row r="115" spans="1:63">
      <c r="A115" t="s">
        <v>265</v>
      </c>
      <c r="B115" s="170"/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1">
        <v>0.5</v>
      </c>
      <c r="AH115" s="170">
        <v>0.5</v>
      </c>
      <c r="AI115" s="170">
        <v>0.5</v>
      </c>
      <c r="AJ115" s="170">
        <v>0.5</v>
      </c>
      <c r="AK115" s="170">
        <v>0.5</v>
      </c>
      <c r="AL115" s="170">
        <v>0.5</v>
      </c>
      <c r="AM115" s="170">
        <v>0.5</v>
      </c>
      <c r="AN115" s="170">
        <v>0.5</v>
      </c>
      <c r="AO115" s="170">
        <v>0.5</v>
      </c>
      <c r="AP115" s="170">
        <v>0.5</v>
      </c>
      <c r="AQ115" s="170">
        <v>0.5</v>
      </c>
      <c r="AR115" s="170">
        <v>0.5</v>
      </c>
      <c r="AS115" s="170">
        <v>0.5</v>
      </c>
      <c r="AT115" s="170">
        <v>0.5</v>
      </c>
      <c r="AU115" s="170">
        <v>0.5</v>
      </c>
      <c r="AV115" s="170">
        <v>0.5</v>
      </c>
      <c r="AW115" s="170">
        <v>0.5</v>
      </c>
      <c r="AX115" s="170">
        <v>0.5</v>
      </c>
      <c r="AY115" s="170">
        <v>0.5</v>
      </c>
      <c r="AZ115" s="170">
        <v>0.5</v>
      </c>
      <c r="BA115" s="170">
        <v>0.5</v>
      </c>
      <c r="BB115" s="170">
        <v>0.5</v>
      </c>
      <c r="BC115" s="170">
        <v>0.5</v>
      </c>
      <c r="BD115" s="170">
        <v>0.5</v>
      </c>
      <c r="BE115" s="170">
        <v>0.5</v>
      </c>
      <c r="BF115" s="170">
        <v>0.5</v>
      </c>
      <c r="BG115" s="170">
        <v>0.5</v>
      </c>
      <c r="BH115" s="170">
        <v>0.5</v>
      </c>
      <c r="BI115" s="170">
        <v>0.5</v>
      </c>
      <c r="BJ115" s="170">
        <v>0.5</v>
      </c>
      <c r="BK115" s="170">
        <v>0.5</v>
      </c>
    </row>
    <row r="116" spans="1:63" ht="15.75" thickBot="1">
      <c r="A116" s="150" t="s">
        <v>305</v>
      </c>
      <c r="B116" s="157"/>
      <c r="C116" s="157"/>
      <c r="D116" s="157"/>
      <c r="E116" s="157"/>
      <c r="F116" s="157"/>
      <c r="G116" s="157"/>
      <c r="H116" s="157"/>
      <c r="I116" s="157"/>
      <c r="J116" s="157"/>
      <c r="K116" s="157"/>
      <c r="L116" s="157"/>
      <c r="M116" s="157"/>
      <c r="N116" s="157"/>
      <c r="O116" s="157"/>
      <c r="P116" s="157"/>
      <c r="Q116" s="157"/>
      <c r="R116" s="157"/>
      <c r="S116" s="157"/>
      <c r="T116" s="157"/>
      <c r="U116" s="157"/>
      <c r="V116" s="157"/>
      <c r="W116" s="157"/>
      <c r="X116" s="157"/>
      <c r="Y116" s="157"/>
      <c r="Z116" s="157"/>
      <c r="AA116" s="157"/>
      <c r="AB116" s="157"/>
      <c r="AC116" s="157"/>
      <c r="AD116" s="156"/>
      <c r="AE116" s="157"/>
      <c r="AF116" s="157"/>
      <c r="AG116" s="157"/>
      <c r="AH116" s="157"/>
      <c r="AI116" s="157"/>
      <c r="AJ116" s="157"/>
      <c r="AK116" s="157"/>
      <c r="AL116" s="157"/>
      <c r="AM116" s="157"/>
      <c r="AN116" s="157"/>
      <c r="AO116" s="157"/>
      <c r="AP116" s="157"/>
      <c r="AQ116" s="157"/>
      <c r="AR116" s="157"/>
      <c r="AS116" s="157"/>
      <c r="AT116" s="157"/>
      <c r="AU116" s="157"/>
      <c r="AV116" s="157"/>
      <c r="AW116" s="157"/>
      <c r="AX116" s="157"/>
      <c r="AY116" s="157">
        <v>0.75</v>
      </c>
      <c r="AZ116" s="157">
        <v>0.75</v>
      </c>
      <c r="BA116" s="157">
        <v>0.75</v>
      </c>
      <c r="BB116" s="157">
        <v>0.75</v>
      </c>
      <c r="BC116" s="157">
        <v>0.75</v>
      </c>
      <c r="BD116" s="157">
        <v>0.75</v>
      </c>
      <c r="BE116" s="157">
        <v>0.75</v>
      </c>
      <c r="BF116" s="157">
        <v>0.75</v>
      </c>
      <c r="BG116" s="157">
        <v>0.75</v>
      </c>
      <c r="BH116" s="157">
        <v>0.75</v>
      </c>
      <c r="BI116" s="157">
        <v>0.75</v>
      </c>
      <c r="BJ116" s="157">
        <v>0.75</v>
      </c>
      <c r="BK116" s="157">
        <v>0.75</v>
      </c>
    </row>
    <row r="117" spans="1:63" ht="15.75" thickTop="1">
      <c r="A117" s="168" t="s">
        <v>12</v>
      </c>
      <c r="B117" s="169"/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72">
        <f t="shared" ref="AC117:AW117" si="7">AC176/AC58</f>
        <v>0.57913266186918144</v>
      </c>
      <c r="AD117" s="172">
        <f t="shared" si="7"/>
        <v>0.57728210802593027</v>
      </c>
      <c r="AE117" s="172">
        <f t="shared" si="7"/>
        <v>0.58736302926117423</v>
      </c>
      <c r="AF117" s="172">
        <f t="shared" si="7"/>
        <v>0.58401864952672211</v>
      </c>
      <c r="AG117" s="172">
        <f t="shared" si="7"/>
        <v>0.58053232179245795</v>
      </c>
      <c r="AH117" s="172">
        <f t="shared" si="7"/>
        <v>0.58393643260063055</v>
      </c>
      <c r="AI117" s="172">
        <f t="shared" si="7"/>
        <v>0.58393643260063055</v>
      </c>
      <c r="AJ117" s="172">
        <f t="shared" si="7"/>
        <v>0.5869594548178505</v>
      </c>
      <c r="AK117" s="172">
        <f t="shared" si="7"/>
        <v>0.58561924664364717</v>
      </c>
      <c r="AL117" s="172">
        <f t="shared" si="7"/>
        <v>0.58478596176395037</v>
      </c>
      <c r="AM117" s="172">
        <f t="shared" si="7"/>
        <v>0.58478596176395037</v>
      </c>
      <c r="AN117" s="172">
        <f t="shared" si="7"/>
        <v>0.58478596176395037</v>
      </c>
      <c r="AO117" s="172">
        <f t="shared" si="7"/>
        <v>0.58478596176395037</v>
      </c>
      <c r="AP117" s="172">
        <f t="shared" si="7"/>
        <v>0.5843944055331981</v>
      </c>
      <c r="AQ117" s="172">
        <f t="shared" si="7"/>
        <v>0.5843944055331981</v>
      </c>
      <c r="AR117" s="172">
        <f t="shared" si="7"/>
        <v>0.58955917915442324</v>
      </c>
      <c r="AS117" s="172">
        <f t="shared" si="7"/>
        <v>0.58955917915442324</v>
      </c>
      <c r="AT117" s="172">
        <f t="shared" si="7"/>
        <v>0.58955917915442324</v>
      </c>
      <c r="AU117" s="172">
        <f t="shared" si="7"/>
        <v>0.59135497991426722</v>
      </c>
      <c r="AV117" s="172">
        <f t="shared" si="7"/>
        <v>0.60677206940520367</v>
      </c>
      <c r="AW117" s="172">
        <f t="shared" si="7"/>
        <v>0.60677206940520367</v>
      </c>
      <c r="AX117" s="172">
        <v>0.63300000000000001</v>
      </c>
      <c r="AY117" s="172">
        <v>0.63600000000000001</v>
      </c>
      <c r="AZ117" s="172">
        <v>0.63500000000000001</v>
      </c>
      <c r="BA117" s="172">
        <v>0.63900000000000001</v>
      </c>
      <c r="BB117" s="172">
        <v>0.63500000000000001</v>
      </c>
      <c r="BC117" s="172">
        <v>0.63500000000000001</v>
      </c>
      <c r="BD117" s="172">
        <v>0.65300000000000002</v>
      </c>
      <c r="BE117" s="172">
        <v>0.65300000000000002</v>
      </c>
      <c r="BF117" s="172">
        <v>0.65300000000000002</v>
      </c>
      <c r="BG117" s="172">
        <v>0.65300000000000002</v>
      </c>
      <c r="BH117" s="172">
        <v>0.65300000000000002</v>
      </c>
      <c r="BI117" s="172">
        <v>0.65300000000000002</v>
      </c>
      <c r="BJ117" s="172">
        <v>0.65300000000000002</v>
      </c>
      <c r="BK117" s="172">
        <v>0.65300000000000002</v>
      </c>
    </row>
    <row r="119" spans="1:63" s="148" customFormat="1" ht="12.75">
      <c r="A119" s="203" t="s">
        <v>267</v>
      </c>
      <c r="B119" s="203" t="s">
        <v>74</v>
      </c>
      <c r="C119" s="203" t="s">
        <v>50</v>
      </c>
      <c r="D119" s="203" t="s">
        <v>51</v>
      </c>
      <c r="E119" s="203" t="s">
        <v>52</v>
      </c>
      <c r="F119" s="203" t="s">
        <v>53</v>
      </c>
      <c r="G119" s="203" t="s">
        <v>54</v>
      </c>
      <c r="H119" s="203" t="s">
        <v>55</v>
      </c>
      <c r="I119" s="203" t="s">
        <v>56</v>
      </c>
      <c r="J119" s="203" t="s">
        <v>105</v>
      </c>
      <c r="K119" s="203" t="s">
        <v>106</v>
      </c>
      <c r="L119" s="203" t="s">
        <v>107</v>
      </c>
      <c r="M119" s="203" t="s">
        <v>158</v>
      </c>
      <c r="N119" s="203" t="s">
        <v>108</v>
      </c>
      <c r="O119" s="203" t="s">
        <v>164</v>
      </c>
      <c r="P119" s="203" t="s">
        <v>165</v>
      </c>
      <c r="Q119" s="203" t="s">
        <v>122</v>
      </c>
      <c r="R119" s="203" t="s">
        <v>123</v>
      </c>
      <c r="S119" s="203" t="s">
        <v>82</v>
      </c>
      <c r="T119" s="203" t="s">
        <v>83</v>
      </c>
      <c r="U119" s="203" t="s">
        <v>84</v>
      </c>
      <c r="V119" s="203" t="s">
        <v>85</v>
      </c>
      <c r="W119" s="203" t="s">
        <v>86</v>
      </c>
      <c r="X119" s="203" t="s">
        <v>87</v>
      </c>
      <c r="Y119" s="203" t="s">
        <v>124</v>
      </c>
      <c r="Z119" s="203" t="s">
        <v>125</v>
      </c>
      <c r="AA119" s="203" t="s">
        <v>126</v>
      </c>
      <c r="AB119" s="203" t="s">
        <v>127</v>
      </c>
      <c r="AC119" s="203" t="s">
        <v>128</v>
      </c>
      <c r="AD119" s="203" t="s">
        <v>129</v>
      </c>
      <c r="AE119" s="203" t="s">
        <v>130</v>
      </c>
      <c r="AF119" s="203" t="s">
        <v>131</v>
      </c>
      <c r="AG119" s="203" t="s">
        <v>57</v>
      </c>
      <c r="AH119" s="203" t="s">
        <v>58</v>
      </c>
      <c r="AI119" s="203" t="s">
        <v>59</v>
      </c>
      <c r="AJ119" s="203" t="s">
        <v>172</v>
      </c>
      <c r="AK119" s="203" t="s">
        <v>174</v>
      </c>
      <c r="AL119" s="203" t="s">
        <v>176</v>
      </c>
      <c r="AM119" s="203" t="s">
        <v>178</v>
      </c>
      <c r="AN119" s="203" t="s">
        <v>179</v>
      </c>
      <c r="AO119" s="203" t="s">
        <v>181</v>
      </c>
      <c r="AP119" s="203" t="s">
        <v>182</v>
      </c>
      <c r="AQ119" s="203" t="s">
        <v>182</v>
      </c>
      <c r="AR119" s="203" t="s">
        <v>211</v>
      </c>
      <c r="AS119" s="203" t="s">
        <v>212</v>
      </c>
      <c r="AT119" s="203" t="s">
        <v>225</v>
      </c>
      <c r="AU119" s="203" t="s">
        <v>228</v>
      </c>
      <c r="AV119" s="203" t="s">
        <v>229</v>
      </c>
      <c r="AW119" s="203" t="s">
        <v>268</v>
      </c>
      <c r="AX119" s="203" t="s">
        <v>304</v>
      </c>
      <c r="AY119" s="203" t="s">
        <v>307</v>
      </c>
      <c r="AZ119" s="203" t="s">
        <v>309</v>
      </c>
      <c r="BA119" s="203" t="s">
        <v>314</v>
      </c>
      <c r="BB119" s="203" t="s">
        <v>323</v>
      </c>
      <c r="BC119" s="203" t="s">
        <v>325</v>
      </c>
      <c r="BD119" s="203" t="s">
        <v>338</v>
      </c>
      <c r="BE119" s="203" t="s">
        <v>341</v>
      </c>
      <c r="BF119" s="203" t="s">
        <v>343</v>
      </c>
      <c r="BG119" s="203" t="s">
        <v>344</v>
      </c>
      <c r="BH119" s="203" t="s">
        <v>345</v>
      </c>
      <c r="BI119" s="203" t="s">
        <v>346</v>
      </c>
      <c r="BJ119" s="203" t="s">
        <v>347</v>
      </c>
      <c r="BK119" s="203" t="s">
        <v>348</v>
      </c>
    </row>
    <row r="120" spans="1:63">
      <c r="A120" t="s">
        <v>231</v>
      </c>
      <c r="B120" s="151">
        <f t="shared" ref="B120:AW120" si="8">IFERROR(B61*B2,"*")</f>
        <v>32504.705999999998</v>
      </c>
      <c r="C120" s="151">
        <f t="shared" si="8"/>
        <v>57105.906000000003</v>
      </c>
      <c r="D120" s="162">
        <f t="shared" si="8"/>
        <v>57105.906000000003</v>
      </c>
      <c r="E120" s="162">
        <f t="shared" si="8"/>
        <v>57613.491000000002</v>
      </c>
      <c r="F120" s="162">
        <f t="shared" si="8"/>
        <v>57214.832999999999</v>
      </c>
      <c r="G120" s="162">
        <f t="shared" si="8"/>
        <v>57214.832999999999</v>
      </c>
      <c r="H120" s="162">
        <f t="shared" si="8"/>
        <v>57214.832999999999</v>
      </c>
      <c r="I120" s="162">
        <f t="shared" si="8"/>
        <v>57214.832999999999</v>
      </c>
      <c r="J120" s="151">
        <f t="shared" si="8"/>
        <v>56048</v>
      </c>
      <c r="K120" s="162">
        <f t="shared" si="8"/>
        <v>56048</v>
      </c>
      <c r="L120" s="151">
        <f t="shared" si="8"/>
        <v>56838.117665711005</v>
      </c>
      <c r="M120" s="151">
        <f t="shared" si="8"/>
        <v>57961</v>
      </c>
      <c r="N120" s="151">
        <f t="shared" si="8"/>
        <v>58041</v>
      </c>
      <c r="O120" s="162">
        <f t="shared" si="8"/>
        <v>58041.46</v>
      </c>
      <c r="P120" s="162">
        <f t="shared" si="8"/>
        <v>58041.46</v>
      </c>
      <c r="Q120" s="162">
        <f t="shared" si="8"/>
        <v>58041.46</v>
      </c>
      <c r="R120" s="162">
        <f t="shared" si="8"/>
        <v>58041.46</v>
      </c>
      <c r="S120" s="162">
        <f t="shared" si="8"/>
        <v>58041.46</v>
      </c>
      <c r="T120" s="162">
        <f t="shared" si="8"/>
        <v>58041.46</v>
      </c>
      <c r="U120" s="162">
        <f t="shared" si="8"/>
        <v>58041.46</v>
      </c>
      <c r="V120" s="162">
        <f t="shared" si="8"/>
        <v>58041</v>
      </c>
      <c r="W120" s="162">
        <f t="shared" si="8"/>
        <v>58041.46</v>
      </c>
      <c r="X120" s="162">
        <f t="shared" si="8"/>
        <v>58041.46</v>
      </c>
      <c r="Y120" s="162">
        <f t="shared" si="8"/>
        <v>58041.46</v>
      </c>
      <c r="Z120" s="162">
        <f t="shared" si="8"/>
        <v>58041</v>
      </c>
      <c r="AA120" s="162">
        <f t="shared" si="8"/>
        <v>58041</v>
      </c>
      <c r="AB120" s="162">
        <f t="shared" si="8"/>
        <v>58041.46</v>
      </c>
      <c r="AC120" s="162">
        <f t="shared" si="8"/>
        <v>58041.46</v>
      </c>
      <c r="AD120" s="162">
        <f t="shared" si="8"/>
        <v>58041.46</v>
      </c>
      <c r="AE120" s="162">
        <f t="shared" si="8"/>
        <v>58041.46</v>
      </c>
      <c r="AF120" s="162">
        <f t="shared" si="8"/>
        <v>58041.46</v>
      </c>
      <c r="AG120" s="162">
        <f t="shared" si="8"/>
        <v>58041.46</v>
      </c>
      <c r="AH120" s="162">
        <f t="shared" si="8"/>
        <v>58041.46</v>
      </c>
      <c r="AI120" s="162">
        <f t="shared" si="8"/>
        <v>58041.46</v>
      </c>
      <c r="AJ120" s="162">
        <f t="shared" si="8"/>
        <v>58041.46</v>
      </c>
      <c r="AK120" s="162">
        <f t="shared" si="8"/>
        <v>58041.46</v>
      </c>
      <c r="AL120" s="162">
        <f t="shared" si="8"/>
        <v>58041.46</v>
      </c>
      <c r="AM120" s="162">
        <f t="shared" si="8"/>
        <v>58041.46</v>
      </c>
      <c r="AN120" s="162">
        <f t="shared" si="8"/>
        <v>58041.46</v>
      </c>
      <c r="AO120" s="162">
        <f t="shared" si="8"/>
        <v>58041.46</v>
      </c>
      <c r="AP120" s="162">
        <f t="shared" si="8"/>
        <v>58041.46</v>
      </c>
      <c r="AQ120" s="162">
        <f t="shared" si="8"/>
        <v>58041.46</v>
      </c>
      <c r="AR120" s="162">
        <f t="shared" si="8"/>
        <v>58041.46</v>
      </c>
      <c r="AS120" s="162">
        <f t="shared" si="8"/>
        <v>58041.46</v>
      </c>
      <c r="AT120" s="162">
        <f t="shared" si="8"/>
        <v>58041.46</v>
      </c>
      <c r="AU120" s="162">
        <f t="shared" si="8"/>
        <v>58041.46</v>
      </c>
      <c r="AV120" s="162">
        <f t="shared" si="8"/>
        <v>58041.46</v>
      </c>
      <c r="AW120" s="162">
        <f t="shared" si="8"/>
        <v>58041.46</v>
      </c>
      <c r="AX120" s="162">
        <v>58041.46</v>
      </c>
      <c r="AY120" s="162">
        <v>58041.46</v>
      </c>
      <c r="AZ120" s="162">
        <v>58041</v>
      </c>
      <c r="BA120" s="162">
        <v>58041</v>
      </c>
      <c r="BB120" s="162">
        <v>58041</v>
      </c>
      <c r="BC120" s="162">
        <v>58041</v>
      </c>
      <c r="BD120" s="162">
        <v>58041</v>
      </c>
      <c r="BE120" s="162">
        <v>58041</v>
      </c>
      <c r="BF120" s="162">
        <v>58041</v>
      </c>
      <c r="BG120" s="162">
        <v>58041</v>
      </c>
      <c r="BH120" s="162">
        <v>58041</v>
      </c>
      <c r="BI120" s="162">
        <v>58041</v>
      </c>
      <c r="BJ120" s="162">
        <v>58041</v>
      </c>
      <c r="BK120" s="162">
        <v>58041</v>
      </c>
    </row>
    <row r="121" spans="1:63">
      <c r="A121" s="150" t="s">
        <v>142</v>
      </c>
      <c r="B121" s="163">
        <f t="shared" ref="B121:AW121" si="9">IFERROR(B62*B3,"*")</f>
        <v>19034.755000000001</v>
      </c>
      <c r="C121" s="164">
        <f t="shared" si="9"/>
        <v>19034.755000000001</v>
      </c>
      <c r="D121" s="164">
        <f t="shared" si="9"/>
        <v>19034.755000000001</v>
      </c>
      <c r="E121" s="164">
        <f t="shared" si="9"/>
        <v>19034.755000000001</v>
      </c>
      <c r="F121" s="164">
        <f t="shared" si="9"/>
        <v>19034.755000000001</v>
      </c>
      <c r="G121" s="164">
        <f t="shared" si="9"/>
        <v>19034.755000000001</v>
      </c>
      <c r="H121" s="164">
        <f t="shared" si="9"/>
        <v>19034.755000000001</v>
      </c>
      <c r="I121" s="164">
        <f t="shared" si="9"/>
        <v>19034.755000000001</v>
      </c>
      <c r="J121" s="164">
        <f t="shared" si="9"/>
        <v>18982</v>
      </c>
      <c r="K121" s="164">
        <f t="shared" si="9"/>
        <v>18982</v>
      </c>
      <c r="L121" s="164">
        <f t="shared" si="9"/>
        <v>18969.578241308795</v>
      </c>
      <c r="M121" s="164">
        <f t="shared" si="9"/>
        <v>18969.578241308795</v>
      </c>
      <c r="N121" s="164">
        <f t="shared" si="9"/>
        <v>18968</v>
      </c>
      <c r="O121" s="164">
        <f t="shared" si="9"/>
        <v>18995.569</v>
      </c>
      <c r="P121" s="164">
        <f t="shared" si="9"/>
        <v>18995.569</v>
      </c>
      <c r="Q121" s="164">
        <f t="shared" si="9"/>
        <v>18995.569</v>
      </c>
      <c r="R121" s="164">
        <f t="shared" si="9"/>
        <v>18995.569</v>
      </c>
      <c r="S121" s="164">
        <f t="shared" si="9"/>
        <v>18968.043078499999</v>
      </c>
      <c r="T121" s="164">
        <f t="shared" si="9"/>
        <v>18968.043078499999</v>
      </c>
      <c r="U121" s="164">
        <f t="shared" si="9"/>
        <v>18968.043078499999</v>
      </c>
      <c r="V121" s="164">
        <f t="shared" si="9"/>
        <v>18968</v>
      </c>
      <c r="W121" s="164">
        <f t="shared" si="9"/>
        <v>18968.043078499999</v>
      </c>
      <c r="X121" s="163">
        <f t="shared" si="9"/>
        <v>21312.074478499999</v>
      </c>
      <c r="Y121" s="164">
        <f t="shared" si="9"/>
        <v>21312.074478499999</v>
      </c>
      <c r="Z121" s="164">
        <f t="shared" si="9"/>
        <v>21312</v>
      </c>
      <c r="AA121" s="164">
        <f t="shared" si="9"/>
        <v>21312</v>
      </c>
      <c r="AB121" s="164">
        <f t="shared" si="9"/>
        <v>21312.074478499999</v>
      </c>
      <c r="AC121" s="164">
        <f t="shared" si="9"/>
        <v>21312.074478499999</v>
      </c>
      <c r="AD121" s="164">
        <f t="shared" si="9"/>
        <v>21312.074478499999</v>
      </c>
      <c r="AE121" s="164">
        <f t="shared" si="9"/>
        <v>21312.074478499999</v>
      </c>
      <c r="AF121" s="163">
        <f t="shared" si="9"/>
        <v>22224.470378499998</v>
      </c>
      <c r="AG121" s="164">
        <f t="shared" si="9"/>
        <v>22224.470378499998</v>
      </c>
      <c r="AH121" s="163">
        <f t="shared" si="9"/>
        <v>23357.397150000001</v>
      </c>
      <c r="AI121" s="164">
        <f t="shared" si="9"/>
        <v>23357.397150000001</v>
      </c>
      <c r="AJ121" s="164">
        <f t="shared" si="9"/>
        <v>23357.397150000001</v>
      </c>
      <c r="AK121" s="164">
        <f t="shared" si="9"/>
        <v>23357.397150000001</v>
      </c>
      <c r="AL121" s="164">
        <f t="shared" si="9"/>
        <v>23357.397150000001</v>
      </c>
      <c r="AM121" s="164">
        <f t="shared" si="9"/>
        <v>23357.397150000001</v>
      </c>
      <c r="AN121" s="164">
        <f t="shared" si="9"/>
        <v>23357.397150000001</v>
      </c>
      <c r="AO121" s="164">
        <f t="shared" si="9"/>
        <v>23357.397150000001</v>
      </c>
      <c r="AP121" s="164">
        <f t="shared" si="9"/>
        <v>23357.397150000001</v>
      </c>
      <c r="AQ121" s="164">
        <f t="shared" si="9"/>
        <v>23357.397150000001</v>
      </c>
      <c r="AR121" s="164">
        <f t="shared" si="9"/>
        <v>23357.397150000001</v>
      </c>
      <c r="AS121" s="164">
        <f t="shared" si="9"/>
        <v>23357.397150000001</v>
      </c>
      <c r="AT121" s="164">
        <f t="shared" si="9"/>
        <v>23357.397150000001</v>
      </c>
      <c r="AU121" s="164">
        <f t="shared" si="9"/>
        <v>23357.397150000001</v>
      </c>
      <c r="AV121" s="164">
        <f t="shared" si="9"/>
        <v>23357.397150000001</v>
      </c>
      <c r="AW121" s="164">
        <f t="shared" si="9"/>
        <v>23357.397150000001</v>
      </c>
      <c r="AX121" s="164">
        <v>23357.397150000001</v>
      </c>
      <c r="AY121" s="164">
        <v>23357.397150000001</v>
      </c>
      <c r="AZ121" s="164">
        <v>23357</v>
      </c>
      <c r="BA121" s="164">
        <v>23357</v>
      </c>
      <c r="BB121" s="164">
        <v>23357</v>
      </c>
      <c r="BC121" s="164">
        <v>23357</v>
      </c>
      <c r="BD121" s="164">
        <v>23357</v>
      </c>
      <c r="BE121" s="164">
        <v>23357</v>
      </c>
      <c r="BF121" s="164">
        <v>23357</v>
      </c>
      <c r="BG121" s="164">
        <v>23357</v>
      </c>
      <c r="BH121" s="164">
        <v>23357</v>
      </c>
      <c r="BI121" s="164">
        <v>23357</v>
      </c>
      <c r="BJ121" s="164">
        <v>23357</v>
      </c>
      <c r="BK121" s="164">
        <v>23357</v>
      </c>
    </row>
    <row r="122" spans="1:63">
      <c r="A122" t="s">
        <v>143</v>
      </c>
      <c r="B122" s="151">
        <f t="shared" ref="B122:AW122" si="10">IFERROR(B63*B4,"*")</f>
        <v>24338.600000000002</v>
      </c>
      <c r="C122" s="162">
        <f t="shared" si="10"/>
        <v>24338.600000000002</v>
      </c>
      <c r="D122" s="162">
        <f t="shared" si="10"/>
        <v>24338.600000000002</v>
      </c>
      <c r="E122" s="162">
        <f t="shared" si="10"/>
        <v>24338.600000000002</v>
      </c>
      <c r="F122" s="162">
        <f t="shared" si="10"/>
        <v>24338.600000000002</v>
      </c>
      <c r="G122" s="162">
        <f t="shared" si="10"/>
        <v>24338.600000000002</v>
      </c>
      <c r="H122" s="162">
        <f t="shared" si="10"/>
        <v>24338.600000000002</v>
      </c>
      <c r="I122" s="162">
        <f t="shared" si="10"/>
        <v>24338.600000000002</v>
      </c>
      <c r="J122" s="162">
        <f t="shared" si="10"/>
        <v>24338</v>
      </c>
      <c r="K122" s="162">
        <f t="shared" si="10"/>
        <v>24338</v>
      </c>
      <c r="L122" s="162">
        <f t="shared" si="10"/>
        <v>24338</v>
      </c>
      <c r="M122" s="162">
        <f t="shared" si="10"/>
        <v>24338</v>
      </c>
      <c r="N122" s="162">
        <f t="shared" si="10"/>
        <v>24244</v>
      </c>
      <c r="O122" s="162">
        <f t="shared" si="10"/>
        <v>24161.15</v>
      </c>
      <c r="P122" s="162">
        <f t="shared" si="10"/>
        <v>24161.15</v>
      </c>
      <c r="Q122" s="162">
        <f t="shared" si="10"/>
        <v>24161.15</v>
      </c>
      <c r="R122" s="162">
        <f t="shared" si="10"/>
        <v>24161.15</v>
      </c>
      <c r="S122" s="162">
        <f t="shared" si="10"/>
        <v>24161.410000000003</v>
      </c>
      <c r="T122" s="162">
        <f t="shared" si="10"/>
        <v>24071.06</v>
      </c>
      <c r="U122" s="162">
        <f t="shared" si="10"/>
        <v>24071.06</v>
      </c>
      <c r="V122" s="162">
        <f t="shared" si="10"/>
        <v>24071</v>
      </c>
      <c r="W122" s="162">
        <f t="shared" si="10"/>
        <v>24071.06</v>
      </c>
      <c r="X122" s="162">
        <f t="shared" si="10"/>
        <v>24071.06</v>
      </c>
      <c r="Y122" s="162">
        <f t="shared" si="10"/>
        <v>24071.06</v>
      </c>
      <c r="Z122" s="162">
        <f t="shared" si="10"/>
        <v>24071</v>
      </c>
      <c r="AA122" s="162">
        <f t="shared" si="10"/>
        <v>24071</v>
      </c>
      <c r="AB122" s="162">
        <f t="shared" si="10"/>
        <v>24071.06</v>
      </c>
      <c r="AC122" s="162">
        <f t="shared" si="10"/>
        <v>24071.06</v>
      </c>
      <c r="AD122" s="162">
        <f t="shared" si="10"/>
        <v>24071.06</v>
      </c>
      <c r="AE122" s="162">
        <f t="shared" si="10"/>
        <v>24071.06</v>
      </c>
      <c r="AF122" s="162">
        <f t="shared" si="10"/>
        <v>24071.06</v>
      </c>
      <c r="AG122" s="162">
        <f t="shared" si="10"/>
        <v>24071.06</v>
      </c>
      <c r="AH122" s="162">
        <f t="shared" si="10"/>
        <v>24071.06</v>
      </c>
      <c r="AI122" s="162">
        <f t="shared" si="10"/>
        <v>24071.06</v>
      </c>
      <c r="AJ122" s="162">
        <f t="shared" si="10"/>
        <v>24071.06</v>
      </c>
      <c r="AK122" s="162">
        <f t="shared" si="10"/>
        <v>24071.06</v>
      </c>
      <c r="AL122" s="162">
        <f t="shared" si="10"/>
        <v>24071.06</v>
      </c>
      <c r="AM122" s="162">
        <f t="shared" si="10"/>
        <v>24071.06</v>
      </c>
      <c r="AN122" s="162">
        <f t="shared" si="10"/>
        <v>24071.06</v>
      </c>
      <c r="AO122" s="162">
        <f t="shared" si="10"/>
        <v>24071.06</v>
      </c>
      <c r="AP122" s="162">
        <f t="shared" si="10"/>
        <v>24071.06</v>
      </c>
      <c r="AQ122" s="162">
        <f t="shared" si="10"/>
        <v>24071.06</v>
      </c>
      <c r="AR122" s="162">
        <f t="shared" si="10"/>
        <v>24071.06</v>
      </c>
      <c r="AS122" s="162">
        <f t="shared" si="10"/>
        <v>24071.06</v>
      </c>
      <c r="AT122" s="162">
        <f t="shared" si="10"/>
        <v>24071.06</v>
      </c>
      <c r="AU122" s="162">
        <f t="shared" si="10"/>
        <v>24071.06</v>
      </c>
      <c r="AV122" s="162">
        <f t="shared" si="10"/>
        <v>24071.06</v>
      </c>
      <c r="AW122" s="162">
        <f t="shared" si="10"/>
        <v>24071.06</v>
      </c>
      <c r="AX122" s="162">
        <v>24071.06</v>
      </c>
      <c r="AY122" s="162">
        <v>24071.06</v>
      </c>
      <c r="AZ122" s="162">
        <v>24071</v>
      </c>
      <c r="BA122" s="162">
        <v>29626</v>
      </c>
      <c r="BB122" s="162">
        <v>29626</v>
      </c>
      <c r="BC122" s="162">
        <v>29626</v>
      </c>
      <c r="BD122" s="162">
        <v>29626</v>
      </c>
      <c r="BE122" s="162">
        <v>29626</v>
      </c>
      <c r="BF122" s="162">
        <v>29626</v>
      </c>
      <c r="BG122" s="162">
        <v>29626</v>
      </c>
      <c r="BH122" s="162">
        <v>29626</v>
      </c>
      <c r="BI122" s="162">
        <v>29626</v>
      </c>
      <c r="BJ122" s="162">
        <v>29626</v>
      </c>
      <c r="BK122" s="162">
        <v>29626</v>
      </c>
    </row>
    <row r="123" spans="1:63">
      <c r="A123" s="150" t="s">
        <v>318</v>
      </c>
      <c r="B123" s="163">
        <f t="shared" ref="B123:AW123" si="11">IFERROR(B64*B5,"*")</f>
        <v>7353.6529999999993</v>
      </c>
      <c r="C123" s="164">
        <f t="shared" si="11"/>
        <v>7353.6529999999993</v>
      </c>
      <c r="D123" s="164">
        <f t="shared" si="11"/>
        <v>7353.6529999999993</v>
      </c>
      <c r="E123" s="164">
        <f t="shared" si="11"/>
        <v>10859.935000000001</v>
      </c>
      <c r="F123" s="164">
        <f t="shared" si="11"/>
        <v>10851.995000000001</v>
      </c>
      <c r="G123" s="164">
        <f t="shared" si="11"/>
        <v>10851.995000000001</v>
      </c>
      <c r="H123" s="164">
        <f t="shared" si="11"/>
        <v>10851.995000000001</v>
      </c>
      <c r="I123" s="164">
        <f t="shared" si="11"/>
        <v>10851.995000000001</v>
      </c>
      <c r="J123" s="164">
        <f t="shared" si="11"/>
        <v>10873</v>
      </c>
      <c r="K123" s="164">
        <f t="shared" si="11"/>
        <v>10873</v>
      </c>
      <c r="L123" s="164">
        <f t="shared" si="11"/>
        <v>10791.973808219178</v>
      </c>
      <c r="M123" s="164">
        <f t="shared" si="11"/>
        <v>10791.973808219178</v>
      </c>
      <c r="N123" s="164">
        <f t="shared" si="11"/>
        <v>10809</v>
      </c>
      <c r="O123" s="163">
        <f t="shared" si="11"/>
        <v>10643.57</v>
      </c>
      <c r="P123" s="163">
        <f t="shared" si="11"/>
        <v>10721.382000000001</v>
      </c>
      <c r="Q123" s="164">
        <f t="shared" si="11"/>
        <v>10721.382000000001</v>
      </c>
      <c r="R123" s="164">
        <f t="shared" si="11"/>
        <v>10721.382000000001</v>
      </c>
      <c r="S123" s="164">
        <f t="shared" si="11"/>
        <v>10733.483963999999</v>
      </c>
      <c r="T123" s="163">
        <f t="shared" si="11"/>
        <v>10647.351143999998</v>
      </c>
      <c r="U123" s="164">
        <f t="shared" si="11"/>
        <v>10647.351143999998</v>
      </c>
      <c r="V123" s="164">
        <f t="shared" si="11"/>
        <v>10647</v>
      </c>
      <c r="W123" s="164">
        <f t="shared" si="11"/>
        <v>10647.351143999998</v>
      </c>
      <c r="X123" s="164">
        <f t="shared" si="11"/>
        <v>15647.351143999998</v>
      </c>
      <c r="Y123" s="164">
        <f t="shared" si="11"/>
        <v>15647.351143999998</v>
      </c>
      <c r="Z123" s="164">
        <f t="shared" si="11"/>
        <v>15659.999999999998</v>
      </c>
      <c r="AA123" s="164">
        <f t="shared" si="11"/>
        <v>15659.999999999998</v>
      </c>
      <c r="AB123" s="164">
        <f t="shared" si="11"/>
        <v>15647.351143999998</v>
      </c>
      <c r="AC123" s="164">
        <f t="shared" si="11"/>
        <v>15647.351143999998</v>
      </c>
      <c r="AD123" s="164">
        <f t="shared" si="11"/>
        <v>15660.000000000002</v>
      </c>
      <c r="AE123" s="164">
        <f t="shared" si="11"/>
        <v>15660.000000000002</v>
      </c>
      <c r="AF123" s="164">
        <f t="shared" si="11"/>
        <v>15660.000000000002</v>
      </c>
      <c r="AG123" s="164">
        <f t="shared" si="11"/>
        <v>15660.000000000002</v>
      </c>
      <c r="AH123" s="164">
        <f t="shared" si="11"/>
        <v>15660.000000000002</v>
      </c>
      <c r="AI123" s="164">
        <f t="shared" si="11"/>
        <v>15660.000000000002</v>
      </c>
      <c r="AJ123" s="164">
        <f t="shared" si="11"/>
        <v>15660.000000000002</v>
      </c>
      <c r="AK123" s="164">
        <f t="shared" si="11"/>
        <v>15660.000000000002</v>
      </c>
      <c r="AL123" s="164">
        <f t="shared" si="11"/>
        <v>15660.000000000002</v>
      </c>
      <c r="AM123" s="164">
        <f t="shared" si="11"/>
        <v>15660.000000000002</v>
      </c>
      <c r="AN123" s="164">
        <f t="shared" si="11"/>
        <v>15660.000000000002</v>
      </c>
      <c r="AO123" s="164">
        <f t="shared" si="11"/>
        <v>15660.000000000002</v>
      </c>
      <c r="AP123" s="164">
        <f t="shared" si="11"/>
        <v>15660.000000000002</v>
      </c>
      <c r="AQ123" s="164">
        <f t="shared" si="11"/>
        <v>15660.000000000002</v>
      </c>
      <c r="AR123" s="164">
        <f t="shared" si="11"/>
        <v>15660.000000000002</v>
      </c>
      <c r="AS123" s="164">
        <f t="shared" si="11"/>
        <v>15660.000000000002</v>
      </c>
      <c r="AT123" s="164">
        <f t="shared" si="11"/>
        <v>15660.000000000002</v>
      </c>
      <c r="AU123" s="164">
        <f t="shared" si="11"/>
        <v>15660.000000000002</v>
      </c>
      <c r="AV123" s="164">
        <f t="shared" si="11"/>
        <v>15660.000000000002</v>
      </c>
      <c r="AW123" s="164">
        <f t="shared" si="11"/>
        <v>15660.000000000002</v>
      </c>
      <c r="AX123" s="164">
        <v>15660.000000000002</v>
      </c>
      <c r="AY123" s="164">
        <v>15660.000000000002</v>
      </c>
      <c r="AZ123" s="164">
        <v>15660.000000000002</v>
      </c>
      <c r="BA123" s="164">
        <v>15660</v>
      </c>
      <c r="BB123" s="164">
        <v>15660</v>
      </c>
      <c r="BC123" s="164">
        <v>15660</v>
      </c>
      <c r="BD123" s="164">
        <v>17000</v>
      </c>
      <c r="BE123" s="164">
        <v>17000</v>
      </c>
      <c r="BF123" s="164">
        <v>17000</v>
      </c>
      <c r="BG123" s="164">
        <v>17000</v>
      </c>
      <c r="BH123" s="164">
        <v>17000</v>
      </c>
      <c r="BI123" s="164">
        <v>17000</v>
      </c>
      <c r="BJ123" s="164">
        <v>17000</v>
      </c>
      <c r="BK123" s="164">
        <v>17000</v>
      </c>
    </row>
    <row r="124" spans="1:63">
      <c r="A124" t="s">
        <v>146</v>
      </c>
      <c r="B124" s="151">
        <f t="shared" ref="B124:AW124" si="12">IFERROR(B65*B6,"*")</f>
        <v>18338.018999999997</v>
      </c>
      <c r="C124" s="162">
        <f t="shared" si="12"/>
        <v>18338.018999999997</v>
      </c>
      <c r="D124" s="162">
        <f t="shared" si="12"/>
        <v>18338.018999999997</v>
      </c>
      <c r="E124" s="162">
        <f t="shared" si="12"/>
        <v>18377.078999999998</v>
      </c>
      <c r="F124" s="162">
        <f t="shared" si="12"/>
        <v>18376.428</v>
      </c>
      <c r="G124" s="162">
        <f t="shared" si="12"/>
        <v>18376.428</v>
      </c>
      <c r="H124" s="162">
        <f t="shared" si="12"/>
        <v>18376.428</v>
      </c>
      <c r="I124" s="162">
        <f t="shared" si="12"/>
        <v>18377.079000000002</v>
      </c>
      <c r="J124" s="162">
        <f t="shared" si="12"/>
        <v>18590</v>
      </c>
      <c r="K124" s="162">
        <f t="shared" si="12"/>
        <v>18590</v>
      </c>
      <c r="L124" s="162">
        <f t="shared" si="12"/>
        <v>18590</v>
      </c>
      <c r="M124" s="162">
        <f t="shared" si="12"/>
        <v>18590</v>
      </c>
      <c r="N124" s="151">
        <f t="shared" si="12"/>
        <v>22673</v>
      </c>
      <c r="O124" s="162">
        <f t="shared" si="12"/>
        <v>22673.040000000001</v>
      </c>
      <c r="P124" s="162">
        <f t="shared" si="12"/>
        <v>22840.012000000002</v>
      </c>
      <c r="Q124" s="162">
        <f t="shared" si="12"/>
        <v>22840.012000000002</v>
      </c>
      <c r="R124" s="162">
        <f t="shared" si="12"/>
        <v>24056.343999999997</v>
      </c>
      <c r="S124" s="162">
        <f t="shared" si="12"/>
        <v>23791.672239999996</v>
      </c>
      <c r="T124" s="162">
        <f t="shared" si="12"/>
        <v>24095.753199999992</v>
      </c>
      <c r="U124" s="162">
        <f t="shared" si="12"/>
        <v>24095.753199999992</v>
      </c>
      <c r="V124" s="151">
        <f t="shared" si="12"/>
        <v>27808.000000000004</v>
      </c>
      <c r="W124" s="162">
        <f t="shared" si="12"/>
        <v>27807.753199999992</v>
      </c>
      <c r="X124" s="162">
        <f t="shared" si="12"/>
        <v>27807.753199999992</v>
      </c>
      <c r="Y124" s="162">
        <f t="shared" si="12"/>
        <v>27807.753199999992</v>
      </c>
      <c r="Z124" s="162">
        <f t="shared" si="12"/>
        <v>27808.000000000004</v>
      </c>
      <c r="AA124" s="162">
        <f t="shared" si="12"/>
        <v>27808.000000000004</v>
      </c>
      <c r="AB124" s="162">
        <f t="shared" si="12"/>
        <v>27807.753199999992</v>
      </c>
      <c r="AC124" s="162">
        <f t="shared" si="12"/>
        <v>27807.753199999992</v>
      </c>
      <c r="AD124" s="162">
        <f t="shared" si="12"/>
        <v>27807.753199999992</v>
      </c>
      <c r="AE124" s="162">
        <f t="shared" si="12"/>
        <v>27807.753199999992</v>
      </c>
      <c r="AF124" s="162">
        <f t="shared" si="12"/>
        <v>27807.753199999992</v>
      </c>
      <c r="AG124" s="162">
        <f t="shared" si="12"/>
        <v>27807.753199999992</v>
      </c>
      <c r="AH124" s="162">
        <f t="shared" si="12"/>
        <v>27807.753199999992</v>
      </c>
      <c r="AI124" s="162">
        <f t="shared" si="12"/>
        <v>27807.753199999992</v>
      </c>
      <c r="AJ124" s="162">
        <f t="shared" si="12"/>
        <v>27807.753199999992</v>
      </c>
      <c r="AK124" s="162">
        <f t="shared" si="12"/>
        <v>27807.753199999992</v>
      </c>
      <c r="AL124" s="162">
        <f t="shared" si="12"/>
        <v>27807.753199999992</v>
      </c>
      <c r="AM124" s="162">
        <f t="shared" si="12"/>
        <v>27807.753199999992</v>
      </c>
      <c r="AN124" s="162">
        <f t="shared" si="12"/>
        <v>27807.753199999992</v>
      </c>
      <c r="AO124" s="162">
        <f t="shared" si="12"/>
        <v>27807.753199999992</v>
      </c>
      <c r="AP124" s="162">
        <f t="shared" si="12"/>
        <v>27807.753199999992</v>
      </c>
      <c r="AQ124" s="162">
        <f t="shared" si="12"/>
        <v>27807.753199999992</v>
      </c>
      <c r="AR124" s="162">
        <f t="shared" si="12"/>
        <v>27807.753199999992</v>
      </c>
      <c r="AS124" s="162">
        <f t="shared" si="12"/>
        <v>27807.753199999992</v>
      </c>
      <c r="AT124" s="162">
        <f t="shared" si="12"/>
        <v>27807.753199999992</v>
      </c>
      <c r="AU124" s="162">
        <f t="shared" si="12"/>
        <v>27807.753199999992</v>
      </c>
      <c r="AV124" s="162">
        <f t="shared" si="12"/>
        <v>27807.753199999992</v>
      </c>
      <c r="AW124" s="162">
        <f t="shared" si="12"/>
        <v>27807.753199999992</v>
      </c>
      <c r="AX124" s="162">
        <v>27807.753199999992</v>
      </c>
      <c r="AY124" s="162">
        <v>27807.753199999992</v>
      </c>
      <c r="AZ124" s="162">
        <v>27808</v>
      </c>
      <c r="BA124" s="162">
        <v>27808</v>
      </c>
      <c r="BB124" s="162">
        <v>27808</v>
      </c>
      <c r="BC124" s="162">
        <v>27808</v>
      </c>
      <c r="BD124" s="162">
        <v>27808</v>
      </c>
      <c r="BE124" s="162">
        <v>27808</v>
      </c>
      <c r="BF124" s="162">
        <v>27808</v>
      </c>
      <c r="BG124" s="162">
        <v>27808</v>
      </c>
      <c r="BH124" s="162">
        <v>27808</v>
      </c>
      <c r="BI124" s="162">
        <v>27808</v>
      </c>
      <c r="BJ124" s="162">
        <v>27808</v>
      </c>
      <c r="BK124" s="162">
        <v>27808</v>
      </c>
    </row>
    <row r="125" spans="1:63">
      <c r="A125" s="150" t="s">
        <v>232</v>
      </c>
      <c r="B125" s="163">
        <f t="shared" ref="B125:AW125" si="13">IFERROR(B66*B7,"*")</f>
        <v>6713.5250000000005</v>
      </c>
      <c r="C125" s="164">
        <f t="shared" si="13"/>
        <v>6713.5250000000005</v>
      </c>
      <c r="D125" s="164">
        <f t="shared" si="13"/>
        <v>6713.5250000000005</v>
      </c>
      <c r="E125" s="164">
        <f t="shared" si="13"/>
        <v>6873.6850000000004</v>
      </c>
      <c r="F125" s="164">
        <f t="shared" si="13"/>
        <v>6873.6850000000004</v>
      </c>
      <c r="G125" s="164">
        <f t="shared" si="13"/>
        <v>6873.6850000000004</v>
      </c>
      <c r="H125" s="164">
        <f t="shared" si="13"/>
        <v>6873.6850000000004</v>
      </c>
      <c r="I125" s="164">
        <f t="shared" si="13"/>
        <v>6873.6850000000004</v>
      </c>
      <c r="J125" s="163">
        <f t="shared" si="13"/>
        <v>6357</v>
      </c>
      <c r="K125" s="163">
        <f t="shared" si="13"/>
        <v>14195.874391640424</v>
      </c>
      <c r="L125" s="164">
        <f t="shared" si="13"/>
        <v>13796.855711422846</v>
      </c>
      <c r="M125" s="164">
        <f t="shared" si="13"/>
        <v>13797.42</v>
      </c>
      <c r="N125" s="164">
        <f t="shared" si="13"/>
        <v>13797</v>
      </c>
      <c r="O125" s="164">
        <f t="shared" si="13"/>
        <v>13797.42</v>
      </c>
      <c r="P125" s="164">
        <f t="shared" si="13"/>
        <v>13797.42</v>
      </c>
      <c r="Q125" s="164">
        <f t="shared" si="13"/>
        <v>13797.42</v>
      </c>
      <c r="R125" s="164">
        <f t="shared" si="13"/>
        <v>13797.42</v>
      </c>
      <c r="S125" s="164">
        <f t="shared" si="13"/>
        <v>13240.859450000002</v>
      </c>
      <c r="T125" s="164">
        <f t="shared" si="13"/>
        <v>13797.42</v>
      </c>
      <c r="U125" s="164">
        <f t="shared" si="13"/>
        <v>13797.42</v>
      </c>
      <c r="V125" s="164">
        <f t="shared" si="13"/>
        <v>13797</v>
      </c>
      <c r="W125" s="164">
        <f t="shared" si="13"/>
        <v>13797.42</v>
      </c>
      <c r="X125" s="164">
        <f t="shared" si="13"/>
        <v>13797.42</v>
      </c>
      <c r="Y125" s="164">
        <f t="shared" si="13"/>
        <v>13797.42</v>
      </c>
      <c r="Z125" s="164">
        <f t="shared" si="13"/>
        <v>13797</v>
      </c>
      <c r="AA125" s="164">
        <f t="shared" si="13"/>
        <v>13797</v>
      </c>
      <c r="AB125" s="164">
        <f t="shared" si="13"/>
        <v>13797.42</v>
      </c>
      <c r="AC125" s="164">
        <f t="shared" si="13"/>
        <v>13797.42</v>
      </c>
      <c r="AD125" s="164">
        <f t="shared" si="13"/>
        <v>13797.42</v>
      </c>
      <c r="AE125" s="164">
        <f t="shared" si="13"/>
        <v>13797.42</v>
      </c>
      <c r="AF125" s="164">
        <f t="shared" si="13"/>
        <v>13797.42</v>
      </c>
      <c r="AG125" s="164">
        <f t="shared" si="13"/>
        <v>13797.42</v>
      </c>
      <c r="AH125" s="164">
        <f t="shared" si="13"/>
        <v>13797.42</v>
      </c>
      <c r="AI125" s="164">
        <f t="shared" si="13"/>
        <v>13797.42</v>
      </c>
      <c r="AJ125" s="164">
        <f t="shared" si="13"/>
        <v>13797.42</v>
      </c>
      <c r="AK125" s="164">
        <f t="shared" si="13"/>
        <v>13797.42</v>
      </c>
      <c r="AL125" s="164">
        <f t="shared" si="13"/>
        <v>13797.42</v>
      </c>
      <c r="AM125" s="164">
        <f t="shared" si="13"/>
        <v>13797.42</v>
      </c>
      <c r="AN125" s="164">
        <f t="shared" si="13"/>
        <v>13797.42</v>
      </c>
      <c r="AO125" s="164">
        <f t="shared" si="13"/>
        <v>13797.42</v>
      </c>
      <c r="AP125" s="164">
        <f t="shared" si="13"/>
        <v>13797.42</v>
      </c>
      <c r="AQ125" s="164">
        <f t="shared" si="13"/>
        <v>13797.42</v>
      </c>
      <c r="AR125" s="164">
        <f t="shared" si="13"/>
        <v>13797.42</v>
      </c>
      <c r="AS125" s="164">
        <f t="shared" si="13"/>
        <v>13797.42</v>
      </c>
      <c r="AT125" s="164">
        <f t="shared" si="13"/>
        <v>13797.42</v>
      </c>
      <c r="AU125" s="164">
        <f t="shared" si="13"/>
        <v>13797.42</v>
      </c>
      <c r="AV125" s="164">
        <f t="shared" si="13"/>
        <v>13797.42</v>
      </c>
      <c r="AW125" s="164">
        <f t="shared" si="13"/>
        <v>13797.42</v>
      </c>
      <c r="AX125" s="164">
        <v>13797.42</v>
      </c>
      <c r="AY125" s="164">
        <v>13797.42</v>
      </c>
      <c r="AZ125" s="164">
        <v>13797</v>
      </c>
      <c r="BA125" s="164">
        <v>13797</v>
      </c>
      <c r="BB125" s="164">
        <v>21530</v>
      </c>
      <c r="BC125" s="164">
        <v>21530</v>
      </c>
      <c r="BD125" s="164">
        <v>21530</v>
      </c>
      <c r="BE125" s="164">
        <v>21530</v>
      </c>
      <c r="BF125" s="164">
        <v>21530</v>
      </c>
      <c r="BG125" s="164">
        <v>21530</v>
      </c>
      <c r="BH125" s="164">
        <v>21530</v>
      </c>
      <c r="BI125" s="164">
        <v>21530</v>
      </c>
      <c r="BJ125" s="164">
        <v>21530</v>
      </c>
      <c r="BK125" s="164">
        <v>21530</v>
      </c>
    </row>
    <row r="126" spans="1:63">
      <c r="A126" t="s">
        <v>233</v>
      </c>
      <c r="B126" s="162"/>
      <c r="C126" s="151">
        <f t="shared" ref="C126:AW126" si="14">IFERROR(C67*C8,"*")</f>
        <v>3923.4</v>
      </c>
      <c r="D126" s="162">
        <f t="shared" si="14"/>
        <v>3923.4</v>
      </c>
      <c r="E126" s="151">
        <f t="shared" si="14"/>
        <v>4328.5</v>
      </c>
      <c r="F126" s="162">
        <f t="shared" si="14"/>
        <v>4280</v>
      </c>
      <c r="G126" s="162">
        <f t="shared" si="14"/>
        <v>4280</v>
      </c>
      <c r="H126" s="162">
        <f t="shared" si="14"/>
        <v>4280</v>
      </c>
      <c r="I126" s="162">
        <f t="shared" si="14"/>
        <v>4280</v>
      </c>
      <c r="J126" s="162">
        <f t="shared" si="14"/>
        <v>4285.6000000000004</v>
      </c>
      <c r="K126" s="162">
        <f t="shared" si="14"/>
        <v>4285.6000000000004</v>
      </c>
      <c r="L126" s="162">
        <f t="shared" si="14"/>
        <v>4276</v>
      </c>
      <c r="M126" s="162">
        <f t="shared" si="14"/>
        <v>4276</v>
      </c>
      <c r="N126" s="162">
        <f t="shared" si="14"/>
        <v>4311.7</v>
      </c>
      <c r="O126" s="162">
        <f t="shared" si="14"/>
        <v>4311.7</v>
      </c>
      <c r="P126" s="162">
        <f t="shared" si="14"/>
        <v>4312.1000000000004</v>
      </c>
      <c r="Q126" s="162">
        <f t="shared" si="14"/>
        <v>4312.1000000000004</v>
      </c>
      <c r="R126" s="162">
        <f t="shared" si="14"/>
        <v>4312.1000000000004</v>
      </c>
      <c r="S126" s="162">
        <f t="shared" si="14"/>
        <v>4318.7489999999998</v>
      </c>
      <c r="T126" s="162">
        <f t="shared" si="14"/>
        <v>4308.1750000000011</v>
      </c>
      <c r="U126" s="162">
        <f t="shared" si="14"/>
        <v>4308.1750000000011</v>
      </c>
      <c r="V126" s="162">
        <f t="shared" si="14"/>
        <v>4308.1750000000011</v>
      </c>
      <c r="W126" s="160" t="str">
        <f t="shared" si="14"/>
        <v>*</v>
      </c>
      <c r="X126" s="160" t="str">
        <f t="shared" si="14"/>
        <v>*</v>
      </c>
      <c r="Y126" s="160" t="str">
        <f t="shared" si="14"/>
        <v>*</v>
      </c>
      <c r="Z126" s="160" t="str">
        <f t="shared" si="14"/>
        <v>*</v>
      </c>
      <c r="AA126" s="160" t="str">
        <f t="shared" si="14"/>
        <v>*</v>
      </c>
      <c r="AB126" s="160" t="str">
        <f t="shared" si="14"/>
        <v>*</v>
      </c>
      <c r="AC126" s="160" t="str">
        <f t="shared" si="14"/>
        <v>*</v>
      </c>
      <c r="AD126" s="160" t="str">
        <f t="shared" si="14"/>
        <v>*</v>
      </c>
      <c r="AE126" s="160" t="str">
        <f t="shared" si="14"/>
        <v>*</v>
      </c>
      <c r="AF126" s="160" t="str">
        <f t="shared" si="14"/>
        <v>*</v>
      </c>
      <c r="AG126" s="160" t="str">
        <f t="shared" si="14"/>
        <v>*</v>
      </c>
      <c r="AH126" s="160" t="str">
        <f t="shared" si="14"/>
        <v>*</v>
      </c>
      <c r="AI126" s="160" t="str">
        <f t="shared" si="14"/>
        <v>*</v>
      </c>
      <c r="AJ126" s="160" t="str">
        <f t="shared" si="14"/>
        <v>*</v>
      </c>
      <c r="AK126" s="160" t="str">
        <f t="shared" si="14"/>
        <v>*</v>
      </c>
      <c r="AL126" s="160" t="str">
        <f t="shared" si="14"/>
        <v>*</v>
      </c>
      <c r="AM126" s="160" t="str">
        <f t="shared" si="14"/>
        <v>*</v>
      </c>
      <c r="AN126" s="160" t="str">
        <f t="shared" si="14"/>
        <v>*</v>
      </c>
      <c r="AO126" s="160" t="str">
        <f t="shared" si="14"/>
        <v>*</v>
      </c>
      <c r="AP126" s="160" t="str">
        <f t="shared" si="14"/>
        <v>*</v>
      </c>
      <c r="AQ126" s="160" t="str">
        <f t="shared" si="14"/>
        <v>*</v>
      </c>
      <c r="AR126" s="160" t="str">
        <f t="shared" si="14"/>
        <v>*</v>
      </c>
      <c r="AS126" s="160" t="str">
        <f t="shared" si="14"/>
        <v>*</v>
      </c>
      <c r="AT126" s="160" t="str">
        <f t="shared" si="14"/>
        <v>*</v>
      </c>
      <c r="AU126" s="160" t="str">
        <f t="shared" si="14"/>
        <v>*</v>
      </c>
      <c r="AV126" s="160" t="str">
        <f t="shared" si="14"/>
        <v>*</v>
      </c>
      <c r="AW126" s="160" t="str">
        <f t="shared" si="14"/>
        <v>*</v>
      </c>
      <c r="AX126" s="160" t="s">
        <v>234</v>
      </c>
      <c r="AY126" s="160" t="s">
        <v>234</v>
      </c>
      <c r="AZ126" s="160" t="s">
        <v>234</v>
      </c>
      <c r="BA126" s="160" t="s">
        <v>234</v>
      </c>
      <c r="BB126" s="160" t="s">
        <v>234</v>
      </c>
      <c r="BC126" s="160" t="s">
        <v>234</v>
      </c>
      <c r="BD126" s="160" t="s">
        <v>234</v>
      </c>
      <c r="BE126" s="160" t="s">
        <v>234</v>
      </c>
      <c r="BF126" s="160" t="s">
        <v>234</v>
      </c>
      <c r="BG126" s="160" t="s">
        <v>234</v>
      </c>
      <c r="BH126" s="160" t="s">
        <v>234</v>
      </c>
      <c r="BI126" s="160" t="s">
        <v>234</v>
      </c>
      <c r="BJ126" s="160" t="s">
        <v>234</v>
      </c>
      <c r="BK126" s="160" t="s">
        <v>234</v>
      </c>
    </row>
    <row r="127" spans="1:63">
      <c r="A127" s="150" t="s">
        <v>144</v>
      </c>
      <c r="B127" s="164"/>
      <c r="C127" s="163">
        <f t="shared" ref="C127:AW127" si="15">IFERROR(C68*C9,"*")</f>
        <v>52010</v>
      </c>
      <c r="D127" s="164">
        <f t="shared" si="15"/>
        <v>52010</v>
      </c>
      <c r="E127" s="164">
        <f t="shared" si="15"/>
        <v>54635</v>
      </c>
      <c r="F127" s="164">
        <f t="shared" si="15"/>
        <v>54635</v>
      </c>
      <c r="G127" s="164">
        <f t="shared" si="15"/>
        <v>54635</v>
      </c>
      <c r="H127" s="164">
        <f t="shared" si="15"/>
        <v>54635</v>
      </c>
      <c r="I127" s="164">
        <f t="shared" si="15"/>
        <v>54635</v>
      </c>
      <c r="J127" s="164">
        <f t="shared" si="15"/>
        <v>54659</v>
      </c>
      <c r="K127" s="164">
        <f t="shared" si="15"/>
        <v>54659</v>
      </c>
      <c r="L127" s="164">
        <f t="shared" si="15"/>
        <v>54659</v>
      </c>
      <c r="M127" s="164">
        <f t="shared" si="15"/>
        <v>54716</v>
      </c>
      <c r="N127" s="164">
        <f t="shared" si="15"/>
        <v>54716</v>
      </c>
      <c r="O127" s="164">
        <f t="shared" si="15"/>
        <v>54716</v>
      </c>
      <c r="P127" s="164">
        <f t="shared" si="15"/>
        <v>54716</v>
      </c>
      <c r="Q127" s="164">
        <f t="shared" si="15"/>
        <v>54716</v>
      </c>
      <c r="R127" s="164">
        <f t="shared" si="15"/>
        <v>54716</v>
      </c>
      <c r="S127" s="164">
        <f t="shared" si="15"/>
        <v>54716</v>
      </c>
      <c r="T127" s="164">
        <f t="shared" si="15"/>
        <v>54716</v>
      </c>
      <c r="U127" s="164">
        <f t="shared" si="15"/>
        <v>54716</v>
      </c>
      <c r="V127" s="164">
        <f t="shared" si="15"/>
        <v>54716</v>
      </c>
      <c r="W127" s="164">
        <f t="shared" si="15"/>
        <v>54716</v>
      </c>
      <c r="X127" s="164">
        <f t="shared" si="15"/>
        <v>54716</v>
      </c>
      <c r="Y127" s="164">
        <f t="shared" si="15"/>
        <v>54716</v>
      </c>
      <c r="Z127" s="164">
        <f t="shared" si="15"/>
        <v>54716</v>
      </c>
      <c r="AA127" s="164">
        <f t="shared" si="15"/>
        <v>54716</v>
      </c>
      <c r="AB127" s="164">
        <f t="shared" si="15"/>
        <v>54716</v>
      </c>
      <c r="AC127" s="164">
        <f t="shared" si="15"/>
        <v>54716</v>
      </c>
      <c r="AD127" s="164">
        <f t="shared" si="15"/>
        <v>54716</v>
      </c>
      <c r="AE127" s="164">
        <f t="shared" si="15"/>
        <v>54716</v>
      </c>
      <c r="AF127" s="164">
        <f t="shared" si="15"/>
        <v>54716</v>
      </c>
      <c r="AG127" s="164">
        <f t="shared" si="15"/>
        <v>54716</v>
      </c>
      <c r="AH127" s="164">
        <f t="shared" si="15"/>
        <v>54716</v>
      </c>
      <c r="AI127" s="164">
        <f t="shared" si="15"/>
        <v>54716</v>
      </c>
      <c r="AJ127" s="164">
        <f t="shared" si="15"/>
        <v>54716</v>
      </c>
      <c r="AK127" s="164">
        <f t="shared" si="15"/>
        <v>54716</v>
      </c>
      <c r="AL127" s="164">
        <f t="shared" si="15"/>
        <v>54716</v>
      </c>
      <c r="AM127" s="164">
        <f t="shared" si="15"/>
        <v>54716</v>
      </c>
      <c r="AN127" s="164">
        <f t="shared" si="15"/>
        <v>54716</v>
      </c>
      <c r="AO127" s="164">
        <f t="shared" si="15"/>
        <v>54716</v>
      </c>
      <c r="AP127" s="164">
        <f t="shared" si="15"/>
        <v>54716</v>
      </c>
      <c r="AQ127" s="164">
        <f t="shared" si="15"/>
        <v>54716</v>
      </c>
      <c r="AR127" s="164">
        <f t="shared" si="15"/>
        <v>54716</v>
      </c>
      <c r="AS127" s="164">
        <f t="shared" si="15"/>
        <v>54716</v>
      </c>
      <c r="AT127" s="164">
        <f t="shared" si="15"/>
        <v>54716</v>
      </c>
      <c r="AU127" s="164">
        <f t="shared" si="15"/>
        <v>54716</v>
      </c>
      <c r="AV127" s="164">
        <f t="shared" si="15"/>
        <v>54716</v>
      </c>
      <c r="AW127" s="164">
        <f t="shared" si="15"/>
        <v>54716</v>
      </c>
      <c r="AX127" s="164">
        <v>54716</v>
      </c>
      <c r="AY127" s="164">
        <v>54716</v>
      </c>
      <c r="AZ127" s="164">
        <v>54716</v>
      </c>
      <c r="BA127" s="164">
        <v>54716</v>
      </c>
      <c r="BB127" s="164">
        <v>54716</v>
      </c>
      <c r="BC127" s="164">
        <v>54716</v>
      </c>
      <c r="BD127" s="164">
        <v>54716</v>
      </c>
      <c r="BE127" s="164">
        <v>54716</v>
      </c>
      <c r="BF127" s="164">
        <v>54716</v>
      </c>
      <c r="BG127" s="164">
        <v>54716</v>
      </c>
      <c r="BH127" s="164">
        <v>54716</v>
      </c>
      <c r="BI127" s="164">
        <v>54716</v>
      </c>
      <c r="BJ127" s="164">
        <v>54716</v>
      </c>
      <c r="BK127" s="164">
        <v>54716</v>
      </c>
    </row>
    <row r="128" spans="1:63">
      <c r="A128" t="s">
        <v>151</v>
      </c>
      <c r="B128" s="162"/>
      <c r="C128" s="151">
        <f t="shared" ref="C128:AW128" si="16">IFERROR(C69*C10,"*")</f>
        <v>6495.0209999999997</v>
      </c>
      <c r="D128" s="162">
        <f t="shared" si="16"/>
        <v>7653.0480000000007</v>
      </c>
      <c r="E128" s="162">
        <f t="shared" si="16"/>
        <v>7895.9040000000005</v>
      </c>
      <c r="F128" s="162">
        <f t="shared" si="16"/>
        <v>8085.7920000000004</v>
      </c>
      <c r="G128" s="162">
        <f t="shared" si="16"/>
        <v>8085.7920000000004</v>
      </c>
      <c r="H128" s="162">
        <f t="shared" si="16"/>
        <v>8085.7920000000004</v>
      </c>
      <c r="I128" s="162">
        <f t="shared" si="16"/>
        <v>8085.7920000000004</v>
      </c>
      <c r="J128" s="151">
        <f t="shared" si="16"/>
        <v>8613</v>
      </c>
      <c r="K128" s="162">
        <f t="shared" si="16"/>
        <v>8613</v>
      </c>
      <c r="L128" s="151">
        <f t="shared" si="16"/>
        <v>9887.2659999999996</v>
      </c>
      <c r="M128" s="151">
        <f t="shared" si="16"/>
        <v>11480.48</v>
      </c>
      <c r="N128" s="162">
        <f t="shared" si="16"/>
        <v>11183</v>
      </c>
      <c r="O128" s="162">
        <f t="shared" si="16"/>
        <v>11281.072</v>
      </c>
      <c r="P128" s="162">
        <f t="shared" si="16"/>
        <v>10906.456</v>
      </c>
      <c r="Q128" s="162">
        <f t="shared" si="16"/>
        <v>10906.456</v>
      </c>
      <c r="R128" s="162">
        <f t="shared" si="16"/>
        <v>10906.456</v>
      </c>
      <c r="S128" s="162">
        <f t="shared" si="16"/>
        <v>10983.06352</v>
      </c>
      <c r="T128" s="162">
        <f t="shared" si="16"/>
        <v>10770.142239999999</v>
      </c>
      <c r="U128" s="162">
        <f t="shared" si="16"/>
        <v>10770.142239999999</v>
      </c>
      <c r="V128" s="162">
        <f t="shared" si="16"/>
        <v>10770</v>
      </c>
      <c r="W128" s="162">
        <f t="shared" si="16"/>
        <v>10770.142239999999</v>
      </c>
      <c r="X128" s="162">
        <f t="shared" si="16"/>
        <v>10770.142239999999</v>
      </c>
      <c r="Y128" s="162">
        <f t="shared" si="16"/>
        <v>10770.142239999999</v>
      </c>
      <c r="Z128" s="162">
        <f t="shared" si="16"/>
        <v>10770</v>
      </c>
      <c r="AA128" s="162">
        <f t="shared" si="16"/>
        <v>10770</v>
      </c>
      <c r="AB128" s="162">
        <f t="shared" si="16"/>
        <v>10770.142239999999</v>
      </c>
      <c r="AC128" s="162">
        <f t="shared" si="16"/>
        <v>10770.142239999999</v>
      </c>
      <c r="AD128" s="162">
        <f t="shared" si="16"/>
        <v>10770.142239999999</v>
      </c>
      <c r="AE128" s="162">
        <f t="shared" si="16"/>
        <v>10770.142239999999</v>
      </c>
      <c r="AF128" s="162">
        <f t="shared" si="16"/>
        <v>10770.142239999999</v>
      </c>
      <c r="AG128" s="162">
        <f t="shared" si="16"/>
        <v>10770.142239999999</v>
      </c>
      <c r="AH128" s="162">
        <f t="shared" si="16"/>
        <v>10770.142239999999</v>
      </c>
      <c r="AI128" s="162">
        <f t="shared" si="16"/>
        <v>10770.142239999999</v>
      </c>
      <c r="AJ128" s="162">
        <f t="shared" si="16"/>
        <v>10770.142239999999</v>
      </c>
      <c r="AK128" s="162">
        <f t="shared" si="16"/>
        <v>10770.142239999999</v>
      </c>
      <c r="AL128" s="162">
        <f t="shared" si="16"/>
        <v>10770.142239999999</v>
      </c>
      <c r="AM128" s="162">
        <f t="shared" si="16"/>
        <v>10770.142239999999</v>
      </c>
      <c r="AN128" s="162">
        <f t="shared" si="16"/>
        <v>10770.142239999999</v>
      </c>
      <c r="AO128" s="162">
        <f t="shared" si="16"/>
        <v>10770.142239999999</v>
      </c>
      <c r="AP128" s="162">
        <f t="shared" si="16"/>
        <v>10770.142239999999</v>
      </c>
      <c r="AQ128" s="162">
        <f t="shared" si="16"/>
        <v>10770.142239999999</v>
      </c>
      <c r="AR128" s="162">
        <f t="shared" si="16"/>
        <v>10770.142239999999</v>
      </c>
      <c r="AS128" s="162">
        <f t="shared" si="16"/>
        <v>10770.142239999999</v>
      </c>
      <c r="AT128" s="162">
        <f t="shared" si="16"/>
        <v>10770.142239999999</v>
      </c>
      <c r="AU128" s="162">
        <f t="shared" si="16"/>
        <v>10941.485412</v>
      </c>
      <c r="AV128" s="162">
        <f t="shared" si="16"/>
        <v>10941.485412</v>
      </c>
      <c r="AW128" s="162">
        <f t="shared" si="16"/>
        <v>10941.485412</v>
      </c>
      <c r="AX128" s="162">
        <v>10941.485412</v>
      </c>
      <c r="AY128" s="162">
        <v>10941.485412</v>
      </c>
      <c r="AZ128" s="162">
        <v>10941</v>
      </c>
      <c r="BA128" s="162">
        <v>10941</v>
      </c>
      <c r="BB128" s="162">
        <v>10941</v>
      </c>
      <c r="BC128" s="162">
        <v>10941</v>
      </c>
      <c r="BD128" s="162">
        <v>10941</v>
      </c>
      <c r="BE128" s="162">
        <v>10941</v>
      </c>
      <c r="BF128" s="162">
        <v>10941</v>
      </c>
      <c r="BG128" s="162">
        <v>10941</v>
      </c>
      <c r="BH128" s="162">
        <v>10941</v>
      </c>
      <c r="BI128" s="162">
        <v>10941</v>
      </c>
      <c r="BJ128" s="162">
        <v>10941</v>
      </c>
      <c r="BK128" s="162">
        <v>10941</v>
      </c>
    </row>
    <row r="129" spans="1:63">
      <c r="A129" s="150" t="s">
        <v>235</v>
      </c>
      <c r="B129" s="164"/>
      <c r="C129" s="163">
        <f t="shared" ref="C129:AW129" si="17">IFERROR(C70*C11,"*")</f>
        <v>9928.5</v>
      </c>
      <c r="D129" s="164">
        <f t="shared" si="17"/>
        <v>9928.5</v>
      </c>
      <c r="E129" s="163">
        <f t="shared" si="17"/>
        <v>9242</v>
      </c>
      <c r="F129" s="164">
        <f t="shared" si="17"/>
        <v>9240</v>
      </c>
      <c r="G129" s="164">
        <f t="shared" si="17"/>
        <v>9240</v>
      </c>
      <c r="H129" s="164">
        <f t="shared" si="17"/>
        <v>9240</v>
      </c>
      <c r="I129" s="164">
        <f t="shared" si="17"/>
        <v>9240</v>
      </c>
      <c r="J129" s="164">
        <f t="shared" si="17"/>
        <v>9439</v>
      </c>
      <c r="K129" s="164">
        <f t="shared" si="17"/>
        <v>9439</v>
      </c>
      <c r="L129" s="163">
        <f t="shared" si="17"/>
        <v>10428</v>
      </c>
      <c r="M129" s="164">
        <f t="shared" si="17"/>
        <v>10428</v>
      </c>
      <c r="N129" s="164">
        <f t="shared" si="17"/>
        <v>10922</v>
      </c>
      <c r="O129" s="164">
        <f t="shared" si="17"/>
        <v>10945.5</v>
      </c>
      <c r="P129" s="164">
        <f t="shared" si="17"/>
        <v>10959</v>
      </c>
      <c r="Q129" s="164">
        <f t="shared" si="17"/>
        <v>10959</v>
      </c>
      <c r="R129" s="164">
        <f t="shared" si="17"/>
        <v>10959</v>
      </c>
      <c r="S129" s="164">
        <f t="shared" si="17"/>
        <v>11038.945</v>
      </c>
      <c r="T129" s="164">
        <f t="shared" si="17"/>
        <v>10878.855</v>
      </c>
      <c r="U129" s="164">
        <f t="shared" si="17"/>
        <v>10878.855</v>
      </c>
      <c r="V129" s="164">
        <f t="shared" si="17"/>
        <v>10879</v>
      </c>
      <c r="W129" s="164">
        <f t="shared" si="17"/>
        <v>10878.855</v>
      </c>
      <c r="X129" s="164">
        <f t="shared" si="17"/>
        <v>10878.855</v>
      </c>
      <c r="Y129" s="164">
        <f t="shared" si="17"/>
        <v>10878.855</v>
      </c>
      <c r="Z129" s="164">
        <f t="shared" si="17"/>
        <v>10879</v>
      </c>
      <c r="AA129" s="164">
        <f t="shared" si="17"/>
        <v>10879</v>
      </c>
      <c r="AB129" s="164">
        <f t="shared" si="17"/>
        <v>10878.855</v>
      </c>
      <c r="AC129" s="164">
        <f t="shared" si="17"/>
        <v>10878.855</v>
      </c>
      <c r="AD129" s="164">
        <f t="shared" si="17"/>
        <v>10878.855</v>
      </c>
      <c r="AE129" s="164">
        <f t="shared" si="17"/>
        <v>10878.855</v>
      </c>
      <c r="AF129" s="164">
        <f t="shared" si="17"/>
        <v>10878.855</v>
      </c>
      <c r="AG129" s="164">
        <f t="shared" si="17"/>
        <v>10878.855</v>
      </c>
      <c r="AH129" s="164">
        <f t="shared" si="17"/>
        <v>10878.855</v>
      </c>
      <c r="AI129" s="164">
        <f t="shared" si="17"/>
        <v>10878.855</v>
      </c>
      <c r="AJ129" s="164">
        <f t="shared" si="17"/>
        <v>10878.855</v>
      </c>
      <c r="AK129" s="164">
        <f t="shared" si="17"/>
        <v>10878.855</v>
      </c>
      <c r="AL129" s="164">
        <f t="shared" si="17"/>
        <v>10878.855</v>
      </c>
      <c r="AM129" s="164">
        <f t="shared" si="17"/>
        <v>10878.855</v>
      </c>
      <c r="AN129" s="164">
        <f t="shared" si="17"/>
        <v>10878.855</v>
      </c>
      <c r="AO129" s="164">
        <f t="shared" si="17"/>
        <v>10878.855</v>
      </c>
      <c r="AP129" s="164">
        <f t="shared" si="17"/>
        <v>10878.855</v>
      </c>
      <c r="AQ129" s="164">
        <f t="shared" si="17"/>
        <v>10878.855</v>
      </c>
      <c r="AR129" s="164">
        <f t="shared" si="17"/>
        <v>10878.855</v>
      </c>
      <c r="AS129" s="164">
        <f t="shared" si="17"/>
        <v>10878.855</v>
      </c>
      <c r="AT129" s="164">
        <f t="shared" si="17"/>
        <v>10878.855</v>
      </c>
      <c r="AU129" s="164">
        <f t="shared" si="17"/>
        <v>10878.855</v>
      </c>
      <c r="AV129" s="164">
        <f t="shared" si="17"/>
        <v>10878.855</v>
      </c>
      <c r="AW129" s="164">
        <f t="shared" si="17"/>
        <v>10878.855</v>
      </c>
      <c r="AX129" s="164">
        <v>10878.855</v>
      </c>
      <c r="AY129" s="164">
        <v>10878.855</v>
      </c>
      <c r="AZ129" s="164">
        <v>10879</v>
      </c>
      <c r="BA129" s="164">
        <v>10879</v>
      </c>
      <c r="BB129" s="164">
        <v>10879</v>
      </c>
      <c r="BC129" s="164">
        <v>10879</v>
      </c>
      <c r="BD129" s="164">
        <v>10879</v>
      </c>
      <c r="BE129" s="164">
        <v>10879</v>
      </c>
      <c r="BF129" s="164">
        <v>10879</v>
      </c>
      <c r="BG129" s="164">
        <v>10879</v>
      </c>
      <c r="BH129" s="164">
        <v>10879</v>
      </c>
      <c r="BI129" s="164">
        <v>10879</v>
      </c>
      <c r="BJ129" s="164">
        <v>10879</v>
      </c>
      <c r="BK129" s="164">
        <v>10879</v>
      </c>
    </row>
    <row r="130" spans="1:63">
      <c r="A130" t="s">
        <v>141</v>
      </c>
      <c r="B130" s="162"/>
      <c r="C130" s="162"/>
      <c r="D130" s="151">
        <f t="shared" ref="D130:AW130" si="18">IFERROR(D71*D12,"*")</f>
        <v>32115</v>
      </c>
      <c r="E130" s="162">
        <f t="shared" si="18"/>
        <v>32094</v>
      </c>
      <c r="F130" s="162">
        <f t="shared" si="18"/>
        <v>31528</v>
      </c>
      <c r="G130" s="162">
        <f t="shared" si="18"/>
        <v>31528</v>
      </c>
      <c r="H130" s="162">
        <f t="shared" si="18"/>
        <v>31528</v>
      </c>
      <c r="I130" s="162">
        <f t="shared" si="18"/>
        <v>31528</v>
      </c>
      <c r="J130" s="162">
        <f t="shared" si="18"/>
        <v>31466</v>
      </c>
      <c r="K130" s="162">
        <f t="shared" si="18"/>
        <v>31466</v>
      </c>
      <c r="L130" s="162">
        <f t="shared" si="18"/>
        <v>31466</v>
      </c>
      <c r="M130" s="162">
        <f t="shared" si="18"/>
        <v>31466</v>
      </c>
      <c r="N130" s="162">
        <f t="shared" si="18"/>
        <v>31688</v>
      </c>
      <c r="O130" s="162">
        <f t="shared" si="18"/>
        <v>31635</v>
      </c>
      <c r="P130" s="162">
        <f t="shared" si="18"/>
        <v>31635</v>
      </c>
      <c r="Q130" s="162">
        <f t="shared" si="18"/>
        <v>31635</v>
      </c>
      <c r="R130" s="162">
        <f t="shared" si="18"/>
        <v>31635</v>
      </c>
      <c r="S130" s="162">
        <f t="shared" si="18"/>
        <v>46775.740000000005</v>
      </c>
      <c r="T130" s="162">
        <f t="shared" si="18"/>
        <v>49834.55</v>
      </c>
      <c r="U130" s="162">
        <f t="shared" si="18"/>
        <v>49834.55</v>
      </c>
      <c r="V130" s="162">
        <f t="shared" si="18"/>
        <v>49835</v>
      </c>
      <c r="W130" s="162">
        <f t="shared" si="18"/>
        <v>49834.55</v>
      </c>
      <c r="X130" s="162">
        <f t="shared" si="18"/>
        <v>49834.55</v>
      </c>
      <c r="Y130" s="162">
        <f t="shared" si="18"/>
        <v>49834.55</v>
      </c>
      <c r="Z130" s="162">
        <f t="shared" si="18"/>
        <v>49835</v>
      </c>
      <c r="AA130" s="162">
        <f t="shared" si="18"/>
        <v>49835</v>
      </c>
      <c r="AB130" s="162">
        <f t="shared" si="18"/>
        <v>49834.55</v>
      </c>
      <c r="AC130" s="162">
        <f t="shared" si="18"/>
        <v>49834.55</v>
      </c>
      <c r="AD130" s="162">
        <f t="shared" si="18"/>
        <v>49834.55</v>
      </c>
      <c r="AE130" s="162">
        <f t="shared" si="18"/>
        <v>49834.55</v>
      </c>
      <c r="AF130" s="162">
        <f t="shared" si="18"/>
        <v>49834.55</v>
      </c>
      <c r="AG130" s="162">
        <f t="shared" si="18"/>
        <v>49834.55</v>
      </c>
      <c r="AH130" s="162">
        <f t="shared" si="18"/>
        <v>49834.55</v>
      </c>
      <c r="AI130" s="162">
        <f t="shared" si="18"/>
        <v>49834.55</v>
      </c>
      <c r="AJ130" s="162">
        <f t="shared" si="18"/>
        <v>49834.55</v>
      </c>
      <c r="AK130" s="162">
        <f t="shared" si="18"/>
        <v>49834.55</v>
      </c>
      <c r="AL130" s="162">
        <f t="shared" si="18"/>
        <v>49834.55</v>
      </c>
      <c r="AM130" s="162">
        <f t="shared" si="18"/>
        <v>49834.55</v>
      </c>
      <c r="AN130" s="162">
        <f t="shared" si="18"/>
        <v>49834.55</v>
      </c>
      <c r="AO130" s="162">
        <f t="shared" si="18"/>
        <v>49834.55</v>
      </c>
      <c r="AP130" s="162">
        <f t="shared" si="18"/>
        <v>49834.55</v>
      </c>
      <c r="AQ130" s="162">
        <f t="shared" si="18"/>
        <v>49834.55</v>
      </c>
      <c r="AR130" s="162">
        <f t="shared" si="18"/>
        <v>49834.55</v>
      </c>
      <c r="AS130" s="162">
        <f t="shared" si="18"/>
        <v>49834.55</v>
      </c>
      <c r="AT130" s="162">
        <f t="shared" si="18"/>
        <v>49834.55</v>
      </c>
      <c r="AU130" s="162">
        <f t="shared" si="18"/>
        <v>49834.55</v>
      </c>
      <c r="AV130" s="162">
        <f t="shared" si="18"/>
        <v>49834.55</v>
      </c>
      <c r="AW130" s="162">
        <f t="shared" si="18"/>
        <v>49834.55</v>
      </c>
      <c r="AX130" s="162">
        <v>49834.55</v>
      </c>
      <c r="AY130" s="162">
        <v>49834.55</v>
      </c>
      <c r="AZ130" s="162">
        <v>49835</v>
      </c>
      <c r="BA130" s="162">
        <v>49835</v>
      </c>
      <c r="BB130" s="162">
        <v>49835</v>
      </c>
      <c r="BC130" s="162">
        <v>49835</v>
      </c>
      <c r="BD130" s="162">
        <v>49835</v>
      </c>
      <c r="BE130" s="162">
        <v>49835</v>
      </c>
      <c r="BF130" s="162">
        <v>49835</v>
      </c>
      <c r="BG130" s="162">
        <v>49835</v>
      </c>
      <c r="BH130" s="162">
        <v>49835</v>
      </c>
      <c r="BI130" s="162">
        <v>49835</v>
      </c>
      <c r="BJ130" s="162">
        <v>49835</v>
      </c>
      <c r="BK130" s="162">
        <v>49835</v>
      </c>
    </row>
    <row r="131" spans="1:63">
      <c r="A131" s="150" t="s">
        <v>236</v>
      </c>
      <c r="B131" s="164"/>
      <c r="C131" s="164"/>
      <c r="D131" s="163">
        <f t="shared" ref="D131:AW131" si="19">IFERROR(D72*D13,"*")</f>
        <v>8255.1</v>
      </c>
      <c r="E131" s="164">
        <f t="shared" si="19"/>
        <v>8416.1</v>
      </c>
      <c r="F131" s="164">
        <f t="shared" si="19"/>
        <v>8416.1</v>
      </c>
      <c r="G131" s="164">
        <f t="shared" si="19"/>
        <v>8416.1</v>
      </c>
      <c r="H131" s="164">
        <f t="shared" si="19"/>
        <v>8416.1</v>
      </c>
      <c r="I131" s="164">
        <f t="shared" si="19"/>
        <v>8416.1</v>
      </c>
      <c r="J131" s="164">
        <f t="shared" si="19"/>
        <v>8359</v>
      </c>
      <c r="K131" s="164">
        <f t="shared" si="19"/>
        <v>8359</v>
      </c>
      <c r="L131" s="164">
        <f t="shared" si="19"/>
        <v>8359</v>
      </c>
      <c r="M131" s="164">
        <f t="shared" si="19"/>
        <v>8359.700025123524</v>
      </c>
      <c r="N131" s="164">
        <f t="shared" si="19"/>
        <v>8104</v>
      </c>
      <c r="O131" s="164">
        <f t="shared" si="19"/>
        <v>8104.2499999999991</v>
      </c>
      <c r="P131" s="164">
        <f t="shared" si="19"/>
        <v>8104.2499999999991</v>
      </c>
      <c r="Q131" s="164">
        <f t="shared" si="19"/>
        <v>8104.2499999999991</v>
      </c>
      <c r="R131" s="164">
        <f t="shared" si="19"/>
        <v>11345.949999999999</v>
      </c>
      <c r="S131" s="164">
        <f t="shared" si="19"/>
        <v>11455.891299999999</v>
      </c>
      <c r="T131" s="164">
        <f t="shared" si="19"/>
        <v>11230.912699999999</v>
      </c>
      <c r="U131" s="164">
        <f t="shared" si="19"/>
        <v>11230.912699999999</v>
      </c>
      <c r="V131" s="164">
        <f t="shared" si="19"/>
        <v>11231</v>
      </c>
      <c r="W131" s="164">
        <f t="shared" si="19"/>
        <v>11230.912699999999</v>
      </c>
      <c r="X131" s="164">
        <f t="shared" si="19"/>
        <v>11230.912699999999</v>
      </c>
      <c r="Y131" s="164">
        <f t="shared" si="19"/>
        <v>11230.912699999999</v>
      </c>
      <c r="Z131" s="164">
        <f t="shared" si="19"/>
        <v>11231</v>
      </c>
      <c r="AA131" s="164">
        <f t="shared" si="19"/>
        <v>11231</v>
      </c>
      <c r="AB131" s="164">
        <f t="shared" si="19"/>
        <v>11230.912699999999</v>
      </c>
      <c r="AC131" s="164">
        <f t="shared" si="19"/>
        <v>11230.912699999999</v>
      </c>
      <c r="AD131" s="164">
        <f t="shared" si="19"/>
        <v>11230.912699999999</v>
      </c>
      <c r="AE131" s="164">
        <f t="shared" si="19"/>
        <v>11230.912699999999</v>
      </c>
      <c r="AF131" s="164">
        <f t="shared" si="19"/>
        <v>11230.912699999999</v>
      </c>
      <c r="AG131" s="164">
        <f t="shared" si="19"/>
        <v>11230.912699999999</v>
      </c>
      <c r="AH131" s="164">
        <f t="shared" si="19"/>
        <v>11230.912699999999</v>
      </c>
      <c r="AI131" s="164">
        <f t="shared" si="19"/>
        <v>11230.912699999999</v>
      </c>
      <c r="AJ131" s="164">
        <f t="shared" si="19"/>
        <v>11230.912699999999</v>
      </c>
      <c r="AK131" s="164">
        <f t="shared" si="19"/>
        <v>11230.912699999999</v>
      </c>
      <c r="AL131" s="164">
        <f t="shared" si="19"/>
        <v>11230.912699999999</v>
      </c>
      <c r="AM131" s="164">
        <f t="shared" si="19"/>
        <v>11230.912699999999</v>
      </c>
      <c r="AN131" s="164">
        <f t="shared" si="19"/>
        <v>11230.912699999999</v>
      </c>
      <c r="AO131" s="164">
        <f t="shared" si="19"/>
        <v>11230.912699999999</v>
      </c>
      <c r="AP131" s="164">
        <f t="shared" si="19"/>
        <v>11230.912699999999</v>
      </c>
      <c r="AQ131" s="164">
        <f t="shared" si="19"/>
        <v>11230.912699999999</v>
      </c>
      <c r="AR131" s="164">
        <f t="shared" si="19"/>
        <v>11230.912699999999</v>
      </c>
      <c r="AS131" s="164">
        <f t="shared" si="19"/>
        <v>11230.912699999999</v>
      </c>
      <c r="AT131" s="164">
        <f t="shared" si="19"/>
        <v>11230.912699999999</v>
      </c>
      <c r="AU131" s="164">
        <f t="shared" si="19"/>
        <v>11230.912699999999</v>
      </c>
      <c r="AV131" s="164">
        <f t="shared" si="19"/>
        <v>11230.912699999999</v>
      </c>
      <c r="AW131" s="164">
        <f t="shared" si="19"/>
        <v>11230.912699999999</v>
      </c>
      <c r="AX131" s="164">
        <v>11230.912699999999</v>
      </c>
      <c r="AY131" s="164">
        <v>11230.912699999999</v>
      </c>
      <c r="AZ131" s="164">
        <v>11231</v>
      </c>
      <c r="BA131" s="164">
        <v>11231</v>
      </c>
      <c r="BB131" s="164">
        <v>11231</v>
      </c>
      <c r="BC131" s="164">
        <v>11231</v>
      </c>
      <c r="BD131" s="164">
        <v>11231</v>
      </c>
      <c r="BE131" s="164">
        <v>11231</v>
      </c>
      <c r="BF131" s="164">
        <v>11231</v>
      </c>
      <c r="BG131" s="164">
        <v>11231</v>
      </c>
      <c r="BH131" s="164">
        <v>11231</v>
      </c>
      <c r="BI131" s="164">
        <v>11231</v>
      </c>
      <c r="BJ131" s="164">
        <v>11231</v>
      </c>
      <c r="BK131" s="164">
        <v>11231</v>
      </c>
    </row>
    <row r="132" spans="1:63">
      <c r="A132" t="s">
        <v>237</v>
      </c>
      <c r="B132" s="162"/>
      <c r="C132" s="162"/>
      <c r="D132" s="151">
        <f t="shared" ref="D132:AW132" si="20">IFERROR(D73*D14,"*")</f>
        <v>3176.76</v>
      </c>
      <c r="E132" s="162">
        <f t="shared" si="20"/>
        <v>3197.69</v>
      </c>
      <c r="F132" s="162">
        <f t="shared" si="20"/>
        <v>3197.69</v>
      </c>
      <c r="G132" s="162">
        <f t="shared" si="20"/>
        <v>3197.69</v>
      </c>
      <c r="H132" s="162">
        <f t="shared" si="20"/>
        <v>5283.14</v>
      </c>
      <c r="I132" s="162">
        <f t="shared" si="20"/>
        <v>5283.14</v>
      </c>
      <c r="J132" s="162">
        <f t="shared" si="20"/>
        <v>5294</v>
      </c>
      <c r="K132" s="162">
        <f t="shared" si="20"/>
        <v>5294</v>
      </c>
      <c r="L132" s="162">
        <f t="shared" si="20"/>
        <v>5294</v>
      </c>
      <c r="M132" s="162">
        <f t="shared" si="20"/>
        <v>5294</v>
      </c>
      <c r="N132" s="162">
        <f t="shared" si="20"/>
        <v>5294</v>
      </c>
      <c r="O132" s="162">
        <f t="shared" si="20"/>
        <v>5283.14</v>
      </c>
      <c r="P132" s="162">
        <f t="shared" si="20"/>
        <v>5283.14</v>
      </c>
      <c r="Q132" s="162">
        <f t="shared" si="20"/>
        <v>5283.14</v>
      </c>
      <c r="R132" s="162">
        <f t="shared" si="20"/>
        <v>5283.14</v>
      </c>
      <c r="S132" s="162">
        <f t="shared" si="20"/>
        <v>9587.3763199999994</v>
      </c>
      <c r="T132" s="162">
        <f t="shared" si="20"/>
        <v>9373.3291999999983</v>
      </c>
      <c r="U132" s="162">
        <f t="shared" si="20"/>
        <v>10054.530449999998</v>
      </c>
      <c r="V132" s="162">
        <f t="shared" si="20"/>
        <v>10055</v>
      </c>
      <c r="W132" s="162">
        <f t="shared" si="20"/>
        <v>10054.530449999998</v>
      </c>
      <c r="X132" s="162">
        <f t="shared" si="20"/>
        <v>10054.530449999998</v>
      </c>
      <c r="Y132" s="162">
        <f t="shared" si="20"/>
        <v>10054.530449999998</v>
      </c>
      <c r="Z132" s="162">
        <f t="shared" si="20"/>
        <v>10055</v>
      </c>
      <c r="AA132" s="162">
        <f t="shared" si="20"/>
        <v>10055</v>
      </c>
      <c r="AB132" s="162">
        <f t="shared" si="20"/>
        <v>10054.530449999998</v>
      </c>
      <c r="AC132" s="162">
        <f t="shared" si="20"/>
        <v>10054.530449999998</v>
      </c>
      <c r="AD132" s="162">
        <f t="shared" si="20"/>
        <v>10054.530449999998</v>
      </c>
      <c r="AE132" s="162">
        <f t="shared" si="20"/>
        <v>10054.530449999998</v>
      </c>
      <c r="AF132" s="162">
        <f t="shared" si="20"/>
        <v>16026.05745</v>
      </c>
      <c r="AG132" s="162">
        <f t="shared" si="20"/>
        <v>16026.05745</v>
      </c>
      <c r="AH132" s="162">
        <f t="shared" si="20"/>
        <v>16026.05745</v>
      </c>
      <c r="AI132" s="162">
        <f t="shared" si="20"/>
        <v>16026.05745</v>
      </c>
      <c r="AJ132" s="162">
        <f t="shared" si="20"/>
        <v>16026.05745</v>
      </c>
      <c r="AK132" s="162">
        <f t="shared" si="20"/>
        <v>16026.05745</v>
      </c>
      <c r="AL132" s="162">
        <f t="shared" si="20"/>
        <v>16026.05745</v>
      </c>
      <c r="AM132" s="162">
        <f t="shared" si="20"/>
        <v>16026.05745</v>
      </c>
      <c r="AN132" s="162">
        <f t="shared" si="20"/>
        <v>16026.05745</v>
      </c>
      <c r="AO132" s="162">
        <f t="shared" si="20"/>
        <v>16026.05745</v>
      </c>
      <c r="AP132" s="162">
        <f t="shared" si="20"/>
        <v>16026.05745</v>
      </c>
      <c r="AQ132" s="162">
        <f t="shared" si="20"/>
        <v>16026.05745</v>
      </c>
      <c r="AR132" s="162">
        <f t="shared" si="20"/>
        <v>16026.05745</v>
      </c>
      <c r="AS132" s="162">
        <f t="shared" si="20"/>
        <v>16026.05745</v>
      </c>
      <c r="AT132" s="162">
        <f t="shared" si="20"/>
        <v>16026.05745</v>
      </c>
      <c r="AU132" s="162">
        <f t="shared" si="20"/>
        <v>16026.05745</v>
      </c>
      <c r="AV132" s="162">
        <f t="shared" si="20"/>
        <v>16026.05745</v>
      </c>
      <c r="AW132" s="162">
        <f t="shared" si="20"/>
        <v>16026.05745</v>
      </c>
      <c r="AX132" s="162">
        <v>16026.05745</v>
      </c>
      <c r="AY132" s="162">
        <v>16026.05745</v>
      </c>
      <c r="AZ132" s="162">
        <v>16026</v>
      </c>
      <c r="BA132" s="162">
        <v>16026</v>
      </c>
      <c r="BB132" s="162">
        <v>16026</v>
      </c>
      <c r="BC132" s="162">
        <v>16026</v>
      </c>
      <c r="BD132" s="162">
        <v>32725</v>
      </c>
      <c r="BE132" s="162">
        <v>32725</v>
      </c>
      <c r="BF132" s="162">
        <v>32725</v>
      </c>
      <c r="BG132" s="162">
        <v>32725</v>
      </c>
      <c r="BH132" s="162">
        <v>32725</v>
      </c>
      <c r="BI132" s="162">
        <v>32725</v>
      </c>
      <c r="BJ132" s="162">
        <v>32725</v>
      </c>
      <c r="BK132" s="162">
        <v>32725</v>
      </c>
    </row>
    <row r="133" spans="1:63">
      <c r="A133" s="150" t="s">
        <v>238</v>
      </c>
      <c r="B133" s="164"/>
      <c r="C133" s="164"/>
      <c r="D133" s="163">
        <f t="shared" ref="D133:AW133" si="21">IFERROR(D74*D15,"*")</f>
        <v>8447.4000000000015</v>
      </c>
      <c r="E133" s="164">
        <f t="shared" si="21"/>
        <v>8262.3780000000006</v>
      </c>
      <c r="F133" s="164">
        <f t="shared" si="21"/>
        <v>8349.246000000001</v>
      </c>
      <c r="G133" s="164">
        <f t="shared" si="21"/>
        <v>8349.246000000001</v>
      </c>
      <c r="H133" s="164">
        <f t="shared" si="21"/>
        <v>8349.246000000001</v>
      </c>
      <c r="I133" s="164">
        <f t="shared" si="21"/>
        <v>8349.246000000001</v>
      </c>
      <c r="J133" s="164">
        <f t="shared" si="21"/>
        <v>8357</v>
      </c>
      <c r="K133" s="164">
        <f t="shared" si="21"/>
        <v>8357</v>
      </c>
      <c r="L133" s="164">
        <f t="shared" si="21"/>
        <v>8531.5819850079879</v>
      </c>
      <c r="M133" s="164">
        <f t="shared" si="21"/>
        <v>8531.5819850079879</v>
      </c>
      <c r="N133" s="164">
        <f t="shared" si="21"/>
        <v>8531</v>
      </c>
      <c r="O133" s="164">
        <f t="shared" si="21"/>
        <v>8523.6660000000011</v>
      </c>
      <c r="P133" s="164">
        <f t="shared" si="21"/>
        <v>11881.764000000001</v>
      </c>
      <c r="Q133" s="164">
        <f t="shared" si="21"/>
        <v>11881.764000000001</v>
      </c>
      <c r="R133" s="164">
        <f t="shared" si="21"/>
        <v>11881.764000000001</v>
      </c>
      <c r="S133" s="164">
        <f t="shared" si="21"/>
        <v>11892.186599999999</v>
      </c>
      <c r="T133" s="164">
        <f t="shared" si="21"/>
        <v>11892.186599999999</v>
      </c>
      <c r="U133" s="164">
        <f t="shared" si="21"/>
        <v>11892.186599999999</v>
      </c>
      <c r="V133" s="164">
        <f t="shared" si="21"/>
        <v>11892</v>
      </c>
      <c r="W133" s="164">
        <f t="shared" si="21"/>
        <v>11892.186599999999</v>
      </c>
      <c r="X133" s="164">
        <f t="shared" si="21"/>
        <v>11892.186599999999</v>
      </c>
      <c r="Y133" s="164">
        <f t="shared" si="21"/>
        <v>11892.186599999999</v>
      </c>
      <c r="Z133" s="164">
        <f t="shared" si="21"/>
        <v>18841</v>
      </c>
      <c r="AA133" s="164">
        <f t="shared" si="21"/>
        <v>18841</v>
      </c>
      <c r="AB133" s="164">
        <f t="shared" si="21"/>
        <v>18830.164000000001</v>
      </c>
      <c r="AC133" s="164">
        <f t="shared" si="21"/>
        <v>18830.164000000001</v>
      </c>
      <c r="AD133" s="164">
        <f t="shared" si="21"/>
        <v>18830.164000000001</v>
      </c>
      <c r="AE133" s="164">
        <f t="shared" si="21"/>
        <v>18830.164000000001</v>
      </c>
      <c r="AF133" s="164">
        <f t="shared" si="21"/>
        <v>18830.164000000001</v>
      </c>
      <c r="AG133" s="164">
        <f t="shared" si="21"/>
        <v>18830.164000000001</v>
      </c>
      <c r="AH133" s="164">
        <f t="shared" si="21"/>
        <v>18830.164000000001</v>
      </c>
      <c r="AI133" s="164">
        <f t="shared" si="21"/>
        <v>18830.164000000001</v>
      </c>
      <c r="AJ133" s="164">
        <f t="shared" si="21"/>
        <v>18830.164000000001</v>
      </c>
      <c r="AK133" s="164">
        <f t="shared" si="21"/>
        <v>18830.164000000001</v>
      </c>
      <c r="AL133" s="164">
        <f t="shared" si="21"/>
        <v>18830.164000000001</v>
      </c>
      <c r="AM133" s="164">
        <f t="shared" si="21"/>
        <v>18830.164000000001</v>
      </c>
      <c r="AN133" s="164">
        <f t="shared" si="21"/>
        <v>18830.164000000001</v>
      </c>
      <c r="AO133" s="164">
        <f t="shared" si="21"/>
        <v>18830.164000000001</v>
      </c>
      <c r="AP133" s="164">
        <f t="shared" si="21"/>
        <v>18830.164000000001</v>
      </c>
      <c r="AQ133" s="164">
        <f t="shared" si="21"/>
        <v>18830.164000000001</v>
      </c>
      <c r="AR133" s="164">
        <f t="shared" si="21"/>
        <v>18830.164000000001</v>
      </c>
      <c r="AS133" s="164">
        <f t="shared" si="21"/>
        <v>18830.164000000001</v>
      </c>
      <c r="AT133" s="164">
        <f t="shared" si="21"/>
        <v>18830.164000000001</v>
      </c>
      <c r="AU133" s="164">
        <f t="shared" si="21"/>
        <v>18830.164000000001</v>
      </c>
      <c r="AV133" s="159" t="str">
        <f t="shared" si="21"/>
        <v>*</v>
      </c>
      <c r="AW133" s="159" t="str">
        <f t="shared" si="21"/>
        <v>*</v>
      </c>
      <c r="AX133" s="159" t="s">
        <v>234</v>
      </c>
      <c r="AY133" s="159" t="s">
        <v>234</v>
      </c>
      <c r="AZ133" s="159" t="s">
        <v>234</v>
      </c>
      <c r="BA133" s="159" t="s">
        <v>234</v>
      </c>
      <c r="BB133" s="159" t="s">
        <v>234</v>
      </c>
      <c r="BC133" s="159" t="s">
        <v>234</v>
      </c>
      <c r="BD133" s="159" t="s">
        <v>234</v>
      </c>
      <c r="BE133" s="159" t="s">
        <v>234</v>
      </c>
      <c r="BF133" s="159" t="s">
        <v>234</v>
      </c>
      <c r="BG133" s="159" t="s">
        <v>234</v>
      </c>
      <c r="BH133" s="159" t="s">
        <v>234</v>
      </c>
      <c r="BI133" s="159" t="s">
        <v>234</v>
      </c>
      <c r="BJ133" s="159" t="s">
        <v>234</v>
      </c>
      <c r="BK133" s="159" t="s">
        <v>234</v>
      </c>
    </row>
    <row r="134" spans="1:63">
      <c r="A134" t="s">
        <v>239</v>
      </c>
      <c r="B134" s="162"/>
      <c r="C134" s="162"/>
      <c r="D134" s="151">
        <f t="shared" ref="D134:AW134" si="22">IFERROR(D75*D16,"*")</f>
        <v>6350.0499999999993</v>
      </c>
      <c r="E134" s="162">
        <f t="shared" si="22"/>
        <v>6350.4</v>
      </c>
      <c r="F134" s="162">
        <f t="shared" si="22"/>
        <v>6339.9</v>
      </c>
      <c r="G134" s="162">
        <f t="shared" si="22"/>
        <v>6339.9</v>
      </c>
      <c r="H134" s="162">
        <f t="shared" si="22"/>
        <v>6339.9</v>
      </c>
      <c r="I134" s="162">
        <f t="shared" si="22"/>
        <v>6339.9</v>
      </c>
      <c r="J134" s="162">
        <f t="shared" si="22"/>
        <v>6350</v>
      </c>
      <c r="K134" s="162">
        <f t="shared" si="22"/>
        <v>6350</v>
      </c>
      <c r="L134" s="162">
        <f t="shared" si="22"/>
        <v>6350</v>
      </c>
      <c r="M134" s="162">
        <f t="shared" si="22"/>
        <v>6350</v>
      </c>
      <c r="N134" s="162">
        <f t="shared" si="22"/>
        <v>6350</v>
      </c>
      <c r="O134" s="162">
        <f t="shared" si="22"/>
        <v>6358.7999999999993</v>
      </c>
      <c r="P134" s="162">
        <f t="shared" si="22"/>
        <v>6358.7999999999993</v>
      </c>
      <c r="Q134" s="162">
        <f t="shared" si="22"/>
        <v>6358.7999999999993</v>
      </c>
      <c r="R134" s="162">
        <f t="shared" si="22"/>
        <v>6358.7999999999993</v>
      </c>
      <c r="S134" s="162">
        <f t="shared" si="22"/>
        <v>6358.6949999999997</v>
      </c>
      <c r="T134" s="162">
        <f t="shared" si="22"/>
        <v>6358.6949999999997</v>
      </c>
      <c r="U134" s="162">
        <f t="shared" si="22"/>
        <v>6358.6949999999997</v>
      </c>
      <c r="V134" s="162">
        <f t="shared" si="22"/>
        <v>6359</v>
      </c>
      <c r="W134" s="162">
        <f t="shared" si="22"/>
        <v>6358.6949999999997</v>
      </c>
      <c r="X134" s="162">
        <f t="shared" si="22"/>
        <v>6358.6949999999997</v>
      </c>
      <c r="Y134" s="162">
        <f t="shared" si="22"/>
        <v>6358.6949999999997</v>
      </c>
      <c r="Z134" s="162">
        <f t="shared" si="22"/>
        <v>6359</v>
      </c>
      <c r="AA134" s="162">
        <f t="shared" si="22"/>
        <v>6359</v>
      </c>
      <c r="AB134" s="162">
        <f t="shared" si="22"/>
        <v>6358.6949999999997</v>
      </c>
      <c r="AC134" s="162">
        <f t="shared" si="22"/>
        <v>6358.6949999999997</v>
      </c>
      <c r="AD134" s="162">
        <f t="shared" si="22"/>
        <v>6358.6949999999997</v>
      </c>
      <c r="AE134" s="162">
        <f t="shared" si="22"/>
        <v>6358.6949999999997</v>
      </c>
      <c r="AF134" s="162">
        <f t="shared" si="22"/>
        <v>6358.6949999999997</v>
      </c>
      <c r="AG134" s="162">
        <f t="shared" si="22"/>
        <v>6358.6949999999997</v>
      </c>
      <c r="AH134" s="162">
        <f t="shared" si="22"/>
        <v>6358.6949999999997</v>
      </c>
      <c r="AI134" s="162">
        <f t="shared" si="22"/>
        <v>6358.6949999999997</v>
      </c>
      <c r="AJ134" s="162">
        <f t="shared" si="22"/>
        <v>6358.6949999999997</v>
      </c>
      <c r="AK134" s="162">
        <f t="shared" si="22"/>
        <v>6358.6949999999997</v>
      </c>
      <c r="AL134" s="162">
        <f t="shared" si="22"/>
        <v>6358.6949999999997</v>
      </c>
      <c r="AM134" s="162">
        <f t="shared" si="22"/>
        <v>6358.6949999999997</v>
      </c>
      <c r="AN134" s="162">
        <f t="shared" si="22"/>
        <v>6358.6949999999997</v>
      </c>
      <c r="AO134" s="162">
        <f t="shared" si="22"/>
        <v>6358.6949999999997</v>
      </c>
      <c r="AP134" s="162">
        <f t="shared" si="22"/>
        <v>10158.695</v>
      </c>
      <c r="AQ134" s="162">
        <f t="shared" si="22"/>
        <v>10158.695</v>
      </c>
      <c r="AR134" s="162">
        <f t="shared" si="22"/>
        <v>10158.695</v>
      </c>
      <c r="AS134" s="162">
        <f t="shared" si="22"/>
        <v>10158.695</v>
      </c>
      <c r="AT134" s="162">
        <f t="shared" si="22"/>
        <v>10158.695</v>
      </c>
      <c r="AU134" s="162">
        <f t="shared" si="22"/>
        <v>12883.85</v>
      </c>
      <c r="AV134" s="162">
        <f t="shared" si="22"/>
        <v>12883.85</v>
      </c>
      <c r="AW134" s="162">
        <f t="shared" si="22"/>
        <v>12883.85</v>
      </c>
      <c r="AX134" s="162">
        <v>12883.85</v>
      </c>
      <c r="AY134" s="162">
        <v>12883.85</v>
      </c>
      <c r="AZ134" s="162">
        <v>12884</v>
      </c>
      <c r="BA134" s="162">
        <v>12884</v>
      </c>
      <c r="BB134" s="162">
        <v>12884</v>
      </c>
      <c r="BC134" s="162">
        <v>12884</v>
      </c>
      <c r="BD134" s="162">
        <v>12884</v>
      </c>
      <c r="BE134" s="162">
        <v>12884</v>
      </c>
      <c r="BF134" s="162">
        <v>12884</v>
      </c>
      <c r="BG134" s="162">
        <v>12884</v>
      </c>
      <c r="BH134" s="162">
        <v>12884</v>
      </c>
      <c r="BI134" s="162">
        <v>12884</v>
      </c>
      <c r="BJ134" s="162">
        <v>12884</v>
      </c>
      <c r="BK134" s="162">
        <v>12884</v>
      </c>
    </row>
    <row r="135" spans="1:63">
      <c r="A135" s="150" t="s">
        <v>240</v>
      </c>
      <c r="B135" s="164"/>
      <c r="C135" s="164"/>
      <c r="D135" s="163">
        <f t="shared" ref="D135:AW135" si="23">IFERROR(D76*D17,"*")</f>
        <v>6292.62</v>
      </c>
      <c r="E135" s="164">
        <f t="shared" si="23"/>
        <v>6624.4079999999994</v>
      </c>
      <c r="F135" s="164">
        <f t="shared" si="23"/>
        <v>6806.7279999999992</v>
      </c>
      <c r="G135" s="164">
        <f t="shared" si="23"/>
        <v>6806.7279999999992</v>
      </c>
      <c r="H135" s="164">
        <f t="shared" si="23"/>
        <v>6806.7279999999992</v>
      </c>
      <c r="I135" s="164">
        <f t="shared" si="23"/>
        <v>6806.7279999999992</v>
      </c>
      <c r="J135" s="164">
        <f t="shared" si="23"/>
        <v>6600.0000000000009</v>
      </c>
      <c r="K135" s="164">
        <f t="shared" si="23"/>
        <v>6600.0000000000009</v>
      </c>
      <c r="L135" s="164">
        <f t="shared" si="23"/>
        <v>5891.3213448006263</v>
      </c>
      <c r="M135" s="164">
        <f t="shared" si="23"/>
        <v>6130.75</v>
      </c>
      <c r="N135" s="164">
        <f t="shared" si="23"/>
        <v>6125</v>
      </c>
      <c r="O135" s="164">
        <f t="shared" si="23"/>
        <v>6124.3059999999996</v>
      </c>
      <c r="P135" s="164">
        <f t="shared" si="23"/>
        <v>6124.3059999999996</v>
      </c>
      <c r="Q135" s="164">
        <f t="shared" si="23"/>
        <v>6124.3059999999996</v>
      </c>
      <c r="R135" s="164">
        <f t="shared" si="23"/>
        <v>6124.3059999999996</v>
      </c>
      <c r="S135" s="164">
        <f t="shared" si="23"/>
        <v>6124.3417999999992</v>
      </c>
      <c r="T135" s="164">
        <f t="shared" si="23"/>
        <v>6124.3417999999992</v>
      </c>
      <c r="U135" s="164">
        <f t="shared" si="23"/>
        <v>6124.3417999999992</v>
      </c>
      <c r="V135" s="164">
        <f t="shared" si="23"/>
        <v>6124</v>
      </c>
      <c r="W135" s="164">
        <f t="shared" si="23"/>
        <v>6124.3417999999992</v>
      </c>
      <c r="X135" s="164">
        <f t="shared" si="23"/>
        <v>6124.3417999999992</v>
      </c>
      <c r="Y135" s="164">
        <f t="shared" si="23"/>
        <v>6124.3417999999992</v>
      </c>
      <c r="Z135" s="164">
        <f t="shared" si="23"/>
        <v>11667</v>
      </c>
      <c r="AA135" s="164">
        <f t="shared" si="23"/>
        <v>11667</v>
      </c>
      <c r="AB135" s="164">
        <f t="shared" si="23"/>
        <v>11667.0422</v>
      </c>
      <c r="AC135" s="164">
        <f t="shared" si="23"/>
        <v>11667.0422</v>
      </c>
      <c r="AD135" s="164">
        <f t="shared" si="23"/>
        <v>11667.0422</v>
      </c>
      <c r="AE135" s="164">
        <f t="shared" si="23"/>
        <v>11667.0422</v>
      </c>
      <c r="AF135" s="164">
        <f t="shared" si="23"/>
        <v>11667.0422</v>
      </c>
      <c r="AG135" s="164">
        <f t="shared" si="23"/>
        <v>11667.0422</v>
      </c>
      <c r="AH135" s="164">
        <f t="shared" si="23"/>
        <v>11667.0422</v>
      </c>
      <c r="AI135" s="164">
        <f t="shared" si="23"/>
        <v>11667.0422</v>
      </c>
      <c r="AJ135" s="164">
        <f t="shared" si="23"/>
        <v>11667.0422</v>
      </c>
      <c r="AK135" s="164">
        <f t="shared" si="23"/>
        <v>11667.0422</v>
      </c>
      <c r="AL135" s="164">
        <f t="shared" si="23"/>
        <v>11667.0422</v>
      </c>
      <c r="AM135" s="164">
        <f t="shared" si="23"/>
        <v>11667.0422</v>
      </c>
      <c r="AN135" s="164">
        <f t="shared" si="23"/>
        <v>11667.0422</v>
      </c>
      <c r="AO135" s="164">
        <f t="shared" si="23"/>
        <v>11667.0422</v>
      </c>
      <c r="AP135" s="164">
        <f t="shared" si="23"/>
        <v>11667.0422</v>
      </c>
      <c r="AQ135" s="164">
        <f t="shared" si="23"/>
        <v>11667.0422</v>
      </c>
      <c r="AR135" s="164">
        <f t="shared" si="23"/>
        <v>11667.0422</v>
      </c>
      <c r="AS135" s="164">
        <f t="shared" si="23"/>
        <v>11667.0422</v>
      </c>
      <c r="AT135" s="164">
        <f t="shared" si="23"/>
        <v>11667.0422</v>
      </c>
      <c r="AU135" s="164">
        <f t="shared" si="23"/>
        <v>11667.0422</v>
      </c>
      <c r="AV135" s="164">
        <f t="shared" si="23"/>
        <v>11667.0422</v>
      </c>
      <c r="AW135" s="164">
        <f t="shared" si="23"/>
        <v>11667.0422</v>
      </c>
      <c r="AX135" s="164">
        <v>11667.0422</v>
      </c>
      <c r="AY135" s="164">
        <v>11667.0422</v>
      </c>
      <c r="AZ135" s="164">
        <v>11667</v>
      </c>
      <c r="BA135" s="164">
        <v>11667</v>
      </c>
      <c r="BB135" s="164">
        <v>11667</v>
      </c>
      <c r="BC135" s="164">
        <v>11667</v>
      </c>
      <c r="BD135" s="164">
        <v>11667</v>
      </c>
      <c r="BE135" s="164">
        <v>11667</v>
      </c>
      <c r="BF135" s="164">
        <v>11667</v>
      </c>
      <c r="BG135" s="164">
        <v>11667</v>
      </c>
      <c r="BH135" s="164">
        <v>11667</v>
      </c>
      <c r="BI135" s="164">
        <v>11667</v>
      </c>
      <c r="BJ135" s="164">
        <v>11667</v>
      </c>
      <c r="BK135" s="164">
        <v>11667</v>
      </c>
    </row>
    <row r="136" spans="1:63">
      <c r="A136" t="s">
        <v>241</v>
      </c>
      <c r="B136" s="162"/>
      <c r="C136" s="162"/>
      <c r="D136" s="151">
        <f t="shared" ref="D136:AW136" si="24">IFERROR(D77*D18,"*")</f>
        <v>7750.8</v>
      </c>
      <c r="E136" s="162">
        <f t="shared" si="24"/>
        <v>7712.55</v>
      </c>
      <c r="F136" s="162">
        <f t="shared" si="24"/>
        <v>7712.55</v>
      </c>
      <c r="G136" s="162">
        <f t="shared" si="24"/>
        <v>7712.55</v>
      </c>
      <c r="H136" s="162">
        <f t="shared" si="24"/>
        <v>8569.5</v>
      </c>
      <c r="I136" s="162">
        <f t="shared" si="24"/>
        <v>8569.5</v>
      </c>
      <c r="J136" s="162">
        <f t="shared" si="24"/>
        <v>8570</v>
      </c>
      <c r="K136" s="162">
        <f t="shared" si="24"/>
        <v>8570</v>
      </c>
      <c r="L136" s="162">
        <f t="shared" si="24"/>
        <v>8512.4966450784759</v>
      </c>
      <c r="M136" s="162">
        <f t="shared" si="24"/>
        <v>8512.4966450784759</v>
      </c>
      <c r="N136" s="162">
        <f t="shared" si="24"/>
        <v>8510</v>
      </c>
      <c r="O136" s="162">
        <f t="shared" si="24"/>
        <v>8510</v>
      </c>
      <c r="P136" s="162">
        <f t="shared" si="24"/>
        <v>8442</v>
      </c>
      <c r="Q136" s="162">
        <f t="shared" si="24"/>
        <v>8442</v>
      </c>
      <c r="R136" s="162">
        <f t="shared" si="24"/>
        <v>8442</v>
      </c>
      <c r="S136" s="162">
        <f t="shared" si="24"/>
        <v>8844.7900000000009</v>
      </c>
      <c r="T136" s="162">
        <f t="shared" si="24"/>
        <v>8723.76</v>
      </c>
      <c r="U136" s="162">
        <f t="shared" si="24"/>
        <v>8723.76</v>
      </c>
      <c r="V136" s="162">
        <f t="shared" si="24"/>
        <v>8724</v>
      </c>
      <c r="W136" s="162">
        <f t="shared" si="24"/>
        <v>8723.76</v>
      </c>
      <c r="X136" s="162">
        <f t="shared" si="24"/>
        <v>8723.76</v>
      </c>
      <c r="Y136" s="162">
        <f t="shared" si="24"/>
        <v>8723.76</v>
      </c>
      <c r="Z136" s="162">
        <f t="shared" si="24"/>
        <v>8724</v>
      </c>
      <c r="AA136" s="162">
        <f t="shared" si="24"/>
        <v>8724</v>
      </c>
      <c r="AB136" s="162">
        <f t="shared" si="24"/>
        <v>8723.76</v>
      </c>
      <c r="AC136" s="162">
        <f t="shared" si="24"/>
        <v>13491.76</v>
      </c>
      <c r="AD136" s="162">
        <f t="shared" si="24"/>
        <v>13491.76</v>
      </c>
      <c r="AE136" s="162">
        <f t="shared" si="24"/>
        <v>13491.76</v>
      </c>
      <c r="AF136" s="162">
        <f t="shared" si="24"/>
        <v>13491.76</v>
      </c>
      <c r="AG136" s="162">
        <f t="shared" si="24"/>
        <v>13491.76</v>
      </c>
      <c r="AH136" s="162">
        <f t="shared" si="24"/>
        <v>13491.76</v>
      </c>
      <c r="AI136" s="162">
        <f t="shared" si="24"/>
        <v>13491.76</v>
      </c>
      <c r="AJ136" s="162">
        <f t="shared" si="24"/>
        <v>13491.76</v>
      </c>
      <c r="AK136" s="162">
        <f t="shared" si="24"/>
        <v>13491.76</v>
      </c>
      <c r="AL136" s="162">
        <f t="shared" si="24"/>
        <v>13491.76</v>
      </c>
      <c r="AM136" s="162">
        <f t="shared" si="24"/>
        <v>13491.76</v>
      </c>
      <c r="AN136" s="162">
        <f t="shared" si="24"/>
        <v>13491.76</v>
      </c>
      <c r="AO136" s="162">
        <f t="shared" si="24"/>
        <v>13491.76</v>
      </c>
      <c r="AP136" s="162">
        <f t="shared" si="24"/>
        <v>13491.76</v>
      </c>
      <c r="AQ136" s="162">
        <f t="shared" si="24"/>
        <v>13491.76</v>
      </c>
      <c r="AR136" s="162">
        <f t="shared" si="24"/>
        <v>13491.76</v>
      </c>
      <c r="AS136" s="162">
        <f t="shared" si="24"/>
        <v>13491.76</v>
      </c>
      <c r="AT136" s="162">
        <f t="shared" si="24"/>
        <v>13491.76</v>
      </c>
      <c r="AU136" s="162">
        <f t="shared" si="24"/>
        <v>13491.76</v>
      </c>
      <c r="AV136" s="160" t="str">
        <f t="shared" si="24"/>
        <v>*</v>
      </c>
      <c r="AW136" s="160" t="str">
        <f t="shared" si="24"/>
        <v>*</v>
      </c>
      <c r="AX136" s="160" t="s">
        <v>234</v>
      </c>
      <c r="AY136" s="160" t="s">
        <v>234</v>
      </c>
      <c r="AZ136" s="160" t="s">
        <v>234</v>
      </c>
      <c r="BA136" s="160" t="s">
        <v>234</v>
      </c>
      <c r="BB136" s="160" t="s">
        <v>234</v>
      </c>
      <c r="BC136" s="160" t="s">
        <v>234</v>
      </c>
      <c r="BD136" s="160" t="s">
        <v>234</v>
      </c>
      <c r="BE136" s="160" t="s">
        <v>234</v>
      </c>
      <c r="BF136" s="160" t="s">
        <v>234</v>
      </c>
      <c r="BG136" s="160" t="s">
        <v>234</v>
      </c>
      <c r="BH136" s="160" t="s">
        <v>234</v>
      </c>
      <c r="BI136" s="160" t="s">
        <v>234</v>
      </c>
      <c r="BJ136" s="160" t="s">
        <v>234</v>
      </c>
      <c r="BK136" s="160" t="s">
        <v>234</v>
      </c>
    </row>
    <row r="137" spans="1:63">
      <c r="A137" s="150" t="s">
        <v>242</v>
      </c>
      <c r="B137" s="164"/>
      <c r="C137" s="164"/>
      <c r="D137" s="163">
        <f t="shared" ref="D137:AW137" si="25">IFERROR(D78*D19,"*")</f>
        <v>2183.7999999999997</v>
      </c>
      <c r="E137" s="164">
        <f t="shared" si="25"/>
        <v>2240.5299999999997</v>
      </c>
      <c r="F137" s="164">
        <f t="shared" si="25"/>
        <v>2424.989</v>
      </c>
      <c r="G137" s="164">
        <f t="shared" si="25"/>
        <v>2424.989</v>
      </c>
      <c r="H137" s="164">
        <f t="shared" si="25"/>
        <v>2479.6880000000001</v>
      </c>
      <c r="I137" s="164">
        <f t="shared" si="25"/>
        <v>2479.6880000000001</v>
      </c>
      <c r="J137" s="164">
        <f t="shared" si="25"/>
        <v>2622</v>
      </c>
      <c r="K137" s="164">
        <f t="shared" si="25"/>
        <v>2622</v>
      </c>
      <c r="L137" s="164">
        <f t="shared" si="25"/>
        <v>2803.8453159041396</v>
      </c>
      <c r="M137" s="164">
        <f t="shared" si="25"/>
        <v>2741.7950000000001</v>
      </c>
      <c r="N137" s="164">
        <f t="shared" si="25"/>
        <v>2753</v>
      </c>
      <c r="O137" s="164">
        <f t="shared" si="25"/>
        <v>2749.7750000000001</v>
      </c>
      <c r="P137" s="164">
        <f t="shared" si="25"/>
        <v>2743.2580000000003</v>
      </c>
      <c r="Q137" s="164">
        <f t="shared" si="25"/>
        <v>2743.2580000000003</v>
      </c>
      <c r="R137" s="164">
        <f t="shared" si="25"/>
        <v>2743.2580000000003</v>
      </c>
      <c r="S137" s="164">
        <f t="shared" si="25"/>
        <v>2743.9203400000001</v>
      </c>
      <c r="T137" s="164">
        <f t="shared" si="25"/>
        <v>2739.0312600000002</v>
      </c>
      <c r="U137" s="164">
        <f t="shared" si="25"/>
        <v>2739.0312600000002</v>
      </c>
      <c r="V137" s="164">
        <f t="shared" si="25"/>
        <v>2739</v>
      </c>
      <c r="W137" s="164">
        <f t="shared" si="25"/>
        <v>2739.0312600000002</v>
      </c>
      <c r="X137" s="164">
        <f t="shared" si="25"/>
        <v>2739.0312600000002</v>
      </c>
      <c r="Y137" s="164">
        <f t="shared" si="25"/>
        <v>2739.0312600000002</v>
      </c>
      <c r="Z137" s="164">
        <f t="shared" si="25"/>
        <v>2739</v>
      </c>
      <c r="AA137" s="164">
        <f t="shared" si="25"/>
        <v>2739</v>
      </c>
      <c r="AB137" s="164">
        <f t="shared" si="25"/>
        <v>2739.0312600000002</v>
      </c>
      <c r="AC137" s="164">
        <f t="shared" si="25"/>
        <v>2739.0312600000002</v>
      </c>
      <c r="AD137" s="164">
        <f t="shared" si="25"/>
        <v>2739.0312600000002</v>
      </c>
      <c r="AE137" s="159" t="str">
        <f t="shared" si="25"/>
        <v>*</v>
      </c>
      <c r="AF137" s="159" t="str">
        <f t="shared" si="25"/>
        <v>*</v>
      </c>
      <c r="AG137" s="159" t="str">
        <f t="shared" si="25"/>
        <v>*</v>
      </c>
      <c r="AH137" s="159" t="str">
        <f t="shared" si="25"/>
        <v>*</v>
      </c>
      <c r="AI137" s="159" t="str">
        <f t="shared" si="25"/>
        <v>*</v>
      </c>
      <c r="AJ137" s="159" t="str">
        <f t="shared" si="25"/>
        <v>*</v>
      </c>
      <c r="AK137" s="159" t="str">
        <f t="shared" si="25"/>
        <v>*</v>
      </c>
      <c r="AL137" s="159" t="str">
        <f t="shared" si="25"/>
        <v>*</v>
      </c>
      <c r="AM137" s="159" t="str">
        <f t="shared" si="25"/>
        <v>*</v>
      </c>
      <c r="AN137" s="159" t="str">
        <f t="shared" si="25"/>
        <v>*</v>
      </c>
      <c r="AO137" s="159" t="str">
        <f t="shared" si="25"/>
        <v>*</v>
      </c>
      <c r="AP137" s="159" t="str">
        <f t="shared" si="25"/>
        <v>*</v>
      </c>
      <c r="AQ137" s="159" t="str">
        <f t="shared" si="25"/>
        <v>*</v>
      </c>
      <c r="AR137" s="159" t="str">
        <f t="shared" si="25"/>
        <v>*</v>
      </c>
      <c r="AS137" s="159" t="str">
        <f t="shared" si="25"/>
        <v>*</v>
      </c>
      <c r="AT137" s="159" t="str">
        <f t="shared" si="25"/>
        <v>*</v>
      </c>
      <c r="AU137" s="159" t="str">
        <f t="shared" si="25"/>
        <v>*</v>
      </c>
      <c r="AV137" s="159" t="str">
        <f t="shared" si="25"/>
        <v>*</v>
      </c>
      <c r="AW137" s="159" t="str">
        <f t="shared" si="25"/>
        <v>*</v>
      </c>
      <c r="AX137" s="159" t="s">
        <v>234</v>
      </c>
      <c r="AY137" s="159" t="s">
        <v>234</v>
      </c>
      <c r="AZ137" s="159" t="s">
        <v>234</v>
      </c>
      <c r="BA137" s="159" t="s">
        <v>234</v>
      </c>
      <c r="BB137" s="159" t="s">
        <v>234</v>
      </c>
      <c r="BC137" s="159" t="s">
        <v>234</v>
      </c>
      <c r="BD137" s="159" t="s">
        <v>234</v>
      </c>
      <c r="BE137" s="159" t="s">
        <v>234</v>
      </c>
      <c r="BF137" s="159" t="s">
        <v>234</v>
      </c>
      <c r="BG137" s="159" t="s">
        <v>234</v>
      </c>
      <c r="BH137" s="159" t="s">
        <v>234</v>
      </c>
      <c r="BI137" s="159" t="s">
        <v>234</v>
      </c>
      <c r="BJ137" s="159" t="s">
        <v>234</v>
      </c>
      <c r="BK137" s="159" t="s">
        <v>234</v>
      </c>
    </row>
    <row r="138" spans="1:63">
      <c r="A138" t="s">
        <v>243</v>
      </c>
      <c r="B138" s="162"/>
      <c r="C138" s="162"/>
      <c r="D138" s="151">
        <f t="shared" ref="D138:AW138" si="26">IFERROR(D79*D20,"*")</f>
        <v>328.29999999999995</v>
      </c>
      <c r="E138" s="162">
        <f t="shared" si="26"/>
        <v>325.64</v>
      </c>
      <c r="F138" s="162">
        <f t="shared" si="26"/>
        <v>325.64</v>
      </c>
      <c r="G138" s="162">
        <f t="shared" si="26"/>
        <v>325.64</v>
      </c>
      <c r="H138" s="162">
        <f t="shared" si="26"/>
        <v>325.64</v>
      </c>
      <c r="I138" s="162">
        <f t="shared" si="26"/>
        <v>325.64</v>
      </c>
      <c r="J138" s="162">
        <f t="shared" si="26"/>
        <v>314</v>
      </c>
      <c r="K138" s="162">
        <f t="shared" si="26"/>
        <v>314</v>
      </c>
      <c r="L138" s="162">
        <f t="shared" si="26"/>
        <v>314</v>
      </c>
      <c r="M138" s="162">
        <f t="shared" si="26"/>
        <v>317.63813413585552</v>
      </c>
      <c r="N138" s="162">
        <f t="shared" si="26"/>
        <v>314</v>
      </c>
      <c r="O138" s="162">
        <f t="shared" si="26"/>
        <v>321.66399999999999</v>
      </c>
      <c r="P138" s="162">
        <f t="shared" si="26"/>
        <v>323.995</v>
      </c>
      <c r="Q138" s="162">
        <f t="shared" si="26"/>
        <v>601.70499999999993</v>
      </c>
      <c r="R138" s="162">
        <f t="shared" si="26"/>
        <v>601.70499999999993</v>
      </c>
      <c r="S138" s="162">
        <f t="shared" si="26"/>
        <v>601.70993999999996</v>
      </c>
      <c r="T138" s="162">
        <f t="shared" si="26"/>
        <v>601.70993999999996</v>
      </c>
      <c r="U138" s="162">
        <f t="shared" si="26"/>
        <v>601.70993999999996</v>
      </c>
      <c r="V138" s="162">
        <f t="shared" si="26"/>
        <v>602</v>
      </c>
      <c r="W138" s="162">
        <f t="shared" si="26"/>
        <v>601.70993999999996</v>
      </c>
      <c r="X138" s="162">
        <f t="shared" si="26"/>
        <v>601.70993999999996</v>
      </c>
      <c r="Y138" s="162">
        <f t="shared" si="26"/>
        <v>601.70993999999996</v>
      </c>
      <c r="Z138" s="162">
        <f t="shared" si="26"/>
        <v>602</v>
      </c>
      <c r="AA138" s="162">
        <f t="shared" si="26"/>
        <v>602</v>
      </c>
      <c r="AB138" s="162">
        <f t="shared" si="26"/>
        <v>601.70993999999996</v>
      </c>
      <c r="AC138" s="162">
        <f t="shared" si="26"/>
        <v>601.70993999999996</v>
      </c>
      <c r="AD138" s="162">
        <f t="shared" si="26"/>
        <v>601.70993999999996</v>
      </c>
      <c r="AE138" s="162">
        <f t="shared" si="26"/>
        <v>601.70993999999996</v>
      </c>
      <c r="AF138" s="162">
        <f t="shared" si="26"/>
        <v>601.70993999999996</v>
      </c>
      <c r="AG138" s="162">
        <f t="shared" si="26"/>
        <v>601.70993999999996</v>
      </c>
      <c r="AH138" s="162">
        <f t="shared" si="26"/>
        <v>601.70993999999996</v>
      </c>
      <c r="AI138" s="162">
        <f t="shared" si="26"/>
        <v>601.70993999999996</v>
      </c>
      <c r="AJ138" s="162">
        <f t="shared" si="26"/>
        <v>601.70993999999996</v>
      </c>
      <c r="AK138" s="162">
        <f t="shared" si="26"/>
        <v>601.70993999999996</v>
      </c>
      <c r="AL138" s="162">
        <f t="shared" si="26"/>
        <v>601.70993999999996</v>
      </c>
      <c r="AM138" s="162">
        <f t="shared" si="26"/>
        <v>601.70993999999996</v>
      </c>
      <c r="AN138" s="162">
        <f t="shared" si="26"/>
        <v>601.70993999999996</v>
      </c>
      <c r="AO138" s="162">
        <f t="shared" si="26"/>
        <v>601.70993999999996</v>
      </c>
      <c r="AP138" s="162">
        <f t="shared" si="26"/>
        <v>601.70993999999996</v>
      </c>
      <c r="AQ138" s="162">
        <f t="shared" si="26"/>
        <v>601.70993999999996</v>
      </c>
      <c r="AR138" s="162">
        <f t="shared" si="26"/>
        <v>601.70993999999996</v>
      </c>
      <c r="AS138" s="162">
        <f t="shared" si="26"/>
        <v>601.70993999999996</v>
      </c>
      <c r="AT138" s="162">
        <f t="shared" si="26"/>
        <v>601.70993999999996</v>
      </c>
      <c r="AU138" s="162">
        <f t="shared" si="26"/>
        <v>601.70993999999996</v>
      </c>
      <c r="AV138" s="162">
        <f t="shared" si="26"/>
        <v>601.70993999999996</v>
      </c>
      <c r="AW138" s="162">
        <f t="shared" si="26"/>
        <v>601.70993999999996</v>
      </c>
      <c r="AX138" s="162">
        <v>601.70993999999996</v>
      </c>
      <c r="AY138" s="162">
        <v>601.70993999999996</v>
      </c>
      <c r="AZ138" s="162">
        <v>602</v>
      </c>
      <c r="BA138" s="162">
        <v>602</v>
      </c>
      <c r="BB138" s="162">
        <v>602</v>
      </c>
      <c r="BC138" s="162">
        <v>602</v>
      </c>
      <c r="BD138" s="162">
        <v>602</v>
      </c>
      <c r="BE138" s="162">
        <v>602</v>
      </c>
      <c r="BF138" s="162">
        <v>602</v>
      </c>
      <c r="BG138" s="162">
        <v>602</v>
      </c>
      <c r="BH138" s="162">
        <v>602</v>
      </c>
      <c r="BI138" s="162">
        <v>602</v>
      </c>
      <c r="BJ138" s="162">
        <v>602</v>
      </c>
      <c r="BK138" s="162">
        <v>602</v>
      </c>
    </row>
    <row r="139" spans="1:63">
      <c r="A139" s="150" t="s">
        <v>244</v>
      </c>
      <c r="B139" s="164"/>
      <c r="C139" s="164"/>
      <c r="D139" s="164"/>
      <c r="E139" s="163">
        <f t="shared" ref="E139:AW139" si="27">IFERROR(E80*E21,"*")</f>
        <v>671.952</v>
      </c>
      <c r="F139" s="164">
        <f t="shared" si="27"/>
        <v>813.79000000000008</v>
      </c>
      <c r="G139" s="164">
        <f t="shared" si="27"/>
        <v>813.79000000000008</v>
      </c>
      <c r="H139" s="164">
        <f t="shared" si="27"/>
        <v>813.79000000000008</v>
      </c>
      <c r="I139" s="164">
        <f t="shared" si="27"/>
        <v>813.79000000000008</v>
      </c>
      <c r="J139" s="164">
        <f t="shared" si="27"/>
        <v>814.67400000000009</v>
      </c>
      <c r="K139" s="164">
        <f t="shared" si="27"/>
        <v>814.67400000000009</v>
      </c>
      <c r="L139" s="164">
        <f t="shared" si="27"/>
        <v>814.67400000000009</v>
      </c>
      <c r="M139" s="164">
        <f t="shared" si="27"/>
        <v>814.67400000000009</v>
      </c>
      <c r="N139" s="164">
        <f t="shared" si="27"/>
        <v>742.69600000000003</v>
      </c>
      <c r="O139" s="164">
        <f t="shared" si="27"/>
        <v>814.94600000000003</v>
      </c>
      <c r="P139" s="164">
        <f t="shared" si="27"/>
        <v>814.94600000000003</v>
      </c>
      <c r="Q139" s="164">
        <f t="shared" si="27"/>
        <v>814.94600000000003</v>
      </c>
      <c r="R139" s="164">
        <f t="shared" si="27"/>
        <v>814.94600000000003</v>
      </c>
      <c r="S139" s="159" t="str">
        <f t="shared" si="27"/>
        <v>*</v>
      </c>
      <c r="T139" s="159" t="str">
        <f t="shared" si="27"/>
        <v>*</v>
      </c>
      <c r="U139" s="159" t="str">
        <f t="shared" si="27"/>
        <v>*</v>
      </c>
      <c r="V139" s="159" t="str">
        <f t="shared" si="27"/>
        <v>*</v>
      </c>
      <c r="W139" s="159" t="str">
        <f t="shared" si="27"/>
        <v>*</v>
      </c>
      <c r="X139" s="159" t="str">
        <f t="shared" si="27"/>
        <v>*</v>
      </c>
      <c r="Y139" s="159" t="str">
        <f t="shared" si="27"/>
        <v>*</v>
      </c>
      <c r="Z139" s="159" t="str">
        <f t="shared" si="27"/>
        <v>*</v>
      </c>
      <c r="AA139" s="159" t="str">
        <f t="shared" si="27"/>
        <v>*</v>
      </c>
      <c r="AB139" s="159" t="str">
        <f t="shared" si="27"/>
        <v>*</v>
      </c>
      <c r="AC139" s="159" t="str">
        <f t="shared" si="27"/>
        <v>*</v>
      </c>
      <c r="AD139" s="159" t="str">
        <f t="shared" si="27"/>
        <v>*</v>
      </c>
      <c r="AE139" s="159" t="str">
        <f t="shared" si="27"/>
        <v>*</v>
      </c>
      <c r="AF139" s="159" t="str">
        <f t="shared" si="27"/>
        <v>*</v>
      </c>
      <c r="AG139" s="159" t="str">
        <f t="shared" si="27"/>
        <v>*</v>
      </c>
      <c r="AH139" s="159" t="str">
        <f t="shared" si="27"/>
        <v>*</v>
      </c>
      <c r="AI139" s="159" t="str">
        <f t="shared" si="27"/>
        <v>*</v>
      </c>
      <c r="AJ139" s="159" t="str">
        <f t="shared" si="27"/>
        <v>*</v>
      </c>
      <c r="AK139" s="159" t="str">
        <f t="shared" si="27"/>
        <v>*</v>
      </c>
      <c r="AL139" s="159" t="str">
        <f t="shared" si="27"/>
        <v>*</v>
      </c>
      <c r="AM139" s="159" t="str">
        <f t="shared" si="27"/>
        <v>*</v>
      </c>
      <c r="AN139" s="159" t="str">
        <f t="shared" si="27"/>
        <v>*</v>
      </c>
      <c r="AO139" s="159" t="str">
        <f t="shared" si="27"/>
        <v>*</v>
      </c>
      <c r="AP139" s="159" t="str">
        <f t="shared" si="27"/>
        <v>*</v>
      </c>
      <c r="AQ139" s="159" t="str">
        <f t="shared" si="27"/>
        <v>*</v>
      </c>
      <c r="AR139" s="159" t="str">
        <f t="shared" si="27"/>
        <v>*</v>
      </c>
      <c r="AS139" s="159" t="str">
        <f t="shared" si="27"/>
        <v>*</v>
      </c>
      <c r="AT139" s="159" t="str">
        <f t="shared" si="27"/>
        <v>*</v>
      </c>
      <c r="AU139" s="159" t="str">
        <f t="shared" si="27"/>
        <v>*</v>
      </c>
      <c r="AV139" s="159" t="str">
        <f t="shared" si="27"/>
        <v>*</v>
      </c>
      <c r="AW139" s="159" t="str">
        <f t="shared" si="27"/>
        <v>*</v>
      </c>
      <c r="AX139" s="159" t="s">
        <v>234</v>
      </c>
      <c r="AY139" s="159" t="s">
        <v>234</v>
      </c>
      <c r="AZ139" s="159" t="s">
        <v>234</v>
      </c>
      <c r="BA139" s="159" t="s">
        <v>234</v>
      </c>
      <c r="BB139" s="159" t="s">
        <v>234</v>
      </c>
      <c r="BC139" s="159" t="s">
        <v>234</v>
      </c>
      <c r="BD139" s="159" t="s">
        <v>234</v>
      </c>
      <c r="BE139" s="159" t="s">
        <v>234</v>
      </c>
      <c r="BF139" s="159" t="s">
        <v>234</v>
      </c>
      <c r="BG139" s="159" t="s">
        <v>234</v>
      </c>
      <c r="BH139" s="159" t="s">
        <v>234</v>
      </c>
      <c r="BI139" s="159" t="s">
        <v>234</v>
      </c>
      <c r="BJ139" s="159" t="s">
        <v>234</v>
      </c>
      <c r="BK139" s="159" t="s">
        <v>234</v>
      </c>
    </row>
    <row r="140" spans="1:63">
      <c r="A140" t="s">
        <v>139</v>
      </c>
      <c r="B140" s="162"/>
      <c r="C140" s="162"/>
      <c r="D140" s="162"/>
      <c r="E140" s="151">
        <f t="shared" ref="E140:AW140" si="28">IFERROR(E81*E22,"*")</f>
        <v>31857</v>
      </c>
      <c r="F140" s="162">
        <f t="shared" si="28"/>
        <v>31442</v>
      </c>
      <c r="G140" s="162">
        <f t="shared" si="28"/>
        <v>31442</v>
      </c>
      <c r="H140" s="162">
        <f t="shared" si="28"/>
        <v>31442</v>
      </c>
      <c r="I140" s="162">
        <f t="shared" si="28"/>
        <v>31442</v>
      </c>
      <c r="J140" s="162">
        <f t="shared" si="28"/>
        <v>31340</v>
      </c>
      <c r="K140" s="162">
        <f t="shared" si="28"/>
        <v>31340</v>
      </c>
      <c r="L140" s="162">
        <f t="shared" si="28"/>
        <v>31402</v>
      </c>
      <c r="M140" s="162">
        <f t="shared" si="28"/>
        <v>31402</v>
      </c>
      <c r="N140" s="162">
        <f t="shared" si="28"/>
        <v>31306</v>
      </c>
      <c r="O140" s="162">
        <f t="shared" si="28"/>
        <v>33366</v>
      </c>
      <c r="P140" s="162">
        <f t="shared" si="28"/>
        <v>33016</v>
      </c>
      <c r="Q140" s="162">
        <f t="shared" si="28"/>
        <v>33016</v>
      </c>
      <c r="R140" s="162">
        <f t="shared" si="28"/>
        <v>33016</v>
      </c>
      <c r="S140" s="162">
        <f t="shared" si="28"/>
        <v>33195.51</v>
      </c>
      <c r="T140" s="162">
        <f t="shared" si="28"/>
        <v>33550.47</v>
      </c>
      <c r="U140" s="162">
        <f t="shared" si="28"/>
        <v>33550.47</v>
      </c>
      <c r="V140" s="162">
        <f t="shared" si="28"/>
        <v>33550</v>
      </c>
      <c r="W140" s="162">
        <f t="shared" si="28"/>
        <v>33550.47</v>
      </c>
      <c r="X140" s="162">
        <f t="shared" si="28"/>
        <v>33550.47</v>
      </c>
      <c r="Y140" s="162">
        <f t="shared" si="28"/>
        <v>33550.47</v>
      </c>
      <c r="Z140" s="162">
        <f t="shared" si="28"/>
        <v>33550</v>
      </c>
      <c r="AA140" s="162">
        <f t="shared" si="28"/>
        <v>33550</v>
      </c>
      <c r="AB140" s="162">
        <f t="shared" si="28"/>
        <v>44048.630000000005</v>
      </c>
      <c r="AC140" s="162">
        <f t="shared" si="28"/>
        <v>44048.630000000005</v>
      </c>
      <c r="AD140" s="162">
        <f t="shared" si="28"/>
        <v>44048.630000000005</v>
      </c>
      <c r="AE140" s="162">
        <f t="shared" si="28"/>
        <v>44048.630000000005</v>
      </c>
      <c r="AF140" s="162">
        <f t="shared" si="28"/>
        <v>44048.630000000005</v>
      </c>
      <c r="AG140" s="162">
        <f t="shared" si="28"/>
        <v>44048.630000000005</v>
      </c>
      <c r="AH140" s="162">
        <f t="shared" si="28"/>
        <v>44048.630000000005</v>
      </c>
      <c r="AI140" s="162">
        <f t="shared" si="28"/>
        <v>44048.630000000005</v>
      </c>
      <c r="AJ140" s="162">
        <f t="shared" si="28"/>
        <v>44048.630000000005</v>
      </c>
      <c r="AK140" s="162">
        <f t="shared" si="28"/>
        <v>44048.630000000005</v>
      </c>
      <c r="AL140" s="162">
        <f t="shared" si="28"/>
        <v>44048.630000000005</v>
      </c>
      <c r="AM140" s="162">
        <f t="shared" si="28"/>
        <v>44048.630000000005</v>
      </c>
      <c r="AN140" s="162">
        <f t="shared" si="28"/>
        <v>44048.630000000005</v>
      </c>
      <c r="AO140" s="162">
        <f t="shared" si="28"/>
        <v>44048.630000000005</v>
      </c>
      <c r="AP140" s="162">
        <f t="shared" si="28"/>
        <v>44048.630000000005</v>
      </c>
      <c r="AQ140" s="162">
        <f t="shared" si="28"/>
        <v>44048.630000000005</v>
      </c>
      <c r="AR140" s="162">
        <f t="shared" si="28"/>
        <v>44048.630000000005</v>
      </c>
      <c r="AS140" s="162">
        <f t="shared" si="28"/>
        <v>44048.630000000005</v>
      </c>
      <c r="AT140" s="162">
        <f t="shared" si="28"/>
        <v>44048.630000000005</v>
      </c>
      <c r="AU140" s="162">
        <f t="shared" si="28"/>
        <v>44048.630000000005</v>
      </c>
      <c r="AV140" s="162">
        <f t="shared" si="28"/>
        <v>44048.630000000005</v>
      </c>
      <c r="AW140" s="162">
        <f t="shared" si="28"/>
        <v>44048.630000000005</v>
      </c>
      <c r="AX140" s="162">
        <v>44048.630000000005</v>
      </c>
      <c r="AY140" s="162">
        <v>44048.630000000005</v>
      </c>
      <c r="AZ140" s="162">
        <v>44049</v>
      </c>
      <c r="BA140" s="162">
        <v>44049</v>
      </c>
      <c r="BB140" s="162">
        <v>44049</v>
      </c>
      <c r="BC140" s="162">
        <v>44049</v>
      </c>
      <c r="BD140" s="162">
        <v>44049</v>
      </c>
      <c r="BE140" s="162">
        <v>44049</v>
      </c>
      <c r="BF140" s="162">
        <v>44049</v>
      </c>
      <c r="BG140" s="162">
        <v>44049</v>
      </c>
      <c r="BH140" s="162">
        <v>44049</v>
      </c>
      <c r="BI140" s="162">
        <v>44049</v>
      </c>
      <c r="BJ140" s="162">
        <v>44049</v>
      </c>
      <c r="BK140" s="162">
        <v>44049</v>
      </c>
    </row>
    <row r="141" spans="1:63">
      <c r="A141" s="150" t="s">
        <v>150</v>
      </c>
      <c r="B141" s="164"/>
      <c r="C141" s="164"/>
      <c r="D141" s="164"/>
      <c r="E141" s="163">
        <f t="shared" ref="E141:AW141" si="29">IFERROR(E82*E23,"*")</f>
        <v>20300</v>
      </c>
      <c r="F141" s="164">
        <f t="shared" si="29"/>
        <v>20100</v>
      </c>
      <c r="G141" s="164">
        <f t="shared" si="29"/>
        <v>20100</v>
      </c>
      <c r="H141" s="164">
        <f t="shared" si="29"/>
        <v>20100</v>
      </c>
      <c r="I141" s="164">
        <f t="shared" si="29"/>
        <v>20100</v>
      </c>
      <c r="J141" s="164">
        <f t="shared" si="29"/>
        <v>19640</v>
      </c>
      <c r="K141" s="164">
        <f t="shared" si="29"/>
        <v>19640</v>
      </c>
      <c r="L141" s="164">
        <f t="shared" si="29"/>
        <v>19736</v>
      </c>
      <c r="M141" s="164">
        <f t="shared" si="29"/>
        <v>19736</v>
      </c>
      <c r="N141" s="164">
        <f t="shared" si="29"/>
        <v>22156</v>
      </c>
      <c r="O141" s="164">
        <f t="shared" si="29"/>
        <v>21607</v>
      </c>
      <c r="P141" s="164">
        <f t="shared" si="29"/>
        <v>21655</v>
      </c>
      <c r="Q141" s="164">
        <f t="shared" si="29"/>
        <v>21655</v>
      </c>
      <c r="R141" s="164">
        <f t="shared" si="29"/>
        <v>21655</v>
      </c>
      <c r="S141" s="164">
        <f t="shared" si="29"/>
        <v>21613.81</v>
      </c>
      <c r="T141" s="164">
        <f t="shared" si="29"/>
        <v>21619.42</v>
      </c>
      <c r="U141" s="164">
        <f t="shared" si="29"/>
        <v>21619.42</v>
      </c>
      <c r="V141" s="164">
        <f t="shared" si="29"/>
        <v>21619</v>
      </c>
      <c r="W141" s="164">
        <f t="shared" si="29"/>
        <v>21619.42</v>
      </c>
      <c r="X141" s="164">
        <f t="shared" si="29"/>
        <v>21619.42</v>
      </c>
      <c r="Y141" s="164">
        <f t="shared" si="29"/>
        <v>21619.42</v>
      </c>
      <c r="Z141" s="164">
        <f t="shared" si="29"/>
        <v>21619</v>
      </c>
      <c r="AA141" s="164">
        <f t="shared" si="29"/>
        <v>21619</v>
      </c>
      <c r="AB141" s="164">
        <f t="shared" si="29"/>
        <v>21619.42</v>
      </c>
      <c r="AC141" s="164">
        <f t="shared" si="29"/>
        <v>21619.42</v>
      </c>
      <c r="AD141" s="164">
        <f t="shared" si="29"/>
        <v>21619.42</v>
      </c>
      <c r="AE141" s="164">
        <f t="shared" si="29"/>
        <v>11025.904199999999</v>
      </c>
      <c r="AF141" s="164">
        <f t="shared" si="29"/>
        <v>11025.904199999999</v>
      </c>
      <c r="AG141" s="164">
        <f t="shared" si="29"/>
        <v>11025.904199999999</v>
      </c>
      <c r="AH141" s="164">
        <f t="shared" si="29"/>
        <v>11025.904199999999</v>
      </c>
      <c r="AI141" s="164">
        <f t="shared" si="29"/>
        <v>11025.904199999999</v>
      </c>
      <c r="AJ141" s="164">
        <f t="shared" si="29"/>
        <v>11025.904199999999</v>
      </c>
      <c r="AK141" s="164">
        <f t="shared" si="29"/>
        <v>11025.904199999999</v>
      </c>
      <c r="AL141" s="164">
        <f t="shared" si="29"/>
        <v>11025.904199999999</v>
      </c>
      <c r="AM141" s="164">
        <f t="shared" si="29"/>
        <v>11025.904199999999</v>
      </c>
      <c r="AN141" s="164">
        <f t="shared" si="29"/>
        <v>11025.904199999999</v>
      </c>
      <c r="AO141" s="164">
        <f t="shared" si="29"/>
        <v>11025.904199999999</v>
      </c>
      <c r="AP141" s="164">
        <f t="shared" si="29"/>
        <v>11025.904199999999</v>
      </c>
      <c r="AQ141" s="164">
        <f t="shared" si="29"/>
        <v>11025.904199999999</v>
      </c>
      <c r="AR141" s="164">
        <f t="shared" si="29"/>
        <v>11025.904199999999</v>
      </c>
      <c r="AS141" s="164">
        <f t="shared" si="29"/>
        <v>11025.904199999999</v>
      </c>
      <c r="AT141" s="164">
        <f t="shared" si="29"/>
        <v>11025.904199999999</v>
      </c>
      <c r="AU141" s="164">
        <f t="shared" si="29"/>
        <v>11025.904199999999</v>
      </c>
      <c r="AV141" s="164">
        <f t="shared" si="29"/>
        <v>11025.904199999999</v>
      </c>
      <c r="AW141" s="164">
        <f t="shared" si="29"/>
        <v>11025.904199999999</v>
      </c>
      <c r="AX141" s="164">
        <v>11025.904199999999</v>
      </c>
      <c r="AY141" s="164">
        <v>11025.904199999999</v>
      </c>
      <c r="AZ141" s="164">
        <v>11026</v>
      </c>
      <c r="BA141" s="164">
        <v>11026</v>
      </c>
      <c r="BB141" s="164" t="s">
        <v>234</v>
      </c>
      <c r="BC141" s="164" t="s">
        <v>234</v>
      </c>
      <c r="BD141" s="164" t="s">
        <v>234</v>
      </c>
      <c r="BE141" s="164" t="s">
        <v>234</v>
      </c>
      <c r="BF141" s="164" t="s">
        <v>234</v>
      </c>
      <c r="BG141" s="164" t="s">
        <v>234</v>
      </c>
      <c r="BH141" s="164" t="s">
        <v>234</v>
      </c>
      <c r="BI141" s="164" t="s">
        <v>234</v>
      </c>
      <c r="BJ141" s="164" t="s">
        <v>234</v>
      </c>
      <c r="BK141" s="164" t="s">
        <v>234</v>
      </c>
    </row>
    <row r="142" spans="1:63">
      <c r="A142" t="s">
        <v>149</v>
      </c>
      <c r="B142" s="162"/>
      <c r="C142" s="162"/>
      <c r="D142" s="162"/>
      <c r="E142" s="151">
        <f t="shared" ref="E142:AW142" si="30">IFERROR(E83*E24,"*")</f>
        <v>14108</v>
      </c>
      <c r="F142" s="162">
        <f t="shared" si="30"/>
        <v>14942</v>
      </c>
      <c r="G142" s="162">
        <f t="shared" si="30"/>
        <v>14942</v>
      </c>
      <c r="H142" s="162">
        <f t="shared" si="30"/>
        <v>14942</v>
      </c>
      <c r="I142" s="162">
        <f t="shared" si="30"/>
        <v>14942</v>
      </c>
      <c r="J142" s="162">
        <f t="shared" si="30"/>
        <v>15062</v>
      </c>
      <c r="K142" s="162">
        <f t="shared" si="30"/>
        <v>15062</v>
      </c>
      <c r="L142" s="162">
        <f t="shared" si="30"/>
        <v>14979</v>
      </c>
      <c r="M142" s="162">
        <f t="shared" si="30"/>
        <v>14979</v>
      </c>
      <c r="N142" s="162">
        <f t="shared" si="30"/>
        <v>15352</v>
      </c>
      <c r="O142" s="162">
        <f t="shared" si="30"/>
        <v>14713</v>
      </c>
      <c r="P142" s="162">
        <f t="shared" si="30"/>
        <v>14921</v>
      </c>
      <c r="Q142" s="162">
        <f t="shared" si="30"/>
        <v>14921</v>
      </c>
      <c r="R142" s="162">
        <f t="shared" si="30"/>
        <v>14921</v>
      </c>
      <c r="S142" s="162">
        <f t="shared" si="30"/>
        <v>14886.33</v>
      </c>
      <c r="T142" s="162">
        <f t="shared" si="30"/>
        <v>14955.050000000001</v>
      </c>
      <c r="U142" s="162">
        <f t="shared" si="30"/>
        <v>14955.050000000001</v>
      </c>
      <c r="V142" s="162">
        <f t="shared" si="30"/>
        <v>14955</v>
      </c>
      <c r="W142" s="162">
        <f t="shared" si="30"/>
        <v>14955.050000000001</v>
      </c>
      <c r="X142" s="162">
        <f t="shared" si="30"/>
        <v>14955.050000000001</v>
      </c>
      <c r="Y142" s="162">
        <f t="shared" si="30"/>
        <v>14955.050000000001</v>
      </c>
      <c r="Z142" s="162">
        <f t="shared" si="30"/>
        <v>14955</v>
      </c>
      <c r="AA142" s="162">
        <f t="shared" si="30"/>
        <v>14955</v>
      </c>
      <c r="AB142" s="162">
        <f t="shared" si="30"/>
        <v>14955.050000000001</v>
      </c>
      <c r="AC142" s="162">
        <f t="shared" si="30"/>
        <v>14955.050000000001</v>
      </c>
      <c r="AD142" s="162">
        <f t="shared" si="30"/>
        <v>14955.050000000001</v>
      </c>
      <c r="AE142" s="162">
        <f t="shared" si="30"/>
        <v>14955.050000000001</v>
      </c>
      <c r="AF142" s="162">
        <f t="shared" si="30"/>
        <v>14955.050000000001</v>
      </c>
      <c r="AG142" s="162">
        <f t="shared" si="30"/>
        <v>14955.050000000001</v>
      </c>
      <c r="AH142" s="160" t="str">
        <f t="shared" si="30"/>
        <v>*</v>
      </c>
      <c r="AI142" s="160" t="str">
        <f t="shared" si="30"/>
        <v>*</v>
      </c>
      <c r="AJ142" s="160" t="str">
        <f t="shared" si="30"/>
        <v>*</v>
      </c>
      <c r="AK142" s="160" t="str">
        <f t="shared" si="30"/>
        <v>*</v>
      </c>
      <c r="AL142" s="160" t="str">
        <f t="shared" si="30"/>
        <v>*</v>
      </c>
      <c r="AM142" s="160" t="str">
        <f t="shared" si="30"/>
        <v>*</v>
      </c>
      <c r="AN142" s="160" t="str">
        <f t="shared" si="30"/>
        <v>*</v>
      </c>
      <c r="AO142" s="160" t="str">
        <f t="shared" si="30"/>
        <v>*</v>
      </c>
      <c r="AP142" s="160" t="str">
        <f t="shared" si="30"/>
        <v>*</v>
      </c>
      <c r="AQ142" s="160" t="str">
        <f t="shared" si="30"/>
        <v>*</v>
      </c>
      <c r="AR142" s="160" t="str">
        <f t="shared" si="30"/>
        <v>*</v>
      </c>
      <c r="AS142" s="160" t="str">
        <f t="shared" si="30"/>
        <v>*</v>
      </c>
      <c r="AT142" s="160" t="str">
        <f t="shared" si="30"/>
        <v>*</v>
      </c>
      <c r="AU142" s="160" t="str">
        <f t="shared" si="30"/>
        <v>*</v>
      </c>
      <c r="AV142" s="160" t="str">
        <f t="shared" si="30"/>
        <v>*</v>
      </c>
      <c r="AW142" s="160" t="str">
        <f t="shared" si="30"/>
        <v>*</v>
      </c>
      <c r="AX142" s="160" t="s">
        <v>234</v>
      </c>
      <c r="AY142" s="160" t="s">
        <v>234</v>
      </c>
      <c r="AZ142" s="160" t="s">
        <v>234</v>
      </c>
      <c r="BA142" s="160" t="s">
        <v>234</v>
      </c>
      <c r="BB142" s="160" t="s">
        <v>234</v>
      </c>
      <c r="BC142" s="160" t="s">
        <v>234</v>
      </c>
      <c r="BD142" s="160" t="s">
        <v>234</v>
      </c>
      <c r="BE142" s="160" t="s">
        <v>234</v>
      </c>
      <c r="BF142" s="160" t="s">
        <v>234</v>
      </c>
      <c r="BG142" s="160" t="s">
        <v>234</v>
      </c>
      <c r="BH142" s="160" t="s">
        <v>234</v>
      </c>
      <c r="BI142" s="160" t="s">
        <v>234</v>
      </c>
      <c r="BJ142" s="160" t="s">
        <v>234</v>
      </c>
      <c r="BK142" s="160" t="s">
        <v>234</v>
      </c>
    </row>
    <row r="143" spans="1:63">
      <c r="A143" s="150" t="s">
        <v>319</v>
      </c>
      <c r="B143" s="164"/>
      <c r="C143" s="164"/>
      <c r="D143" s="164"/>
      <c r="E143" s="163">
        <f t="shared" ref="E143:AW143" si="31">IFERROR(E84*E25,"*")</f>
        <v>6635</v>
      </c>
      <c r="F143" s="164">
        <f t="shared" si="31"/>
        <v>6922</v>
      </c>
      <c r="G143" s="164">
        <f t="shared" si="31"/>
        <v>6922</v>
      </c>
      <c r="H143" s="164">
        <f t="shared" si="31"/>
        <v>6922</v>
      </c>
      <c r="I143" s="164">
        <f t="shared" si="31"/>
        <v>6922</v>
      </c>
      <c r="J143" s="164">
        <f t="shared" si="31"/>
        <v>7094</v>
      </c>
      <c r="K143" s="164">
        <f t="shared" si="31"/>
        <v>7094</v>
      </c>
      <c r="L143" s="164">
        <f t="shared" si="31"/>
        <v>6947</v>
      </c>
      <c r="M143" s="164">
        <f t="shared" si="31"/>
        <v>6947</v>
      </c>
      <c r="N143" s="164">
        <f t="shared" si="31"/>
        <v>7046</v>
      </c>
      <c r="O143" s="164">
        <f t="shared" si="31"/>
        <v>7046</v>
      </c>
      <c r="P143" s="164">
        <f t="shared" si="31"/>
        <v>7046</v>
      </c>
      <c r="Q143" s="164">
        <f t="shared" si="31"/>
        <v>7046</v>
      </c>
      <c r="R143" s="164">
        <f t="shared" si="31"/>
        <v>7046</v>
      </c>
      <c r="S143" s="164">
        <f t="shared" si="31"/>
        <v>6954.51</v>
      </c>
      <c r="T143" s="164">
        <f t="shared" si="31"/>
        <v>7136.8099999999995</v>
      </c>
      <c r="U143" s="164">
        <f t="shared" si="31"/>
        <v>7136.8099999999995</v>
      </c>
      <c r="V143" s="164">
        <f t="shared" si="31"/>
        <v>7137</v>
      </c>
      <c r="W143" s="164">
        <f t="shared" si="31"/>
        <v>7136.8099999999995</v>
      </c>
      <c r="X143" s="164">
        <f t="shared" si="31"/>
        <v>7136.8099999999995</v>
      </c>
      <c r="Y143" s="164">
        <f t="shared" si="31"/>
        <v>7136.8099999999995</v>
      </c>
      <c r="Z143" s="164">
        <f t="shared" si="31"/>
        <v>7137</v>
      </c>
      <c r="AA143" s="164">
        <f t="shared" si="31"/>
        <v>7137</v>
      </c>
      <c r="AB143" s="164">
        <f t="shared" si="31"/>
        <v>7136.8099999999995</v>
      </c>
      <c r="AC143" s="164">
        <f t="shared" si="31"/>
        <v>7136.8099999999995</v>
      </c>
      <c r="AD143" s="164">
        <f t="shared" si="31"/>
        <v>7136.8099999999995</v>
      </c>
      <c r="AE143" s="164">
        <f t="shared" si="31"/>
        <v>7136.8099999999995</v>
      </c>
      <c r="AF143" s="164">
        <f t="shared" si="31"/>
        <v>7136.8099999999995</v>
      </c>
      <c r="AG143" s="164">
        <f t="shared" si="31"/>
        <v>7136.8099999999995</v>
      </c>
      <c r="AH143" s="164">
        <f t="shared" si="31"/>
        <v>7136.8099999999995</v>
      </c>
      <c r="AI143" s="164">
        <f t="shared" si="31"/>
        <v>7136.8099999999995</v>
      </c>
      <c r="AJ143" s="164">
        <f t="shared" si="31"/>
        <v>7136.8099999999995</v>
      </c>
      <c r="AK143" s="164">
        <f t="shared" si="31"/>
        <v>7136.8099999999995</v>
      </c>
      <c r="AL143" s="164">
        <f t="shared" si="31"/>
        <v>7136.8099999999995</v>
      </c>
      <c r="AM143" s="164">
        <f t="shared" si="31"/>
        <v>7136.8099999999995</v>
      </c>
      <c r="AN143" s="164">
        <f t="shared" si="31"/>
        <v>7136.8099999999995</v>
      </c>
      <c r="AO143" s="164">
        <f t="shared" si="31"/>
        <v>7136.8099999999995</v>
      </c>
      <c r="AP143" s="164">
        <f t="shared" si="31"/>
        <v>7136.8099999999995</v>
      </c>
      <c r="AQ143" s="164">
        <f t="shared" si="31"/>
        <v>7136.8099999999995</v>
      </c>
      <c r="AR143" s="164">
        <f t="shared" si="31"/>
        <v>7136.8099999999995</v>
      </c>
      <c r="AS143" s="164">
        <f t="shared" si="31"/>
        <v>7136.8099999999995</v>
      </c>
      <c r="AT143" s="164">
        <f t="shared" si="31"/>
        <v>7136.8099999999995</v>
      </c>
      <c r="AU143" s="164">
        <f t="shared" si="31"/>
        <v>7136.8099999999995</v>
      </c>
      <c r="AV143" s="164">
        <f t="shared" si="31"/>
        <v>7136.8099999999995</v>
      </c>
      <c r="AW143" s="164">
        <f t="shared" si="31"/>
        <v>7136.8099999999995</v>
      </c>
      <c r="AX143" s="164">
        <v>7136.8099999999995</v>
      </c>
      <c r="AY143" s="164">
        <v>7136.8099999999995</v>
      </c>
      <c r="AZ143" s="164">
        <v>7137</v>
      </c>
      <c r="BA143" s="164">
        <v>7137</v>
      </c>
      <c r="BB143" s="164" t="s">
        <v>234</v>
      </c>
      <c r="BC143" s="164" t="s">
        <v>234</v>
      </c>
      <c r="BD143" s="164" t="s">
        <v>234</v>
      </c>
      <c r="BE143" s="164" t="s">
        <v>234</v>
      </c>
      <c r="BF143" s="164" t="s">
        <v>234</v>
      </c>
      <c r="BG143" s="164" t="s">
        <v>234</v>
      </c>
      <c r="BH143" s="164" t="s">
        <v>234</v>
      </c>
      <c r="BI143" s="164" t="s">
        <v>234</v>
      </c>
      <c r="BJ143" s="164" t="s">
        <v>234</v>
      </c>
      <c r="BK143" s="164" t="s">
        <v>234</v>
      </c>
    </row>
    <row r="144" spans="1:63">
      <c r="A144" t="s">
        <v>245</v>
      </c>
      <c r="B144" s="162"/>
      <c r="C144" s="162"/>
      <c r="D144" s="162"/>
      <c r="E144" s="151">
        <f t="shared" ref="E144:AW144" si="32">IFERROR(E85*E26,"*")</f>
        <v>2289.9500000000003</v>
      </c>
      <c r="F144" s="162">
        <f t="shared" si="32"/>
        <v>2289.9500000000003</v>
      </c>
      <c r="G144" s="162">
        <f t="shared" si="32"/>
        <v>2289.9500000000003</v>
      </c>
      <c r="H144" s="162">
        <f t="shared" si="32"/>
        <v>2289.9500000000003</v>
      </c>
      <c r="I144" s="162">
        <f t="shared" si="32"/>
        <v>2289.9500000000003</v>
      </c>
      <c r="J144" s="162">
        <f t="shared" si="32"/>
        <v>2280</v>
      </c>
      <c r="K144" s="162">
        <f t="shared" si="32"/>
        <v>2280</v>
      </c>
      <c r="L144" s="162">
        <f t="shared" si="32"/>
        <v>2280</v>
      </c>
      <c r="M144" s="162">
        <f t="shared" si="32"/>
        <v>2280</v>
      </c>
      <c r="N144" s="162">
        <f t="shared" si="32"/>
        <v>2280</v>
      </c>
      <c r="O144" s="162">
        <f t="shared" si="32"/>
        <v>2279.6800000000003</v>
      </c>
      <c r="P144" s="162">
        <f t="shared" si="32"/>
        <v>2282.15</v>
      </c>
      <c r="Q144" s="162">
        <f t="shared" si="32"/>
        <v>2282.15</v>
      </c>
      <c r="R144" s="162">
        <f t="shared" si="32"/>
        <v>2282.15</v>
      </c>
      <c r="S144" s="162">
        <f t="shared" si="32"/>
        <v>2282.2098000000001</v>
      </c>
      <c r="T144" s="162">
        <f t="shared" si="32"/>
        <v>2241.3429999999998</v>
      </c>
      <c r="U144" s="162">
        <f t="shared" si="32"/>
        <v>2241.3429999999998</v>
      </c>
      <c r="V144" s="162">
        <f t="shared" si="32"/>
        <v>2241</v>
      </c>
      <c r="W144" s="162">
        <f t="shared" si="32"/>
        <v>2241.3429999999998</v>
      </c>
      <c r="X144" s="162">
        <f t="shared" si="32"/>
        <v>2241.3429999999998</v>
      </c>
      <c r="Y144" s="162">
        <f t="shared" si="32"/>
        <v>2241.3429999999998</v>
      </c>
      <c r="Z144" s="162">
        <f t="shared" si="32"/>
        <v>2241</v>
      </c>
      <c r="AA144" s="162">
        <f t="shared" si="32"/>
        <v>2241</v>
      </c>
      <c r="AB144" s="162">
        <f t="shared" si="32"/>
        <v>2241.3429999999998</v>
      </c>
      <c r="AC144" s="162">
        <f t="shared" si="32"/>
        <v>2241.3429999999998</v>
      </c>
      <c r="AD144" s="162">
        <f t="shared" si="32"/>
        <v>2241.3429999999998</v>
      </c>
      <c r="AE144" s="162">
        <f t="shared" si="32"/>
        <v>2241.3429999999998</v>
      </c>
      <c r="AF144" s="160" t="str">
        <f t="shared" si="32"/>
        <v>*</v>
      </c>
      <c r="AG144" s="160" t="str">
        <f t="shared" si="32"/>
        <v>*</v>
      </c>
      <c r="AH144" s="160" t="str">
        <f t="shared" si="32"/>
        <v>*</v>
      </c>
      <c r="AI144" s="160" t="str">
        <f t="shared" si="32"/>
        <v>*</v>
      </c>
      <c r="AJ144" s="160" t="str">
        <f t="shared" si="32"/>
        <v>*</v>
      </c>
      <c r="AK144" s="160" t="str">
        <f t="shared" si="32"/>
        <v>*</v>
      </c>
      <c r="AL144" s="160" t="str">
        <f t="shared" si="32"/>
        <v>*</v>
      </c>
      <c r="AM144" s="160" t="str">
        <f t="shared" si="32"/>
        <v>*</v>
      </c>
      <c r="AN144" s="160" t="str">
        <f t="shared" si="32"/>
        <v>*</v>
      </c>
      <c r="AO144" s="160" t="str">
        <f t="shared" si="32"/>
        <v>*</v>
      </c>
      <c r="AP144" s="160" t="str">
        <f t="shared" si="32"/>
        <v>*</v>
      </c>
      <c r="AQ144" s="160" t="str">
        <f t="shared" si="32"/>
        <v>*</v>
      </c>
      <c r="AR144" s="160" t="str">
        <f t="shared" si="32"/>
        <v>*</v>
      </c>
      <c r="AS144" s="160" t="str">
        <f t="shared" si="32"/>
        <v>*</v>
      </c>
      <c r="AT144" s="160" t="str">
        <f t="shared" si="32"/>
        <v>*</v>
      </c>
      <c r="AU144" s="160" t="str">
        <f t="shared" si="32"/>
        <v>*</v>
      </c>
      <c r="AV144" s="160" t="str">
        <f t="shared" si="32"/>
        <v>*</v>
      </c>
      <c r="AW144" s="160" t="str">
        <f t="shared" si="32"/>
        <v>*</v>
      </c>
      <c r="AX144" s="160" t="s">
        <v>234</v>
      </c>
      <c r="AY144" s="160" t="s">
        <v>234</v>
      </c>
      <c r="AZ144" s="160" t="s">
        <v>234</v>
      </c>
      <c r="BA144" s="160" t="s">
        <v>234</v>
      </c>
      <c r="BB144" s="160" t="s">
        <v>234</v>
      </c>
      <c r="BC144" s="160" t="s">
        <v>234</v>
      </c>
      <c r="BD144" s="160" t="s">
        <v>234</v>
      </c>
      <c r="BE144" s="160" t="s">
        <v>234</v>
      </c>
      <c r="BF144" s="160" t="s">
        <v>234</v>
      </c>
      <c r="BG144" s="160" t="s">
        <v>234</v>
      </c>
      <c r="BH144" s="160" t="s">
        <v>234</v>
      </c>
      <c r="BI144" s="160" t="s">
        <v>234</v>
      </c>
      <c r="BJ144" s="160" t="s">
        <v>234</v>
      </c>
      <c r="BK144" s="160" t="s">
        <v>234</v>
      </c>
    </row>
    <row r="145" spans="1:63">
      <c r="A145" s="150" t="s">
        <v>246</v>
      </c>
      <c r="B145" s="164"/>
      <c r="C145" s="164"/>
      <c r="D145" s="164"/>
      <c r="E145" s="163">
        <f t="shared" ref="E145:AW145" si="33">IFERROR(E86*E27,"*")</f>
        <v>286.43</v>
      </c>
      <c r="F145" s="164">
        <f t="shared" si="33"/>
        <v>368</v>
      </c>
      <c r="G145" s="164">
        <f t="shared" si="33"/>
        <v>368</v>
      </c>
      <c r="H145" s="164">
        <f t="shared" si="33"/>
        <v>368</v>
      </c>
      <c r="I145" s="164">
        <f t="shared" si="33"/>
        <v>368</v>
      </c>
      <c r="J145" s="164">
        <f t="shared" si="33"/>
        <v>360</v>
      </c>
      <c r="K145" s="164">
        <f t="shared" si="33"/>
        <v>360</v>
      </c>
      <c r="L145" s="164">
        <f t="shared" si="33"/>
        <v>360</v>
      </c>
      <c r="M145" s="164">
        <f t="shared" si="33"/>
        <v>360</v>
      </c>
      <c r="N145" s="164">
        <f t="shared" si="33"/>
        <v>350</v>
      </c>
      <c r="O145" s="164">
        <f t="shared" si="33"/>
        <v>358.21</v>
      </c>
      <c r="P145" s="164">
        <f t="shared" si="33"/>
        <v>745.62600000000009</v>
      </c>
      <c r="Q145" s="164">
        <f t="shared" si="33"/>
        <v>745.62600000000009</v>
      </c>
      <c r="R145" s="164">
        <f t="shared" si="33"/>
        <v>745.62600000000009</v>
      </c>
      <c r="S145" s="164">
        <f t="shared" si="33"/>
        <v>747.34423679999998</v>
      </c>
      <c r="T145" s="164">
        <f t="shared" si="33"/>
        <v>763.81580799999995</v>
      </c>
      <c r="U145" s="164">
        <f t="shared" si="33"/>
        <v>763.81580799999995</v>
      </c>
      <c r="V145" s="164">
        <f t="shared" si="33"/>
        <v>763.99999999999989</v>
      </c>
      <c r="W145" s="164">
        <f t="shared" si="33"/>
        <v>763.81580799999995</v>
      </c>
      <c r="X145" s="164">
        <f t="shared" si="33"/>
        <v>763.81580799999995</v>
      </c>
      <c r="Y145" s="164">
        <f t="shared" si="33"/>
        <v>763.81580799999995</v>
      </c>
      <c r="Z145" s="164">
        <f t="shared" si="33"/>
        <v>763.99999999999989</v>
      </c>
      <c r="AA145" s="164">
        <f t="shared" si="33"/>
        <v>763.99999999999989</v>
      </c>
      <c r="AB145" s="164">
        <f t="shared" si="33"/>
        <v>763.81580799999995</v>
      </c>
      <c r="AC145" s="164">
        <f t="shared" si="33"/>
        <v>763.81580799999995</v>
      </c>
      <c r="AD145" s="164">
        <f t="shared" si="33"/>
        <v>763.81580799999995</v>
      </c>
      <c r="AE145" s="164">
        <f t="shared" si="33"/>
        <v>763.81580799999995</v>
      </c>
      <c r="AF145" s="164">
        <f t="shared" si="33"/>
        <v>763.81580799999995</v>
      </c>
      <c r="AG145" s="164">
        <f t="shared" si="33"/>
        <v>763.81580799999995</v>
      </c>
      <c r="AH145" s="164">
        <f t="shared" si="33"/>
        <v>763.81580799999995</v>
      </c>
      <c r="AI145" s="164">
        <f t="shared" si="33"/>
        <v>763.81580799999995</v>
      </c>
      <c r="AJ145" s="164">
        <f t="shared" si="33"/>
        <v>763.81580799999995</v>
      </c>
      <c r="AK145" s="164">
        <f t="shared" si="33"/>
        <v>763.81580799999995</v>
      </c>
      <c r="AL145" s="164">
        <f t="shared" si="33"/>
        <v>763.81580799999995</v>
      </c>
      <c r="AM145" s="164">
        <f t="shared" si="33"/>
        <v>763.81580799999995</v>
      </c>
      <c r="AN145" s="164">
        <f t="shared" si="33"/>
        <v>763.81580799999995</v>
      </c>
      <c r="AO145" s="164">
        <f t="shared" si="33"/>
        <v>763.81580799999995</v>
      </c>
      <c r="AP145" s="164">
        <f t="shared" si="33"/>
        <v>763.81580799999995</v>
      </c>
      <c r="AQ145" s="164">
        <f t="shared" si="33"/>
        <v>763.81580799999995</v>
      </c>
      <c r="AR145" s="164">
        <f t="shared" si="33"/>
        <v>763.81580799999995</v>
      </c>
      <c r="AS145" s="164">
        <f t="shared" si="33"/>
        <v>763.81580799999995</v>
      </c>
      <c r="AT145" s="164">
        <f t="shared" si="33"/>
        <v>763.81580799999995</v>
      </c>
      <c r="AU145" s="164">
        <f t="shared" si="33"/>
        <v>763.81580799999995</v>
      </c>
      <c r="AV145" s="159" t="str">
        <f t="shared" si="33"/>
        <v>*</v>
      </c>
      <c r="AW145" s="159" t="str">
        <f t="shared" si="33"/>
        <v>*</v>
      </c>
      <c r="AX145" s="159" t="s">
        <v>234</v>
      </c>
      <c r="AY145" s="159" t="s">
        <v>234</v>
      </c>
      <c r="AZ145" s="159" t="s">
        <v>234</v>
      </c>
      <c r="BA145" s="159" t="s">
        <v>234</v>
      </c>
      <c r="BB145" s="159" t="s">
        <v>234</v>
      </c>
      <c r="BC145" s="159" t="s">
        <v>234</v>
      </c>
      <c r="BD145" s="159" t="s">
        <v>234</v>
      </c>
      <c r="BE145" s="159" t="s">
        <v>234</v>
      </c>
      <c r="BF145" s="159" t="s">
        <v>234</v>
      </c>
      <c r="BG145" s="159" t="s">
        <v>234</v>
      </c>
      <c r="BH145" s="159" t="s">
        <v>234</v>
      </c>
      <c r="BI145" s="159" t="s">
        <v>234</v>
      </c>
      <c r="BJ145" s="159" t="s">
        <v>234</v>
      </c>
      <c r="BK145" s="159" t="s">
        <v>234</v>
      </c>
    </row>
    <row r="146" spans="1:63">
      <c r="A146" t="s">
        <v>320</v>
      </c>
      <c r="B146" s="162"/>
      <c r="C146" s="162"/>
      <c r="D146" s="162"/>
      <c r="E146" s="162"/>
      <c r="F146" s="151">
        <f t="shared" ref="F146:AW146" si="34">IFERROR(F87*F28,"*")</f>
        <v>1700</v>
      </c>
      <c r="G146" s="162">
        <f t="shared" si="34"/>
        <v>1700</v>
      </c>
      <c r="H146" s="162">
        <f t="shared" si="34"/>
        <v>5100</v>
      </c>
      <c r="I146" s="162">
        <f t="shared" si="34"/>
        <v>5100</v>
      </c>
      <c r="J146" s="162">
        <f t="shared" si="34"/>
        <v>5118</v>
      </c>
      <c r="K146" s="162">
        <f t="shared" si="34"/>
        <v>5118</v>
      </c>
      <c r="L146" s="162">
        <f t="shared" si="34"/>
        <v>5118</v>
      </c>
      <c r="M146" s="162">
        <f t="shared" si="34"/>
        <v>5118</v>
      </c>
      <c r="N146" s="162">
        <f t="shared" si="34"/>
        <v>5118</v>
      </c>
      <c r="O146" s="162">
        <f t="shared" si="34"/>
        <v>5118.45</v>
      </c>
      <c r="P146" s="162">
        <f t="shared" si="34"/>
        <v>5118.45</v>
      </c>
      <c r="Q146" s="162">
        <f t="shared" si="34"/>
        <v>5118.45</v>
      </c>
      <c r="R146" s="162">
        <f t="shared" si="34"/>
        <v>5118.45</v>
      </c>
      <c r="S146" s="162">
        <f t="shared" si="34"/>
        <v>5118.490499999999</v>
      </c>
      <c r="T146" s="162">
        <f t="shared" si="34"/>
        <v>5118.490499999999</v>
      </c>
      <c r="U146" s="162">
        <f t="shared" si="34"/>
        <v>5118.490499999999</v>
      </c>
      <c r="V146" s="162">
        <f t="shared" si="34"/>
        <v>5118</v>
      </c>
      <c r="W146" s="162">
        <f t="shared" si="34"/>
        <v>5118.490499999999</v>
      </c>
      <c r="X146" s="162">
        <f t="shared" si="34"/>
        <v>5118.490499999999</v>
      </c>
      <c r="Y146" s="162">
        <f t="shared" si="34"/>
        <v>5118.490499999999</v>
      </c>
      <c r="Z146" s="162">
        <f t="shared" si="34"/>
        <v>5118</v>
      </c>
      <c r="AA146" s="162">
        <f t="shared" si="34"/>
        <v>5118</v>
      </c>
      <c r="AB146" s="162">
        <f t="shared" si="34"/>
        <v>5118.490499999999</v>
      </c>
      <c r="AC146" s="162">
        <f t="shared" si="34"/>
        <v>5118.490499999999</v>
      </c>
      <c r="AD146" s="162">
        <f t="shared" si="34"/>
        <v>5118.490499999999</v>
      </c>
      <c r="AE146" s="162">
        <f t="shared" si="34"/>
        <v>5118.490499999999</v>
      </c>
      <c r="AF146" s="162">
        <f t="shared" si="34"/>
        <v>8233.5404999999992</v>
      </c>
      <c r="AG146" s="162">
        <f t="shared" si="34"/>
        <v>8233.5404999999992</v>
      </c>
      <c r="AH146" s="162">
        <f t="shared" si="34"/>
        <v>8233.5404999999992</v>
      </c>
      <c r="AI146" s="162">
        <f t="shared" si="34"/>
        <v>8233.5404999999992</v>
      </c>
      <c r="AJ146" s="162">
        <f t="shared" si="34"/>
        <v>8233.5404999999992</v>
      </c>
      <c r="AK146" s="162">
        <f t="shared" si="34"/>
        <v>8233.5404999999992</v>
      </c>
      <c r="AL146" s="162">
        <f t="shared" si="34"/>
        <v>8233.5404999999992</v>
      </c>
      <c r="AM146" s="162">
        <f t="shared" si="34"/>
        <v>8233.5404999999992</v>
      </c>
      <c r="AN146" s="162">
        <f t="shared" si="34"/>
        <v>8233.5404999999992</v>
      </c>
      <c r="AO146" s="162">
        <f t="shared" si="34"/>
        <v>8233.5404999999992</v>
      </c>
      <c r="AP146" s="162">
        <f t="shared" si="34"/>
        <v>8233.5404999999992</v>
      </c>
      <c r="AQ146" s="162">
        <f t="shared" si="34"/>
        <v>8233.5404999999992</v>
      </c>
      <c r="AR146" s="162">
        <f t="shared" si="34"/>
        <v>8233.5404999999992</v>
      </c>
      <c r="AS146" s="162">
        <f t="shared" si="34"/>
        <v>8233.5404999999992</v>
      </c>
      <c r="AT146" s="162">
        <f t="shared" si="34"/>
        <v>8233.5404999999992</v>
      </c>
      <c r="AU146" s="162">
        <f t="shared" si="34"/>
        <v>8233.5404999999992</v>
      </c>
      <c r="AV146" s="162">
        <f t="shared" si="34"/>
        <v>8233.5404999999992</v>
      </c>
      <c r="AW146" s="162">
        <f t="shared" si="34"/>
        <v>8233.5404999999992</v>
      </c>
      <c r="AX146" s="162">
        <v>8233.5404999999992</v>
      </c>
      <c r="AY146" s="162">
        <v>8233.5404999999992</v>
      </c>
      <c r="AZ146" s="162">
        <v>8234</v>
      </c>
      <c r="BA146" s="162">
        <v>8234</v>
      </c>
      <c r="BB146" s="162">
        <v>8234</v>
      </c>
      <c r="BC146" s="162">
        <v>8234</v>
      </c>
      <c r="BD146" s="162">
        <v>8234</v>
      </c>
      <c r="BE146" s="162">
        <v>8234</v>
      </c>
      <c r="BF146" s="162">
        <v>8234</v>
      </c>
      <c r="BG146" s="162">
        <v>8234</v>
      </c>
      <c r="BH146" s="162">
        <v>8234</v>
      </c>
      <c r="BI146" s="162">
        <v>8234</v>
      </c>
      <c r="BJ146" s="162">
        <v>8234</v>
      </c>
      <c r="BK146" s="162">
        <v>8234</v>
      </c>
    </row>
    <row r="147" spans="1:63">
      <c r="A147" s="150" t="s">
        <v>247</v>
      </c>
      <c r="B147" s="164"/>
      <c r="C147" s="164"/>
      <c r="D147" s="164"/>
      <c r="E147" s="164"/>
      <c r="F147" s="163">
        <f t="shared" ref="F147:AW147" si="35">IFERROR(F88*F29,"*")</f>
        <v>1002.27</v>
      </c>
      <c r="G147" s="164">
        <f t="shared" si="35"/>
        <v>1002.27</v>
      </c>
      <c r="H147" s="164">
        <f t="shared" si="35"/>
        <v>1002.27</v>
      </c>
      <c r="I147" s="164">
        <f t="shared" si="35"/>
        <v>1002.27</v>
      </c>
      <c r="J147" s="164">
        <f t="shared" si="35"/>
        <v>988</v>
      </c>
      <c r="K147" s="164">
        <f t="shared" si="35"/>
        <v>988</v>
      </c>
      <c r="L147" s="164">
        <f t="shared" si="35"/>
        <v>985.45082564351628</v>
      </c>
      <c r="M147" s="164">
        <f t="shared" si="35"/>
        <v>985.45082564351628</v>
      </c>
      <c r="N147" s="164">
        <f t="shared" si="35"/>
        <v>981</v>
      </c>
      <c r="O147" s="164">
        <f t="shared" si="35"/>
        <v>983.55</v>
      </c>
      <c r="P147" s="164">
        <f t="shared" si="35"/>
        <v>983.55</v>
      </c>
      <c r="Q147" s="164">
        <f t="shared" si="35"/>
        <v>983.55</v>
      </c>
      <c r="R147" s="164">
        <f t="shared" si="35"/>
        <v>983.55</v>
      </c>
      <c r="S147" s="164">
        <f t="shared" si="35"/>
        <v>981.54809999999998</v>
      </c>
      <c r="T147" s="164">
        <f t="shared" si="35"/>
        <v>985.57709999999975</v>
      </c>
      <c r="U147" s="164">
        <f t="shared" si="35"/>
        <v>985.57709999999975</v>
      </c>
      <c r="V147" s="164">
        <f t="shared" si="35"/>
        <v>986</v>
      </c>
      <c r="W147" s="164">
        <f t="shared" si="35"/>
        <v>1037.4513080299998</v>
      </c>
      <c r="X147" s="164">
        <f t="shared" si="35"/>
        <v>1037.4513080299998</v>
      </c>
      <c r="Y147" s="164">
        <f t="shared" si="35"/>
        <v>1037.4513080299998</v>
      </c>
      <c r="Z147" s="164">
        <f t="shared" si="35"/>
        <v>1037</v>
      </c>
      <c r="AA147" s="164">
        <f t="shared" si="35"/>
        <v>1037</v>
      </c>
      <c r="AB147" s="164">
        <f t="shared" si="35"/>
        <v>1037.4513080299998</v>
      </c>
      <c r="AC147" s="164">
        <f t="shared" si="35"/>
        <v>1037.4513080299998</v>
      </c>
      <c r="AD147" s="164">
        <f t="shared" si="35"/>
        <v>1037.4513080299998</v>
      </c>
      <c r="AE147" s="159" t="str">
        <f t="shared" si="35"/>
        <v>*</v>
      </c>
      <c r="AF147" s="159" t="str">
        <f t="shared" si="35"/>
        <v>*</v>
      </c>
      <c r="AG147" s="159" t="str">
        <f t="shared" si="35"/>
        <v>*</v>
      </c>
      <c r="AH147" s="159" t="str">
        <f t="shared" si="35"/>
        <v>*</v>
      </c>
      <c r="AI147" s="159" t="str">
        <f t="shared" si="35"/>
        <v>*</v>
      </c>
      <c r="AJ147" s="159" t="str">
        <f t="shared" si="35"/>
        <v>*</v>
      </c>
      <c r="AK147" s="159" t="str">
        <f t="shared" si="35"/>
        <v>*</v>
      </c>
      <c r="AL147" s="159" t="str">
        <f t="shared" si="35"/>
        <v>*</v>
      </c>
      <c r="AM147" s="159" t="str">
        <f t="shared" si="35"/>
        <v>*</v>
      </c>
      <c r="AN147" s="159" t="str">
        <f t="shared" si="35"/>
        <v>*</v>
      </c>
      <c r="AO147" s="159" t="str">
        <f t="shared" si="35"/>
        <v>*</v>
      </c>
      <c r="AP147" s="159" t="str">
        <f t="shared" si="35"/>
        <v>*</v>
      </c>
      <c r="AQ147" s="159" t="str">
        <f t="shared" si="35"/>
        <v>*</v>
      </c>
      <c r="AR147" s="159" t="str">
        <f t="shared" si="35"/>
        <v>*</v>
      </c>
      <c r="AS147" s="159" t="str">
        <f t="shared" si="35"/>
        <v>*</v>
      </c>
      <c r="AT147" s="159" t="str">
        <f t="shared" si="35"/>
        <v>*</v>
      </c>
      <c r="AU147" s="159" t="str">
        <f t="shared" si="35"/>
        <v>*</v>
      </c>
      <c r="AV147" s="159" t="str">
        <f t="shared" si="35"/>
        <v>*</v>
      </c>
      <c r="AW147" s="159" t="str">
        <f t="shared" si="35"/>
        <v>*</v>
      </c>
      <c r="AX147" s="159" t="s">
        <v>234</v>
      </c>
      <c r="AY147" s="159" t="s">
        <v>234</v>
      </c>
      <c r="AZ147" s="159" t="s">
        <v>234</v>
      </c>
      <c r="BA147" s="159" t="s">
        <v>234</v>
      </c>
      <c r="BB147" s="159" t="s">
        <v>234</v>
      </c>
      <c r="BC147" s="159" t="s">
        <v>234</v>
      </c>
      <c r="BD147" s="159" t="s">
        <v>234</v>
      </c>
      <c r="BE147" s="159" t="s">
        <v>234</v>
      </c>
      <c r="BF147" s="159" t="s">
        <v>234</v>
      </c>
      <c r="BG147" s="159" t="s">
        <v>234</v>
      </c>
      <c r="BH147" s="159" t="s">
        <v>234</v>
      </c>
      <c r="BI147" s="159" t="s">
        <v>234</v>
      </c>
      <c r="BJ147" s="159" t="s">
        <v>234</v>
      </c>
      <c r="BK147" s="159" t="s">
        <v>234</v>
      </c>
    </row>
    <row r="148" spans="1:63">
      <c r="A148" t="s">
        <v>248</v>
      </c>
      <c r="B148" s="162"/>
      <c r="C148" s="162"/>
      <c r="D148" s="162"/>
      <c r="E148" s="162"/>
      <c r="F148" s="151">
        <f t="shared" ref="F148:AW148" si="36">IFERROR(F89*F30,"*")</f>
        <v>2704.9</v>
      </c>
      <c r="G148" s="162">
        <f t="shared" si="36"/>
        <v>2813.096</v>
      </c>
      <c r="H148" s="162">
        <f t="shared" si="36"/>
        <v>2813.096</v>
      </c>
      <c r="I148" s="162">
        <f t="shared" si="36"/>
        <v>2813.096</v>
      </c>
      <c r="J148" s="162">
        <f t="shared" si="36"/>
        <v>2813</v>
      </c>
      <c r="K148" s="162">
        <f t="shared" si="36"/>
        <v>2813</v>
      </c>
      <c r="L148" s="162">
        <f t="shared" si="36"/>
        <v>2770.7774409405156</v>
      </c>
      <c r="M148" s="162">
        <f t="shared" si="36"/>
        <v>2770.7774409405156</v>
      </c>
      <c r="N148" s="162">
        <f t="shared" si="36"/>
        <v>2857</v>
      </c>
      <c r="O148" s="162">
        <f t="shared" si="36"/>
        <v>2843.0479999999998</v>
      </c>
      <c r="P148" s="162">
        <f t="shared" si="36"/>
        <v>2840.24</v>
      </c>
      <c r="Q148" s="162">
        <f t="shared" si="36"/>
        <v>2840.24</v>
      </c>
      <c r="R148" s="162">
        <f t="shared" si="36"/>
        <v>2840.24</v>
      </c>
      <c r="S148" s="162">
        <f t="shared" si="36"/>
        <v>2855.06</v>
      </c>
      <c r="T148" s="162">
        <f t="shared" si="36"/>
        <v>2840.2805599999997</v>
      </c>
      <c r="U148" s="162">
        <f t="shared" si="36"/>
        <v>2840.2805599999997</v>
      </c>
      <c r="V148" s="162">
        <f t="shared" si="36"/>
        <v>2840</v>
      </c>
      <c r="W148" s="162">
        <f t="shared" si="36"/>
        <v>2840.2805599999997</v>
      </c>
      <c r="X148" s="162">
        <f t="shared" si="36"/>
        <v>2840.2805599999997</v>
      </c>
      <c r="Y148" s="162">
        <f t="shared" si="36"/>
        <v>2840.2805599999997</v>
      </c>
      <c r="Z148" s="162">
        <f t="shared" si="36"/>
        <v>2840</v>
      </c>
      <c r="AA148" s="162">
        <f t="shared" si="36"/>
        <v>2840</v>
      </c>
      <c r="AB148" s="162">
        <f t="shared" si="36"/>
        <v>2840.2805599999997</v>
      </c>
      <c r="AC148" s="162">
        <f t="shared" si="36"/>
        <v>2840.2805599999997</v>
      </c>
      <c r="AD148" s="162">
        <f t="shared" si="36"/>
        <v>2840.2805599999997</v>
      </c>
      <c r="AE148" s="162">
        <f t="shared" si="36"/>
        <v>2840.2805599999997</v>
      </c>
      <c r="AF148" s="162">
        <f t="shared" si="36"/>
        <v>2840.2805599999997</v>
      </c>
      <c r="AG148" s="162">
        <f t="shared" si="36"/>
        <v>2840.2805599999997</v>
      </c>
      <c r="AH148" s="160" t="str">
        <f t="shared" si="36"/>
        <v>*</v>
      </c>
      <c r="AI148" s="160" t="str">
        <f t="shared" si="36"/>
        <v>*</v>
      </c>
      <c r="AJ148" s="160" t="str">
        <f t="shared" si="36"/>
        <v>*</v>
      </c>
      <c r="AK148" s="160" t="str">
        <f t="shared" si="36"/>
        <v>*</v>
      </c>
      <c r="AL148" s="160" t="str">
        <f t="shared" si="36"/>
        <v>*</v>
      </c>
      <c r="AM148" s="160" t="str">
        <f t="shared" si="36"/>
        <v>*</v>
      </c>
      <c r="AN148" s="160" t="str">
        <f t="shared" si="36"/>
        <v>*</v>
      </c>
      <c r="AO148" s="160" t="str">
        <f t="shared" si="36"/>
        <v>*</v>
      </c>
      <c r="AP148" s="160" t="str">
        <f t="shared" si="36"/>
        <v>*</v>
      </c>
      <c r="AQ148" s="160" t="str">
        <f t="shared" si="36"/>
        <v>*</v>
      </c>
      <c r="AR148" s="160" t="str">
        <f t="shared" si="36"/>
        <v>*</v>
      </c>
      <c r="AS148" s="160" t="str">
        <f t="shared" si="36"/>
        <v>*</v>
      </c>
      <c r="AT148" s="160" t="str">
        <f t="shared" si="36"/>
        <v>*</v>
      </c>
      <c r="AU148" s="160" t="str">
        <f t="shared" si="36"/>
        <v>*</v>
      </c>
      <c r="AV148" s="160" t="str">
        <f t="shared" si="36"/>
        <v>*</v>
      </c>
      <c r="AW148" s="160" t="str">
        <f t="shared" si="36"/>
        <v>*</v>
      </c>
      <c r="AX148" s="160" t="s">
        <v>234</v>
      </c>
      <c r="AY148" s="160" t="s">
        <v>234</v>
      </c>
      <c r="AZ148" s="160" t="s">
        <v>234</v>
      </c>
      <c r="BA148" s="160" t="s">
        <v>234</v>
      </c>
      <c r="BB148" s="160" t="s">
        <v>234</v>
      </c>
      <c r="BC148" s="160" t="s">
        <v>234</v>
      </c>
      <c r="BD148" s="160" t="s">
        <v>234</v>
      </c>
      <c r="BE148" s="160" t="s">
        <v>234</v>
      </c>
      <c r="BF148" s="160" t="s">
        <v>234</v>
      </c>
      <c r="BG148" s="160" t="s">
        <v>234</v>
      </c>
      <c r="BH148" s="160" t="s">
        <v>234</v>
      </c>
      <c r="BI148" s="160" t="s">
        <v>234</v>
      </c>
      <c r="BJ148" s="160" t="s">
        <v>234</v>
      </c>
      <c r="BK148" s="160" t="s">
        <v>234</v>
      </c>
    </row>
    <row r="149" spans="1:63" ht="13.5" customHeight="1">
      <c r="A149" s="150" t="s">
        <v>249</v>
      </c>
      <c r="B149" s="164"/>
      <c r="C149" s="164"/>
      <c r="D149" s="164"/>
      <c r="E149" s="164"/>
      <c r="F149" s="164"/>
      <c r="G149" s="163">
        <f t="shared" ref="G149:AW149" si="37">IFERROR(G90*G31,"*")</f>
        <v>4480</v>
      </c>
      <c r="H149" s="164">
        <f t="shared" si="37"/>
        <v>5068.8</v>
      </c>
      <c r="I149" s="164">
        <f t="shared" si="37"/>
        <v>5068.8</v>
      </c>
      <c r="J149" s="164">
        <f t="shared" si="37"/>
        <v>5737</v>
      </c>
      <c r="K149" s="164">
        <f t="shared" si="37"/>
        <v>5737</v>
      </c>
      <c r="L149" s="164">
        <f t="shared" si="37"/>
        <v>5756.7977776244052</v>
      </c>
      <c r="M149" s="164">
        <f t="shared" si="37"/>
        <v>5754.8179998619644</v>
      </c>
      <c r="N149" s="164">
        <f t="shared" si="37"/>
        <v>5764</v>
      </c>
      <c r="O149" s="164">
        <f t="shared" si="37"/>
        <v>5764.1760000000004</v>
      </c>
      <c r="P149" s="164">
        <f t="shared" si="37"/>
        <v>5585.9760000000006</v>
      </c>
      <c r="Q149" s="164">
        <f t="shared" si="37"/>
        <v>5585.9760000000006</v>
      </c>
      <c r="R149" s="164">
        <f t="shared" si="37"/>
        <v>5585.9760000000006</v>
      </c>
      <c r="S149" s="164">
        <f t="shared" si="37"/>
        <v>5689.2765600000002</v>
      </c>
      <c r="T149" s="164">
        <f t="shared" si="37"/>
        <v>5482.3190399999994</v>
      </c>
      <c r="U149" s="164">
        <f t="shared" si="37"/>
        <v>5482.3190399999994</v>
      </c>
      <c r="V149" s="164">
        <f t="shared" si="37"/>
        <v>5482</v>
      </c>
      <c r="W149" s="164">
        <f t="shared" si="37"/>
        <v>5482.3190399999994</v>
      </c>
      <c r="X149" s="164">
        <f t="shared" si="37"/>
        <v>5482.3190399999994</v>
      </c>
      <c r="Y149" s="164">
        <f t="shared" si="37"/>
        <v>5482.3190399999994</v>
      </c>
      <c r="Z149" s="164">
        <f t="shared" si="37"/>
        <v>5482</v>
      </c>
      <c r="AA149" s="164">
        <f t="shared" si="37"/>
        <v>5482</v>
      </c>
      <c r="AB149" s="164">
        <f t="shared" si="37"/>
        <v>5482.3190399999994</v>
      </c>
      <c r="AC149" s="164">
        <f t="shared" si="37"/>
        <v>5482.3190399999994</v>
      </c>
      <c r="AD149" s="164">
        <f t="shared" si="37"/>
        <v>5482.3190399999994</v>
      </c>
      <c r="AE149" s="164">
        <f t="shared" si="37"/>
        <v>5482.3190399999994</v>
      </c>
      <c r="AF149" s="164">
        <f t="shared" si="37"/>
        <v>5482.3190399999994</v>
      </c>
      <c r="AG149" s="164">
        <f t="shared" si="37"/>
        <v>5482.3190399999994</v>
      </c>
      <c r="AH149" s="164">
        <f t="shared" si="37"/>
        <v>5482.3190399999994</v>
      </c>
      <c r="AI149" s="164">
        <f t="shared" si="37"/>
        <v>5482.3190399999994</v>
      </c>
      <c r="AJ149" s="164">
        <f t="shared" si="37"/>
        <v>5482.3190399999994</v>
      </c>
      <c r="AK149" s="164">
        <f t="shared" si="37"/>
        <v>5482.3190399999994</v>
      </c>
      <c r="AL149" s="164">
        <f t="shared" si="37"/>
        <v>5482.3190399999994</v>
      </c>
      <c r="AM149" s="164">
        <f t="shared" si="37"/>
        <v>5482.3190399999994</v>
      </c>
      <c r="AN149" s="164">
        <f t="shared" si="37"/>
        <v>5482.3190399999994</v>
      </c>
      <c r="AO149" s="164">
        <f t="shared" si="37"/>
        <v>5482.3190399999994</v>
      </c>
      <c r="AP149" s="164">
        <f t="shared" si="37"/>
        <v>5482.3190399999994</v>
      </c>
      <c r="AQ149" s="164">
        <f t="shared" si="37"/>
        <v>5482.3190399999994</v>
      </c>
      <c r="AR149" s="164">
        <f t="shared" si="37"/>
        <v>5482.3190399999994</v>
      </c>
      <c r="AS149" s="164">
        <f t="shared" si="37"/>
        <v>5482.3190399999994</v>
      </c>
      <c r="AT149" s="164">
        <f t="shared" si="37"/>
        <v>5482.3190399999994</v>
      </c>
      <c r="AU149" s="164">
        <f t="shared" si="37"/>
        <v>5482.3190399999994</v>
      </c>
      <c r="AV149" s="164">
        <f t="shared" si="37"/>
        <v>5482.3190399999994</v>
      </c>
      <c r="AW149" s="164">
        <f t="shared" si="37"/>
        <v>5482.3190399999994</v>
      </c>
      <c r="AX149" s="164">
        <v>5482.3190399999994</v>
      </c>
      <c r="AY149" s="164">
        <v>5482.3190399999994</v>
      </c>
      <c r="AZ149" s="164">
        <v>5482</v>
      </c>
      <c r="BA149" s="164">
        <v>5482</v>
      </c>
      <c r="BB149" s="164" t="s">
        <v>234</v>
      </c>
      <c r="BC149" s="164" t="s">
        <v>234</v>
      </c>
      <c r="BD149" s="164" t="s">
        <v>234</v>
      </c>
      <c r="BE149" s="164" t="s">
        <v>234</v>
      </c>
      <c r="BF149" s="164" t="s">
        <v>234</v>
      </c>
      <c r="BG149" s="164" t="s">
        <v>234</v>
      </c>
      <c r="BH149" s="164" t="s">
        <v>234</v>
      </c>
      <c r="BI149" s="164" t="s">
        <v>234</v>
      </c>
      <c r="BJ149" s="164" t="s">
        <v>234</v>
      </c>
      <c r="BK149" s="164" t="s">
        <v>234</v>
      </c>
    </row>
    <row r="150" spans="1:63">
      <c r="A150" t="s">
        <v>313</v>
      </c>
      <c r="B150" s="162"/>
      <c r="C150" s="162"/>
      <c r="D150" s="162"/>
      <c r="E150" s="162"/>
      <c r="F150" s="162"/>
      <c r="G150" s="162"/>
      <c r="H150" s="151">
        <f t="shared" ref="H150:AW150" si="38">IFERROR(H91*H32,"*")</f>
        <v>1921.52</v>
      </c>
      <c r="I150" s="162">
        <f t="shared" si="38"/>
        <v>1921.52</v>
      </c>
      <c r="J150" s="162">
        <f t="shared" si="38"/>
        <v>1863</v>
      </c>
      <c r="K150" s="162">
        <f t="shared" si="38"/>
        <v>1863</v>
      </c>
      <c r="L150" s="162">
        <f t="shared" si="38"/>
        <v>1863</v>
      </c>
      <c r="M150" s="162">
        <f t="shared" si="38"/>
        <v>1863</v>
      </c>
      <c r="N150" s="162">
        <f t="shared" si="38"/>
        <v>1879</v>
      </c>
      <c r="O150" s="162">
        <f t="shared" si="38"/>
        <v>1878.72</v>
      </c>
      <c r="P150" s="162">
        <f t="shared" si="38"/>
        <v>19561.469999999998</v>
      </c>
      <c r="Q150" s="162">
        <f t="shared" si="38"/>
        <v>19561.469999999998</v>
      </c>
      <c r="R150" s="162">
        <f t="shared" si="38"/>
        <v>19561.469999999998</v>
      </c>
      <c r="S150" s="162">
        <f t="shared" si="38"/>
        <v>19360.12572</v>
      </c>
      <c r="T150" s="162">
        <f t="shared" si="38"/>
        <v>19966.910760000002</v>
      </c>
      <c r="U150" s="162">
        <f t="shared" si="38"/>
        <v>19966.910760000002</v>
      </c>
      <c r="V150" s="162">
        <f t="shared" si="38"/>
        <v>19967</v>
      </c>
      <c r="W150" s="162">
        <f t="shared" si="38"/>
        <v>19966.910760000002</v>
      </c>
      <c r="X150" s="162">
        <f t="shared" si="38"/>
        <v>19966.910760000002</v>
      </c>
      <c r="Y150" s="162">
        <f t="shared" si="38"/>
        <v>19966.910760000002</v>
      </c>
      <c r="Z150" s="162">
        <f t="shared" si="38"/>
        <v>19967</v>
      </c>
      <c r="AA150" s="162">
        <f t="shared" si="38"/>
        <v>19967</v>
      </c>
      <c r="AB150" s="162">
        <f t="shared" si="38"/>
        <v>19966.910760000002</v>
      </c>
      <c r="AC150" s="162">
        <f t="shared" si="38"/>
        <v>19966.910760000002</v>
      </c>
      <c r="AD150" s="162">
        <f t="shared" si="38"/>
        <v>19966.910760000002</v>
      </c>
      <c r="AE150" s="162">
        <f t="shared" si="38"/>
        <v>19966.910760000002</v>
      </c>
      <c r="AF150" s="162">
        <f t="shared" si="38"/>
        <v>19966.910760000002</v>
      </c>
      <c r="AG150" s="162">
        <f t="shared" si="38"/>
        <v>19966.910760000002</v>
      </c>
      <c r="AH150" s="162">
        <f t="shared" si="38"/>
        <v>19966.910760000002</v>
      </c>
      <c r="AI150" s="162">
        <f t="shared" si="38"/>
        <v>19966.910760000002</v>
      </c>
      <c r="AJ150" s="162">
        <f t="shared" si="38"/>
        <v>19966.910760000002</v>
      </c>
      <c r="AK150" s="162">
        <f t="shared" si="38"/>
        <v>19966.910760000002</v>
      </c>
      <c r="AL150" s="162">
        <f t="shared" si="38"/>
        <v>19966.910760000002</v>
      </c>
      <c r="AM150" s="162">
        <f t="shared" si="38"/>
        <v>19966.910760000002</v>
      </c>
      <c r="AN150" s="162">
        <f t="shared" si="38"/>
        <v>19966.910760000002</v>
      </c>
      <c r="AO150" s="162">
        <f t="shared" si="38"/>
        <v>19966.910760000002</v>
      </c>
      <c r="AP150" s="162">
        <f t="shared" si="38"/>
        <v>19966.910760000002</v>
      </c>
      <c r="AQ150" s="162">
        <f t="shared" si="38"/>
        <v>19966.910760000002</v>
      </c>
      <c r="AR150" s="162">
        <f t="shared" si="38"/>
        <v>19966.910760000002</v>
      </c>
      <c r="AS150" s="162">
        <f t="shared" si="38"/>
        <v>19966.910760000002</v>
      </c>
      <c r="AT150" s="162">
        <f t="shared" si="38"/>
        <v>19966.910760000002</v>
      </c>
      <c r="AU150" s="162">
        <f t="shared" si="38"/>
        <v>19966.910760000002</v>
      </c>
      <c r="AV150" s="162">
        <f t="shared" si="38"/>
        <v>19966.910760000002</v>
      </c>
      <c r="AW150" s="162">
        <f t="shared" si="38"/>
        <v>19966.910760000002</v>
      </c>
      <c r="AX150" s="162">
        <v>19966.910760000002</v>
      </c>
      <c r="AY150" s="162">
        <v>19966.910760000002</v>
      </c>
      <c r="AZ150" s="162">
        <v>19967</v>
      </c>
      <c r="BA150" s="162">
        <v>19967</v>
      </c>
      <c r="BB150" s="162">
        <v>19967</v>
      </c>
      <c r="BC150" s="162">
        <v>19967</v>
      </c>
      <c r="BD150" s="162">
        <v>19967</v>
      </c>
      <c r="BE150" s="162">
        <v>19967</v>
      </c>
      <c r="BF150" s="162">
        <v>19967</v>
      </c>
      <c r="BG150" s="162">
        <v>19967</v>
      </c>
      <c r="BH150" s="162">
        <v>19967</v>
      </c>
      <c r="BI150" s="162">
        <v>19967</v>
      </c>
      <c r="BJ150" s="162">
        <v>19967</v>
      </c>
      <c r="BK150" s="162">
        <v>19967</v>
      </c>
    </row>
    <row r="151" spans="1:63">
      <c r="A151" s="150" t="s">
        <v>316</v>
      </c>
      <c r="B151" s="164"/>
      <c r="C151" s="164"/>
      <c r="D151" s="164"/>
      <c r="E151" s="164"/>
      <c r="F151" s="164"/>
      <c r="G151" s="164"/>
      <c r="H151" s="163">
        <f t="shared" ref="H151:AW151" si="39">IFERROR(H92*H33,"*")</f>
        <v>32261</v>
      </c>
      <c r="I151" s="164">
        <f t="shared" si="39"/>
        <v>32261</v>
      </c>
      <c r="J151" s="164">
        <f t="shared" si="39"/>
        <v>32261</v>
      </c>
      <c r="K151" s="164">
        <f t="shared" si="39"/>
        <v>32261</v>
      </c>
      <c r="L151" s="164">
        <f t="shared" si="39"/>
        <v>30082</v>
      </c>
      <c r="M151" s="164">
        <f t="shared" si="39"/>
        <v>30082</v>
      </c>
      <c r="N151" s="164">
        <f t="shared" si="39"/>
        <v>30322</v>
      </c>
      <c r="O151" s="164">
        <f t="shared" si="39"/>
        <v>30342</v>
      </c>
      <c r="P151" s="164">
        <f t="shared" si="39"/>
        <v>30384</v>
      </c>
      <c r="Q151" s="164">
        <f t="shared" si="39"/>
        <v>30384</v>
      </c>
      <c r="R151" s="164">
        <f t="shared" si="39"/>
        <v>30384</v>
      </c>
      <c r="S151" s="164">
        <f t="shared" si="39"/>
        <v>30768.61</v>
      </c>
      <c r="T151" s="164">
        <f t="shared" si="39"/>
        <v>29697.89</v>
      </c>
      <c r="U151" s="164">
        <f t="shared" si="39"/>
        <v>29697.89</v>
      </c>
      <c r="V151" s="164">
        <f t="shared" si="39"/>
        <v>29698</v>
      </c>
      <c r="W151" s="164">
        <f t="shared" si="39"/>
        <v>29697.89</v>
      </c>
      <c r="X151" s="164">
        <f t="shared" si="39"/>
        <v>29697.89</v>
      </c>
      <c r="Y151" s="164">
        <f t="shared" si="39"/>
        <v>29697.89</v>
      </c>
      <c r="Z151" s="164">
        <f t="shared" si="39"/>
        <v>29698</v>
      </c>
      <c r="AA151" s="164">
        <f t="shared" si="39"/>
        <v>29698</v>
      </c>
      <c r="AB151" s="164">
        <f t="shared" si="39"/>
        <v>29697.89</v>
      </c>
      <c r="AC151" s="164">
        <f t="shared" si="39"/>
        <v>29697.89</v>
      </c>
      <c r="AD151" s="164">
        <f t="shared" si="39"/>
        <v>29697.89</v>
      </c>
      <c r="AE151" s="164">
        <f t="shared" si="39"/>
        <v>29697.89</v>
      </c>
      <c r="AF151" s="164">
        <f t="shared" si="39"/>
        <v>29697.89</v>
      </c>
      <c r="AG151" s="164">
        <f t="shared" si="39"/>
        <v>29697.89</v>
      </c>
      <c r="AH151" s="164">
        <f t="shared" si="39"/>
        <v>29697.89</v>
      </c>
      <c r="AI151" s="164">
        <f t="shared" si="39"/>
        <v>29697.89</v>
      </c>
      <c r="AJ151" s="164">
        <f t="shared" si="39"/>
        <v>34565.89</v>
      </c>
      <c r="AK151" s="164">
        <f t="shared" si="39"/>
        <v>34565.89</v>
      </c>
      <c r="AL151" s="164">
        <f t="shared" si="39"/>
        <v>34565.89</v>
      </c>
      <c r="AM151" s="164">
        <f t="shared" si="39"/>
        <v>34565.89</v>
      </c>
      <c r="AN151" s="164">
        <f t="shared" si="39"/>
        <v>34565.89</v>
      </c>
      <c r="AO151" s="164">
        <f t="shared" si="39"/>
        <v>34565.89</v>
      </c>
      <c r="AP151" s="164">
        <f t="shared" si="39"/>
        <v>34565.89</v>
      </c>
      <c r="AQ151" s="164">
        <f t="shared" si="39"/>
        <v>34565.89</v>
      </c>
      <c r="AR151" s="164">
        <f t="shared" si="39"/>
        <v>34565.89</v>
      </c>
      <c r="AS151" s="164">
        <f t="shared" si="39"/>
        <v>34565.89</v>
      </c>
      <c r="AT151" s="164">
        <f t="shared" si="39"/>
        <v>34565.89</v>
      </c>
      <c r="AU151" s="164">
        <f t="shared" si="39"/>
        <v>34565.89</v>
      </c>
      <c r="AV151" s="164">
        <f t="shared" si="39"/>
        <v>34565.89</v>
      </c>
      <c r="AW151" s="164">
        <f t="shared" si="39"/>
        <v>34565.89</v>
      </c>
      <c r="AX151" s="164">
        <v>34565.89</v>
      </c>
      <c r="AY151" s="164">
        <v>34565.89</v>
      </c>
      <c r="AZ151" s="164">
        <v>34566</v>
      </c>
      <c r="BA151" s="164">
        <v>34566</v>
      </c>
      <c r="BB151" s="164">
        <v>34566</v>
      </c>
      <c r="BC151" s="164">
        <v>34566</v>
      </c>
      <c r="BD151" s="164">
        <v>34566</v>
      </c>
      <c r="BE151" s="164">
        <v>34566</v>
      </c>
      <c r="BF151" s="164">
        <v>34566</v>
      </c>
      <c r="BG151" s="164">
        <v>34566</v>
      </c>
      <c r="BH151" s="164">
        <v>34566</v>
      </c>
      <c r="BI151" s="164">
        <v>34566</v>
      </c>
      <c r="BJ151" s="164">
        <v>34566</v>
      </c>
      <c r="BK151" s="164">
        <v>34566</v>
      </c>
    </row>
    <row r="152" spans="1:63">
      <c r="A152" t="s">
        <v>250</v>
      </c>
      <c r="B152" s="162"/>
      <c r="C152" s="162"/>
      <c r="D152" s="162"/>
      <c r="E152" s="162"/>
      <c r="F152" s="162"/>
      <c r="G152" s="162"/>
      <c r="H152" s="162"/>
      <c r="I152" s="151">
        <f t="shared" ref="I152:AW152" si="40">IFERROR(I93*I34,"*")</f>
        <v>9299.6999999999989</v>
      </c>
      <c r="J152" s="162">
        <f t="shared" si="40"/>
        <v>9300</v>
      </c>
      <c r="K152" s="162">
        <f t="shared" si="40"/>
        <v>9300</v>
      </c>
      <c r="L152" s="162">
        <f t="shared" si="40"/>
        <v>9300</v>
      </c>
      <c r="M152" s="162">
        <f t="shared" si="40"/>
        <v>9300</v>
      </c>
      <c r="N152" s="162">
        <f t="shared" si="40"/>
        <v>9281</v>
      </c>
      <c r="O152" s="162">
        <f t="shared" si="40"/>
        <v>9135.6</v>
      </c>
      <c r="P152" s="162">
        <f t="shared" si="40"/>
        <v>12018</v>
      </c>
      <c r="Q152" s="162">
        <f t="shared" si="40"/>
        <v>12018</v>
      </c>
      <c r="R152" s="162">
        <f t="shared" si="40"/>
        <v>12018</v>
      </c>
      <c r="S152" s="162">
        <f t="shared" si="40"/>
        <v>11544.284999999998</v>
      </c>
      <c r="T152" s="162">
        <f t="shared" si="40"/>
        <v>11867.415000000001</v>
      </c>
      <c r="U152" s="162">
        <f t="shared" si="40"/>
        <v>11867.415000000001</v>
      </c>
      <c r="V152" s="162">
        <f t="shared" si="40"/>
        <v>11867</v>
      </c>
      <c r="W152" s="162">
        <f t="shared" si="40"/>
        <v>11867.415000000001</v>
      </c>
      <c r="X152" s="162">
        <f t="shared" si="40"/>
        <v>11867.415000000001</v>
      </c>
      <c r="Y152" s="162">
        <f t="shared" si="40"/>
        <v>11867.415000000001</v>
      </c>
      <c r="Z152" s="162">
        <f t="shared" si="40"/>
        <v>11867</v>
      </c>
      <c r="AA152" s="162">
        <f t="shared" si="40"/>
        <v>11867</v>
      </c>
      <c r="AB152" s="162">
        <f t="shared" si="40"/>
        <v>11867.415000000001</v>
      </c>
      <c r="AC152" s="162">
        <f t="shared" si="40"/>
        <v>11867.415000000001</v>
      </c>
      <c r="AD152" s="162">
        <f t="shared" si="40"/>
        <v>11867.415000000001</v>
      </c>
      <c r="AE152" s="162">
        <f t="shared" si="40"/>
        <v>11867.415000000001</v>
      </c>
      <c r="AF152" s="162">
        <f t="shared" si="40"/>
        <v>11867.415000000001</v>
      </c>
      <c r="AG152" s="162">
        <f t="shared" si="40"/>
        <v>11867.415000000001</v>
      </c>
      <c r="AH152" s="162">
        <f t="shared" si="40"/>
        <v>11867.415000000001</v>
      </c>
      <c r="AI152" s="162">
        <f t="shared" si="40"/>
        <v>11867.415000000001</v>
      </c>
      <c r="AJ152" s="162">
        <f t="shared" si="40"/>
        <v>11867.415000000001</v>
      </c>
      <c r="AK152" s="160" t="str">
        <f t="shared" si="40"/>
        <v>*</v>
      </c>
      <c r="AL152" s="160" t="str">
        <f t="shared" si="40"/>
        <v>*</v>
      </c>
      <c r="AM152" s="160" t="str">
        <f t="shared" si="40"/>
        <v>*</v>
      </c>
      <c r="AN152" s="160" t="str">
        <f t="shared" si="40"/>
        <v>*</v>
      </c>
      <c r="AO152" s="160" t="str">
        <f t="shared" si="40"/>
        <v>*</v>
      </c>
      <c r="AP152" s="160" t="str">
        <f t="shared" si="40"/>
        <v>*</v>
      </c>
      <c r="AQ152" s="160" t="str">
        <f t="shared" si="40"/>
        <v>*</v>
      </c>
      <c r="AR152" s="160" t="str">
        <f t="shared" si="40"/>
        <v>*</v>
      </c>
      <c r="AS152" s="160" t="str">
        <f t="shared" si="40"/>
        <v>*</v>
      </c>
      <c r="AT152" s="160" t="str">
        <f t="shared" si="40"/>
        <v>*</v>
      </c>
      <c r="AU152" s="160" t="str">
        <f t="shared" si="40"/>
        <v>*</v>
      </c>
      <c r="AV152" s="160" t="str">
        <f t="shared" si="40"/>
        <v>*</v>
      </c>
      <c r="AW152" s="160" t="str">
        <f t="shared" si="40"/>
        <v>*</v>
      </c>
      <c r="AX152" s="160" t="s">
        <v>234</v>
      </c>
      <c r="AY152" s="160" t="s">
        <v>234</v>
      </c>
      <c r="AZ152" s="160" t="s">
        <v>234</v>
      </c>
      <c r="BA152" s="160" t="s">
        <v>234</v>
      </c>
      <c r="BB152" s="160" t="s">
        <v>234</v>
      </c>
      <c r="BC152" s="160" t="s">
        <v>234</v>
      </c>
      <c r="BD152" s="160" t="s">
        <v>234</v>
      </c>
      <c r="BE152" s="160" t="s">
        <v>234</v>
      </c>
      <c r="BF152" s="160" t="s">
        <v>234</v>
      </c>
      <c r="BG152" s="160" t="s">
        <v>234</v>
      </c>
      <c r="BH152" s="160" t="s">
        <v>234</v>
      </c>
      <c r="BI152" s="160" t="s">
        <v>234</v>
      </c>
      <c r="BJ152" s="160" t="s">
        <v>234</v>
      </c>
      <c r="BK152" s="160" t="s">
        <v>234</v>
      </c>
    </row>
    <row r="153" spans="1:63">
      <c r="A153" s="150" t="s">
        <v>251</v>
      </c>
      <c r="B153" s="164"/>
      <c r="C153" s="164"/>
      <c r="D153" s="164"/>
      <c r="E153" s="164"/>
      <c r="F153" s="164"/>
      <c r="G153" s="164"/>
      <c r="H153" s="164"/>
      <c r="I153" s="163">
        <f t="shared" ref="I153:AW153" si="41">IFERROR(I94*I35,"*")</f>
        <v>3801.8999999999996</v>
      </c>
      <c r="J153" s="164">
        <f t="shared" si="41"/>
        <v>3802.0000000000005</v>
      </c>
      <c r="K153" s="164">
        <f t="shared" si="41"/>
        <v>3802.0000000000005</v>
      </c>
      <c r="L153" s="164">
        <f t="shared" si="41"/>
        <v>3802.0000000000005</v>
      </c>
      <c r="M153" s="164">
        <f t="shared" si="41"/>
        <v>3802.0000000000005</v>
      </c>
      <c r="N153" s="164">
        <f t="shared" si="41"/>
        <v>4340</v>
      </c>
      <c r="O153" s="164">
        <f t="shared" si="41"/>
        <v>4293.5999999999995</v>
      </c>
      <c r="P153" s="164">
        <f t="shared" si="41"/>
        <v>4266.3</v>
      </c>
      <c r="Q153" s="164">
        <f t="shared" si="41"/>
        <v>4266.3</v>
      </c>
      <c r="R153" s="164">
        <f t="shared" si="41"/>
        <v>4266.3</v>
      </c>
      <c r="S153" s="164">
        <f t="shared" si="41"/>
        <v>4288.2749999999996</v>
      </c>
      <c r="T153" s="164">
        <f t="shared" si="41"/>
        <v>4129.5749999999998</v>
      </c>
      <c r="U153" s="164">
        <f t="shared" si="41"/>
        <v>4129.5749999999998</v>
      </c>
      <c r="V153" s="164">
        <f t="shared" si="41"/>
        <v>4130</v>
      </c>
      <c r="W153" s="164">
        <f t="shared" si="41"/>
        <v>4129.5749999999998</v>
      </c>
      <c r="X153" s="164">
        <f t="shared" si="41"/>
        <v>4129.5749999999998</v>
      </c>
      <c r="Y153" s="164">
        <f t="shared" si="41"/>
        <v>4129.5749999999998</v>
      </c>
      <c r="Z153" s="164">
        <f t="shared" si="41"/>
        <v>4130</v>
      </c>
      <c r="AA153" s="164">
        <f t="shared" si="41"/>
        <v>4130</v>
      </c>
      <c r="AB153" s="164">
        <f t="shared" si="41"/>
        <v>4129.5749999999998</v>
      </c>
      <c r="AC153" s="164">
        <f t="shared" si="41"/>
        <v>4129.5749999999998</v>
      </c>
      <c r="AD153" s="164">
        <f t="shared" si="41"/>
        <v>4129.5749999999998</v>
      </c>
      <c r="AE153" s="164">
        <f t="shared" si="41"/>
        <v>4129.5749999999998</v>
      </c>
      <c r="AF153" s="164">
        <f t="shared" si="41"/>
        <v>4129.5749999999998</v>
      </c>
      <c r="AG153" s="164">
        <f t="shared" si="41"/>
        <v>4129.5749999999998</v>
      </c>
      <c r="AH153" s="164">
        <f t="shared" si="41"/>
        <v>4129.5749999999998</v>
      </c>
      <c r="AI153" s="164">
        <f t="shared" si="41"/>
        <v>4129.5749999999998</v>
      </c>
      <c r="AJ153" s="164">
        <f t="shared" si="41"/>
        <v>4129.5749999999998</v>
      </c>
      <c r="AK153" s="159" t="str">
        <f t="shared" si="41"/>
        <v>*</v>
      </c>
      <c r="AL153" s="159" t="str">
        <f t="shared" si="41"/>
        <v>*</v>
      </c>
      <c r="AM153" s="159" t="str">
        <f t="shared" si="41"/>
        <v>*</v>
      </c>
      <c r="AN153" s="159" t="str">
        <f t="shared" si="41"/>
        <v>*</v>
      </c>
      <c r="AO153" s="159" t="str">
        <f t="shared" si="41"/>
        <v>*</v>
      </c>
      <c r="AP153" s="159" t="str">
        <f t="shared" si="41"/>
        <v>*</v>
      </c>
      <c r="AQ153" s="159" t="str">
        <f t="shared" si="41"/>
        <v>*</v>
      </c>
      <c r="AR153" s="159" t="str">
        <f t="shared" si="41"/>
        <v>*</v>
      </c>
      <c r="AS153" s="159" t="str">
        <f t="shared" si="41"/>
        <v>*</v>
      </c>
      <c r="AT153" s="159" t="str">
        <f t="shared" si="41"/>
        <v>*</v>
      </c>
      <c r="AU153" s="159" t="str">
        <f t="shared" si="41"/>
        <v>*</v>
      </c>
      <c r="AV153" s="159" t="str">
        <f t="shared" si="41"/>
        <v>*</v>
      </c>
      <c r="AW153" s="159" t="str">
        <f t="shared" si="41"/>
        <v>*</v>
      </c>
      <c r="AX153" s="159" t="s">
        <v>234</v>
      </c>
      <c r="AY153" s="159" t="s">
        <v>234</v>
      </c>
      <c r="AZ153" s="159" t="s">
        <v>234</v>
      </c>
      <c r="BA153" s="159" t="s">
        <v>234</v>
      </c>
      <c r="BB153" s="159" t="s">
        <v>234</v>
      </c>
      <c r="BC153" s="159" t="s">
        <v>234</v>
      </c>
      <c r="BD153" s="159" t="s">
        <v>234</v>
      </c>
      <c r="BE153" s="159" t="s">
        <v>234</v>
      </c>
      <c r="BF153" s="159" t="s">
        <v>234</v>
      </c>
      <c r="BG153" s="159" t="s">
        <v>234</v>
      </c>
      <c r="BH153" s="159" t="s">
        <v>234</v>
      </c>
      <c r="BI153" s="159" t="s">
        <v>234</v>
      </c>
      <c r="BJ153" s="159" t="s">
        <v>234</v>
      </c>
      <c r="BK153" s="159" t="s">
        <v>234</v>
      </c>
    </row>
    <row r="154" spans="1:63">
      <c r="A154" t="s">
        <v>252</v>
      </c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51">
        <f t="shared" ref="N154:AW154" si="42">IFERROR(N95*N36,"*")</f>
        <v>19207</v>
      </c>
      <c r="O154" s="162">
        <f t="shared" si="42"/>
        <v>19207</v>
      </c>
      <c r="P154" s="162">
        <f t="shared" si="42"/>
        <v>19207</v>
      </c>
      <c r="Q154" s="162">
        <f t="shared" si="42"/>
        <v>19206.7</v>
      </c>
      <c r="R154" s="162">
        <f t="shared" si="42"/>
        <v>19207</v>
      </c>
      <c r="S154" s="162">
        <f t="shared" si="42"/>
        <v>19248.169999999998</v>
      </c>
      <c r="T154" s="162">
        <f t="shared" si="42"/>
        <v>19165.230000000003</v>
      </c>
      <c r="U154" s="162">
        <f t="shared" si="42"/>
        <v>19165.230000000003</v>
      </c>
      <c r="V154" s="162">
        <f t="shared" si="42"/>
        <v>19165</v>
      </c>
      <c r="W154" s="162">
        <f t="shared" si="42"/>
        <v>19165.230000000003</v>
      </c>
      <c r="X154" s="162">
        <f t="shared" si="42"/>
        <v>19165.230000000003</v>
      </c>
      <c r="Y154" s="162">
        <f t="shared" si="42"/>
        <v>19165.230000000003</v>
      </c>
      <c r="Z154" s="162">
        <f t="shared" si="42"/>
        <v>19165</v>
      </c>
      <c r="AA154" s="162">
        <f t="shared" si="42"/>
        <v>19165</v>
      </c>
      <c r="AB154" s="162">
        <f t="shared" si="42"/>
        <v>19165.230000000003</v>
      </c>
      <c r="AC154" s="162">
        <f t="shared" si="42"/>
        <v>19165.230000000003</v>
      </c>
      <c r="AD154" s="162">
        <f t="shared" si="42"/>
        <v>19165.230000000003</v>
      </c>
      <c r="AE154" s="162">
        <f t="shared" si="42"/>
        <v>19165.230000000003</v>
      </c>
      <c r="AF154" s="162">
        <f t="shared" si="42"/>
        <v>19165.230000000003</v>
      </c>
      <c r="AG154" s="162">
        <f t="shared" si="42"/>
        <v>19165.230000000003</v>
      </c>
      <c r="AH154" s="162">
        <f t="shared" si="42"/>
        <v>19165.230000000003</v>
      </c>
      <c r="AI154" s="162">
        <f t="shared" si="42"/>
        <v>19165.230000000003</v>
      </c>
      <c r="AJ154" s="162">
        <f t="shared" si="42"/>
        <v>19165.230000000003</v>
      </c>
      <c r="AK154" s="162">
        <f t="shared" si="42"/>
        <v>19165.230000000003</v>
      </c>
      <c r="AL154" s="162">
        <f t="shared" si="42"/>
        <v>19165.230000000003</v>
      </c>
      <c r="AM154" s="162">
        <f t="shared" si="42"/>
        <v>19165.230000000003</v>
      </c>
      <c r="AN154" s="162">
        <f t="shared" si="42"/>
        <v>19165.230000000003</v>
      </c>
      <c r="AO154" s="162">
        <f t="shared" si="42"/>
        <v>19165.230000000003</v>
      </c>
      <c r="AP154" s="162">
        <f t="shared" si="42"/>
        <v>19165.230000000003</v>
      </c>
      <c r="AQ154" s="162">
        <f t="shared" si="42"/>
        <v>19165.230000000003</v>
      </c>
      <c r="AR154" s="162">
        <f t="shared" si="42"/>
        <v>19165.230000000003</v>
      </c>
      <c r="AS154" s="162">
        <f t="shared" si="42"/>
        <v>19165.230000000003</v>
      </c>
      <c r="AT154" s="162">
        <f t="shared" si="42"/>
        <v>19165.230000000003</v>
      </c>
      <c r="AU154" s="162">
        <f t="shared" si="42"/>
        <v>19165.230000000003</v>
      </c>
      <c r="AV154" s="162">
        <f t="shared" si="42"/>
        <v>19165.230000000003</v>
      </c>
      <c r="AW154" s="162">
        <f t="shared" si="42"/>
        <v>19165.230000000003</v>
      </c>
      <c r="AX154" s="162">
        <v>19165.230000000003</v>
      </c>
      <c r="AY154" s="162">
        <v>19165.230000000003</v>
      </c>
      <c r="AZ154" s="162">
        <v>19165</v>
      </c>
      <c r="BA154" s="162">
        <v>19165</v>
      </c>
      <c r="BB154" s="162">
        <v>19165</v>
      </c>
      <c r="BC154" s="162">
        <v>19165</v>
      </c>
      <c r="BD154" s="162">
        <v>19165</v>
      </c>
      <c r="BE154" s="162">
        <v>19165</v>
      </c>
      <c r="BF154" s="162">
        <v>19165</v>
      </c>
      <c r="BG154" s="162">
        <v>19165</v>
      </c>
      <c r="BH154" s="162">
        <v>19165</v>
      </c>
      <c r="BI154" s="162">
        <v>19165</v>
      </c>
      <c r="BJ154" s="162">
        <v>19165</v>
      </c>
      <c r="BK154" s="162">
        <v>19165</v>
      </c>
    </row>
    <row r="155" spans="1:63">
      <c r="A155" s="150" t="s">
        <v>253</v>
      </c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164"/>
      <c r="N155" s="164"/>
      <c r="O155" s="164"/>
      <c r="P155" s="164"/>
      <c r="Q155" s="163">
        <f t="shared" ref="Q155:AW155" si="43">IFERROR(Q96*Q37,"*")</f>
        <v>11501.699999999999</v>
      </c>
      <c r="R155" s="164">
        <f t="shared" si="43"/>
        <v>11501.699999999999</v>
      </c>
      <c r="S155" s="164">
        <f t="shared" si="43"/>
        <v>11515.497000000001</v>
      </c>
      <c r="T155" s="164">
        <f t="shared" si="43"/>
        <v>11487.903</v>
      </c>
      <c r="U155" s="164">
        <f t="shared" si="43"/>
        <v>11487.903</v>
      </c>
      <c r="V155" s="164">
        <f t="shared" si="43"/>
        <v>11488</v>
      </c>
      <c r="W155" s="164">
        <f t="shared" si="43"/>
        <v>11487.903</v>
      </c>
      <c r="X155" s="164">
        <f t="shared" si="43"/>
        <v>11487.903</v>
      </c>
      <c r="Y155" s="164">
        <f t="shared" si="43"/>
        <v>11487.903</v>
      </c>
      <c r="Z155" s="164">
        <f t="shared" si="43"/>
        <v>11488</v>
      </c>
      <c r="AA155" s="164">
        <f t="shared" si="43"/>
        <v>11488</v>
      </c>
      <c r="AB155" s="164">
        <f t="shared" si="43"/>
        <v>11487.903</v>
      </c>
      <c r="AC155" s="164">
        <f t="shared" si="43"/>
        <v>11487.903</v>
      </c>
      <c r="AD155" s="164">
        <f t="shared" si="43"/>
        <v>12559.602999999999</v>
      </c>
      <c r="AE155" s="164">
        <f t="shared" si="43"/>
        <v>12559.602999999999</v>
      </c>
      <c r="AF155" s="164">
        <f t="shared" si="43"/>
        <v>12559.602999999999</v>
      </c>
      <c r="AG155" s="164">
        <f t="shared" si="43"/>
        <v>12559.602999999999</v>
      </c>
      <c r="AH155" s="164">
        <f t="shared" si="43"/>
        <v>12559.602999999999</v>
      </c>
      <c r="AI155" s="164">
        <f t="shared" si="43"/>
        <v>12559.602999999999</v>
      </c>
      <c r="AJ155" s="164">
        <f t="shared" si="43"/>
        <v>12559.602999999999</v>
      </c>
      <c r="AK155" s="164">
        <f t="shared" si="43"/>
        <v>12559.602999999999</v>
      </c>
      <c r="AL155" s="164">
        <f t="shared" si="43"/>
        <v>12559.602999999999</v>
      </c>
      <c r="AM155" s="164">
        <f t="shared" si="43"/>
        <v>12559.602999999999</v>
      </c>
      <c r="AN155" s="164">
        <f t="shared" si="43"/>
        <v>12559.602999999999</v>
      </c>
      <c r="AO155" s="164">
        <f t="shared" si="43"/>
        <v>12559.602999999999</v>
      </c>
      <c r="AP155" s="164">
        <f t="shared" si="43"/>
        <v>12559.602999999999</v>
      </c>
      <c r="AQ155" s="164">
        <f t="shared" si="43"/>
        <v>12559.602999999999</v>
      </c>
      <c r="AR155" s="164">
        <f t="shared" si="43"/>
        <v>12559.602999999999</v>
      </c>
      <c r="AS155" s="164">
        <f t="shared" si="43"/>
        <v>12559.602999999999</v>
      </c>
      <c r="AT155" s="164">
        <f t="shared" si="43"/>
        <v>12559.602999999999</v>
      </c>
      <c r="AU155" s="164">
        <f t="shared" si="43"/>
        <v>12559.602999999999</v>
      </c>
      <c r="AV155" s="164">
        <f t="shared" si="43"/>
        <v>12559.602999999999</v>
      </c>
      <c r="AW155" s="164">
        <f t="shared" si="43"/>
        <v>12559.602999999999</v>
      </c>
      <c r="AX155" s="164">
        <v>12559.602999999999</v>
      </c>
      <c r="AY155" s="164">
        <v>12559.602999999999</v>
      </c>
      <c r="AZ155" s="159" t="s">
        <v>234</v>
      </c>
      <c r="BA155" s="159" t="s">
        <v>234</v>
      </c>
      <c r="BB155" s="159" t="s">
        <v>234</v>
      </c>
      <c r="BC155" s="159" t="s">
        <v>234</v>
      </c>
      <c r="BD155" s="159" t="s">
        <v>234</v>
      </c>
      <c r="BE155" s="159" t="s">
        <v>234</v>
      </c>
      <c r="BF155" s="159" t="s">
        <v>234</v>
      </c>
      <c r="BG155" s="159" t="s">
        <v>234</v>
      </c>
      <c r="BH155" s="159" t="s">
        <v>234</v>
      </c>
      <c r="BI155" s="159" t="s">
        <v>234</v>
      </c>
      <c r="BJ155" s="159" t="s">
        <v>234</v>
      </c>
      <c r="BK155" s="159" t="s">
        <v>234</v>
      </c>
    </row>
    <row r="156" spans="1:63">
      <c r="A156" t="s">
        <v>254</v>
      </c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51">
        <f t="shared" ref="Q156:AW156" si="44">IFERROR(Q97*Q38,"*")</f>
        <v>4924</v>
      </c>
      <c r="R156" s="162">
        <f t="shared" si="44"/>
        <v>4924</v>
      </c>
      <c r="S156" s="162">
        <f t="shared" si="44"/>
        <v>8880.4380000000001</v>
      </c>
      <c r="T156" s="162">
        <f t="shared" si="44"/>
        <v>8353.5619999999999</v>
      </c>
      <c r="U156" s="162">
        <f t="shared" si="44"/>
        <v>8353.5619999999999</v>
      </c>
      <c r="V156" s="162">
        <f t="shared" si="44"/>
        <v>8354</v>
      </c>
      <c r="W156" s="162">
        <f t="shared" si="44"/>
        <v>8353.5619999999999</v>
      </c>
      <c r="X156" s="162">
        <f t="shared" si="44"/>
        <v>8353.5619999999999</v>
      </c>
      <c r="Y156" s="162">
        <f t="shared" si="44"/>
        <v>8353.5619999999999</v>
      </c>
      <c r="Z156" s="162">
        <f t="shared" si="44"/>
        <v>8354</v>
      </c>
      <c r="AA156" s="162">
        <f t="shared" si="44"/>
        <v>8354</v>
      </c>
      <c r="AB156" s="162">
        <f t="shared" si="44"/>
        <v>8353.5619999999999</v>
      </c>
      <c r="AC156" s="162">
        <f t="shared" si="44"/>
        <v>8353.5619999999999</v>
      </c>
      <c r="AD156" s="162">
        <f t="shared" si="44"/>
        <v>8353.5619999999999</v>
      </c>
      <c r="AE156" s="162">
        <f t="shared" si="44"/>
        <v>8353.5619999999999</v>
      </c>
      <c r="AF156" s="162">
        <f t="shared" si="44"/>
        <v>8353.5619999999999</v>
      </c>
      <c r="AG156" s="162">
        <f t="shared" si="44"/>
        <v>8353.5619999999999</v>
      </c>
      <c r="AH156" s="162">
        <f t="shared" si="44"/>
        <v>8353.5619999999999</v>
      </c>
      <c r="AI156" s="162">
        <f t="shared" si="44"/>
        <v>8353.5619999999999</v>
      </c>
      <c r="AJ156" s="162">
        <f t="shared" si="44"/>
        <v>8353.5619999999999</v>
      </c>
      <c r="AK156" s="162">
        <f t="shared" si="44"/>
        <v>8353.5619999999999</v>
      </c>
      <c r="AL156" s="160" t="str">
        <f t="shared" si="44"/>
        <v>*</v>
      </c>
      <c r="AM156" s="160" t="str">
        <f t="shared" si="44"/>
        <v>*</v>
      </c>
      <c r="AN156" s="160" t="str">
        <f t="shared" si="44"/>
        <v>*</v>
      </c>
      <c r="AO156" s="160" t="str">
        <f t="shared" si="44"/>
        <v>*</v>
      </c>
      <c r="AP156" s="160" t="str">
        <f t="shared" si="44"/>
        <v>*</v>
      </c>
      <c r="AQ156" s="160" t="str">
        <f t="shared" si="44"/>
        <v>*</v>
      </c>
      <c r="AR156" s="160" t="str">
        <f t="shared" si="44"/>
        <v>*</v>
      </c>
      <c r="AS156" s="160" t="str">
        <f t="shared" si="44"/>
        <v>*</v>
      </c>
      <c r="AT156" s="160" t="str">
        <f t="shared" si="44"/>
        <v>*</v>
      </c>
      <c r="AU156" s="160" t="str">
        <f t="shared" si="44"/>
        <v>*</v>
      </c>
      <c r="AV156" s="160" t="str">
        <f t="shared" si="44"/>
        <v>*</v>
      </c>
      <c r="AW156" s="160" t="str">
        <f t="shared" si="44"/>
        <v>*</v>
      </c>
      <c r="AX156" s="160" t="s">
        <v>234</v>
      </c>
      <c r="AY156" s="160" t="s">
        <v>234</v>
      </c>
      <c r="AZ156" s="160" t="s">
        <v>234</v>
      </c>
      <c r="BA156" s="160" t="s">
        <v>234</v>
      </c>
      <c r="BB156" s="160" t="s">
        <v>234</v>
      </c>
      <c r="BC156" s="160" t="s">
        <v>234</v>
      </c>
      <c r="BD156" s="160" t="s">
        <v>234</v>
      </c>
      <c r="BE156" s="160" t="s">
        <v>234</v>
      </c>
      <c r="BF156" s="160" t="s">
        <v>234</v>
      </c>
      <c r="BG156" s="160" t="s">
        <v>234</v>
      </c>
      <c r="BH156" s="160" t="s">
        <v>234</v>
      </c>
      <c r="BI156" s="160" t="s">
        <v>234</v>
      </c>
      <c r="BJ156" s="160" t="s">
        <v>234</v>
      </c>
      <c r="BK156" s="160" t="s">
        <v>234</v>
      </c>
    </row>
    <row r="157" spans="1:63">
      <c r="A157" s="150" t="s">
        <v>321</v>
      </c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164"/>
      <c r="N157" s="164"/>
      <c r="O157" s="164"/>
      <c r="P157" s="164"/>
      <c r="Q157" s="163">
        <f t="shared" ref="Q157:AW157" si="45">IFERROR(Q98*Q39,"*")</f>
        <v>25858.02</v>
      </c>
      <c r="R157" s="164">
        <f t="shared" si="45"/>
        <v>25858.02</v>
      </c>
      <c r="S157" s="164">
        <f t="shared" si="45"/>
        <v>26731.5684</v>
      </c>
      <c r="T157" s="164">
        <f t="shared" si="45"/>
        <v>25858.02</v>
      </c>
      <c r="U157" s="164">
        <f t="shared" si="45"/>
        <v>25858.02</v>
      </c>
      <c r="V157" s="164">
        <f t="shared" si="45"/>
        <v>25858</v>
      </c>
      <c r="W157" s="164">
        <f t="shared" si="45"/>
        <v>25858.02</v>
      </c>
      <c r="X157" s="164">
        <f t="shared" si="45"/>
        <v>25858.02</v>
      </c>
      <c r="Y157" s="164">
        <f t="shared" si="45"/>
        <v>25858.02</v>
      </c>
      <c r="Z157" s="164">
        <f t="shared" si="45"/>
        <v>26870</v>
      </c>
      <c r="AA157" s="164">
        <f t="shared" si="45"/>
        <v>26870</v>
      </c>
      <c r="AB157" s="164">
        <f t="shared" si="45"/>
        <v>26869.86</v>
      </c>
      <c r="AC157" s="164">
        <f t="shared" si="45"/>
        <v>26869.86</v>
      </c>
      <c r="AD157" s="164">
        <f t="shared" si="45"/>
        <v>26869.86</v>
      </c>
      <c r="AE157" s="164">
        <f t="shared" si="45"/>
        <v>26869.86</v>
      </c>
      <c r="AF157" s="164">
        <f t="shared" si="45"/>
        <v>26869.86</v>
      </c>
      <c r="AG157" s="164">
        <f t="shared" si="45"/>
        <v>26869.86</v>
      </c>
      <c r="AH157" s="164">
        <f t="shared" si="45"/>
        <v>26869.86</v>
      </c>
      <c r="AI157" s="164">
        <f t="shared" si="45"/>
        <v>26869.86</v>
      </c>
      <c r="AJ157" s="164">
        <f t="shared" si="45"/>
        <v>26869.86</v>
      </c>
      <c r="AK157" s="164">
        <f t="shared" si="45"/>
        <v>26869.86</v>
      </c>
      <c r="AL157" s="164">
        <f t="shared" si="45"/>
        <v>26869.86</v>
      </c>
      <c r="AM157" s="164">
        <f t="shared" si="45"/>
        <v>26869.86</v>
      </c>
      <c r="AN157" s="164">
        <f t="shared" si="45"/>
        <v>26869.86</v>
      </c>
      <c r="AO157" s="164">
        <f t="shared" si="45"/>
        <v>26869.86</v>
      </c>
      <c r="AP157" s="164">
        <f t="shared" si="45"/>
        <v>26869.86</v>
      </c>
      <c r="AQ157" s="164">
        <f t="shared" si="45"/>
        <v>26869.86</v>
      </c>
      <c r="AR157" s="164">
        <f t="shared" si="45"/>
        <v>26869.86</v>
      </c>
      <c r="AS157" s="164">
        <f t="shared" si="45"/>
        <v>26869.86</v>
      </c>
      <c r="AT157" s="164">
        <f t="shared" si="45"/>
        <v>26869.86</v>
      </c>
      <c r="AU157" s="164">
        <f t="shared" si="45"/>
        <v>26869.86</v>
      </c>
      <c r="AV157" s="164">
        <f t="shared" si="45"/>
        <v>26869.86</v>
      </c>
      <c r="AW157" s="164">
        <f t="shared" si="45"/>
        <v>26869.86</v>
      </c>
      <c r="AX157" s="164">
        <v>26869.86</v>
      </c>
      <c r="AY157" s="164">
        <v>26869.86</v>
      </c>
      <c r="AZ157" s="164">
        <v>26870</v>
      </c>
      <c r="BA157" s="164">
        <v>26870</v>
      </c>
      <c r="BB157" s="164">
        <v>26870</v>
      </c>
      <c r="BC157" s="164">
        <v>26870</v>
      </c>
      <c r="BD157" s="164">
        <v>26870</v>
      </c>
      <c r="BE157" s="164">
        <v>26870</v>
      </c>
      <c r="BF157" s="164">
        <v>26870</v>
      </c>
      <c r="BG157" s="164">
        <v>26870</v>
      </c>
      <c r="BH157" s="164">
        <v>26870</v>
      </c>
      <c r="BI157" s="164">
        <v>26870</v>
      </c>
      <c r="BJ157" s="164">
        <v>26870</v>
      </c>
      <c r="BK157" s="164">
        <v>26870</v>
      </c>
    </row>
    <row r="158" spans="1:63">
      <c r="A158" t="s">
        <v>147</v>
      </c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51">
        <f t="shared" ref="R158:AW158" si="46">IFERROR(R99*R40,"*")</f>
        <v>23255.976000000002</v>
      </c>
      <c r="S158" s="162">
        <f t="shared" si="46"/>
        <v>23194.40508</v>
      </c>
      <c r="T158" s="162">
        <f t="shared" si="46"/>
        <v>23317.546920000001</v>
      </c>
      <c r="U158" s="162">
        <f t="shared" si="46"/>
        <v>23317.546920000001</v>
      </c>
      <c r="V158" s="162">
        <f t="shared" si="46"/>
        <v>23317.438000000002</v>
      </c>
      <c r="W158" s="162">
        <f t="shared" si="46"/>
        <v>23317.546920000001</v>
      </c>
      <c r="X158" s="162">
        <f t="shared" si="46"/>
        <v>23317.546920000001</v>
      </c>
      <c r="Y158" s="162">
        <f t="shared" si="46"/>
        <v>23317.546920000001</v>
      </c>
      <c r="Z158" s="162">
        <f t="shared" si="46"/>
        <v>23317.438000000002</v>
      </c>
      <c r="AA158" s="162">
        <f t="shared" si="46"/>
        <v>23317.438000000002</v>
      </c>
      <c r="AB158" s="162">
        <f t="shared" si="46"/>
        <v>23317.546920000001</v>
      </c>
      <c r="AC158" s="162">
        <f t="shared" si="46"/>
        <v>23317.546920000001</v>
      </c>
      <c r="AD158" s="162">
        <f t="shared" si="46"/>
        <v>23317.546920000001</v>
      </c>
      <c r="AE158" s="162">
        <f t="shared" si="46"/>
        <v>23317.546920000001</v>
      </c>
      <c r="AF158" s="162">
        <f t="shared" si="46"/>
        <v>23317.546920000001</v>
      </c>
      <c r="AG158" s="162">
        <f t="shared" si="46"/>
        <v>23317.546920000001</v>
      </c>
      <c r="AH158" s="162">
        <f t="shared" si="46"/>
        <v>23317.546920000001</v>
      </c>
      <c r="AI158" s="162">
        <f t="shared" si="46"/>
        <v>23317.546920000001</v>
      </c>
      <c r="AJ158" s="162">
        <f t="shared" si="46"/>
        <v>23317.546920000001</v>
      </c>
      <c r="AK158" s="162">
        <f t="shared" si="46"/>
        <v>23317.546920000001</v>
      </c>
      <c r="AL158" s="162">
        <f t="shared" si="46"/>
        <v>23317.546920000001</v>
      </c>
      <c r="AM158" s="162">
        <f t="shared" si="46"/>
        <v>23317.546920000001</v>
      </c>
      <c r="AN158" s="162">
        <f t="shared" si="46"/>
        <v>23317.546920000001</v>
      </c>
      <c r="AO158" s="162">
        <f t="shared" si="46"/>
        <v>23317.546920000001</v>
      </c>
      <c r="AP158" s="162">
        <f t="shared" si="46"/>
        <v>23317.546920000001</v>
      </c>
      <c r="AQ158" s="162">
        <f t="shared" si="46"/>
        <v>23317.546920000001</v>
      </c>
      <c r="AR158" s="162">
        <f t="shared" si="46"/>
        <v>23317.546920000001</v>
      </c>
      <c r="AS158" s="162">
        <f t="shared" si="46"/>
        <v>23317.546920000001</v>
      </c>
      <c r="AT158" s="162">
        <f t="shared" si="46"/>
        <v>23317.546920000001</v>
      </c>
      <c r="AU158" s="162">
        <f t="shared" si="46"/>
        <v>23317.546920000001</v>
      </c>
      <c r="AV158" s="162" t="str">
        <f t="shared" si="46"/>
        <v>*</v>
      </c>
      <c r="AW158" s="162" t="str">
        <f t="shared" si="46"/>
        <v>*</v>
      </c>
      <c r="AX158" s="162" t="s">
        <v>234</v>
      </c>
      <c r="AY158" s="162" t="s">
        <v>234</v>
      </c>
      <c r="AZ158" s="162" t="s">
        <v>234</v>
      </c>
      <c r="BA158" s="162" t="s">
        <v>234</v>
      </c>
      <c r="BB158" s="160" t="s">
        <v>234</v>
      </c>
      <c r="BC158" s="160" t="s">
        <v>234</v>
      </c>
      <c r="BD158" s="160" t="s">
        <v>234</v>
      </c>
      <c r="BE158" s="160" t="s">
        <v>234</v>
      </c>
      <c r="BF158" s="160" t="s">
        <v>234</v>
      </c>
      <c r="BG158" s="160" t="s">
        <v>234</v>
      </c>
      <c r="BH158" s="160" t="s">
        <v>234</v>
      </c>
      <c r="BI158" s="160" t="s">
        <v>234</v>
      </c>
      <c r="BJ158" s="160" t="s">
        <v>234</v>
      </c>
      <c r="BK158" s="160" t="s">
        <v>234</v>
      </c>
    </row>
    <row r="159" spans="1:63">
      <c r="A159" s="150" t="s">
        <v>140</v>
      </c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164"/>
      <c r="N159" s="164"/>
      <c r="O159" s="164"/>
      <c r="P159" s="164"/>
      <c r="Q159" s="164"/>
      <c r="R159" s="163">
        <f t="shared" ref="R159:AW159" si="47">IFERROR(R100*R41,"*")</f>
        <v>35413</v>
      </c>
      <c r="S159" s="164">
        <f t="shared" si="47"/>
        <v>35055.280000000006</v>
      </c>
      <c r="T159" s="164">
        <f t="shared" si="47"/>
        <v>35565.22</v>
      </c>
      <c r="U159" s="164">
        <f t="shared" si="47"/>
        <v>35565.22</v>
      </c>
      <c r="V159" s="164">
        <f t="shared" si="47"/>
        <v>35565</v>
      </c>
      <c r="W159" s="164">
        <f t="shared" si="47"/>
        <v>35565.22</v>
      </c>
      <c r="X159" s="164">
        <f t="shared" si="47"/>
        <v>35565.22</v>
      </c>
      <c r="Y159" s="164">
        <f t="shared" si="47"/>
        <v>35565.22</v>
      </c>
      <c r="Z159" s="164">
        <f t="shared" si="47"/>
        <v>35565</v>
      </c>
      <c r="AA159" s="164">
        <f t="shared" si="47"/>
        <v>35565</v>
      </c>
      <c r="AB159" s="164">
        <f t="shared" si="47"/>
        <v>35565.22</v>
      </c>
      <c r="AC159" s="164">
        <f t="shared" si="47"/>
        <v>35565.22</v>
      </c>
      <c r="AD159" s="164">
        <f t="shared" si="47"/>
        <v>35565.22</v>
      </c>
      <c r="AE159" s="164">
        <f t="shared" si="47"/>
        <v>35565.22</v>
      </c>
      <c r="AF159" s="164">
        <f t="shared" si="47"/>
        <v>35565.22</v>
      </c>
      <c r="AG159" s="164">
        <f t="shared" si="47"/>
        <v>35565.22</v>
      </c>
      <c r="AH159" s="164">
        <f t="shared" si="47"/>
        <v>35565.22</v>
      </c>
      <c r="AI159" s="164">
        <f t="shared" si="47"/>
        <v>35565.22</v>
      </c>
      <c r="AJ159" s="164">
        <f t="shared" si="47"/>
        <v>35565.22</v>
      </c>
      <c r="AK159" s="164">
        <f t="shared" si="47"/>
        <v>35565.22</v>
      </c>
      <c r="AL159" s="164">
        <f t="shared" si="47"/>
        <v>35565.22</v>
      </c>
      <c r="AM159" s="164">
        <f t="shared" si="47"/>
        <v>35565.22</v>
      </c>
      <c r="AN159" s="164">
        <f t="shared" si="47"/>
        <v>35565.22</v>
      </c>
      <c r="AO159" s="164">
        <f t="shared" si="47"/>
        <v>35565.22</v>
      </c>
      <c r="AP159" s="164">
        <f t="shared" si="47"/>
        <v>35565.22</v>
      </c>
      <c r="AQ159" s="164">
        <f t="shared" si="47"/>
        <v>35565.22</v>
      </c>
      <c r="AR159" s="164">
        <f t="shared" si="47"/>
        <v>35565.22</v>
      </c>
      <c r="AS159" s="164">
        <f t="shared" si="47"/>
        <v>35565.22</v>
      </c>
      <c r="AT159" s="164">
        <f t="shared" si="47"/>
        <v>35565.22</v>
      </c>
      <c r="AU159" s="164">
        <f t="shared" si="47"/>
        <v>35565.22</v>
      </c>
      <c r="AV159" s="164">
        <f t="shared" si="47"/>
        <v>35565.22</v>
      </c>
      <c r="AW159" s="164">
        <f t="shared" si="47"/>
        <v>35565.22</v>
      </c>
      <c r="AX159" s="164">
        <v>35565.22</v>
      </c>
      <c r="AY159" s="164">
        <v>35565.22</v>
      </c>
      <c r="AZ159" s="164">
        <v>35565</v>
      </c>
      <c r="BA159" s="164">
        <v>35565</v>
      </c>
      <c r="BB159" s="164">
        <v>35565</v>
      </c>
      <c r="BC159" s="164">
        <v>35565</v>
      </c>
      <c r="BD159" s="164">
        <v>35565</v>
      </c>
      <c r="BE159" s="164">
        <v>35565</v>
      </c>
      <c r="BF159" s="164">
        <v>35565</v>
      </c>
      <c r="BG159" s="164">
        <v>35565</v>
      </c>
      <c r="BH159" s="164">
        <v>35565</v>
      </c>
      <c r="BI159" s="164">
        <v>35565</v>
      </c>
      <c r="BJ159" s="164">
        <v>35565</v>
      </c>
      <c r="BK159" s="164">
        <v>35565</v>
      </c>
    </row>
    <row r="160" spans="1:63">
      <c r="A160" t="s">
        <v>256</v>
      </c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51">
        <f t="shared" ref="T160:AW160" si="48">IFERROR(T101*T42,"*")</f>
        <v>15033.199999999999</v>
      </c>
      <c r="U160" s="162">
        <f t="shared" si="48"/>
        <v>15033.199999999999</v>
      </c>
      <c r="V160" s="162">
        <f t="shared" si="48"/>
        <v>15033</v>
      </c>
      <c r="W160" s="162">
        <f t="shared" si="48"/>
        <v>15033.199999999999</v>
      </c>
      <c r="X160" s="162">
        <f t="shared" si="48"/>
        <v>15033.199999999999</v>
      </c>
      <c r="Y160" s="162">
        <f t="shared" si="48"/>
        <v>15033.199999999999</v>
      </c>
      <c r="Z160" s="162">
        <f t="shared" si="48"/>
        <v>15033</v>
      </c>
      <c r="AA160" s="162">
        <f t="shared" si="48"/>
        <v>15033</v>
      </c>
      <c r="AB160" s="162">
        <f t="shared" si="48"/>
        <v>15033.199999999999</v>
      </c>
      <c r="AC160" s="162">
        <f t="shared" si="48"/>
        <v>15033.199999999999</v>
      </c>
      <c r="AD160" s="162">
        <f t="shared" si="48"/>
        <v>15033.199999999999</v>
      </c>
      <c r="AE160" s="162">
        <f t="shared" si="48"/>
        <v>15033.199999999999</v>
      </c>
      <c r="AF160" s="162">
        <f t="shared" si="48"/>
        <v>15033.199999999999</v>
      </c>
      <c r="AG160" s="162">
        <f t="shared" si="48"/>
        <v>15033.199999999999</v>
      </c>
      <c r="AH160" s="162">
        <f t="shared" si="48"/>
        <v>15033.199999999999</v>
      </c>
      <c r="AI160" s="162">
        <f t="shared" si="48"/>
        <v>15033.199999999999</v>
      </c>
      <c r="AJ160" s="162">
        <f t="shared" si="48"/>
        <v>15033.199999999999</v>
      </c>
      <c r="AK160" s="162">
        <f t="shared" si="48"/>
        <v>15033.199999999999</v>
      </c>
      <c r="AL160" s="162">
        <f t="shared" si="48"/>
        <v>15033.199999999999</v>
      </c>
      <c r="AM160" s="162">
        <f t="shared" si="48"/>
        <v>15033.199999999999</v>
      </c>
      <c r="AN160" s="162">
        <f t="shared" si="48"/>
        <v>15033.199999999999</v>
      </c>
      <c r="AO160" s="162">
        <f t="shared" si="48"/>
        <v>15033.199999999999</v>
      </c>
      <c r="AP160" s="162">
        <f t="shared" si="48"/>
        <v>15033.199999999999</v>
      </c>
      <c r="AQ160" s="162">
        <f t="shared" si="48"/>
        <v>15033.199999999999</v>
      </c>
      <c r="AR160" s="162">
        <f t="shared" si="48"/>
        <v>15033.199999999999</v>
      </c>
      <c r="AS160" s="162">
        <f t="shared" si="48"/>
        <v>15033.199999999999</v>
      </c>
      <c r="AT160" s="162">
        <f t="shared" si="48"/>
        <v>15033.199999999999</v>
      </c>
      <c r="AU160" s="162">
        <f t="shared" si="48"/>
        <v>15033.199999999999</v>
      </c>
      <c r="AV160" s="162">
        <f t="shared" si="48"/>
        <v>15033.199999999999</v>
      </c>
      <c r="AW160" s="162">
        <f t="shared" si="48"/>
        <v>15033.199999999999</v>
      </c>
      <c r="AX160" s="162">
        <v>15033.199999999999</v>
      </c>
      <c r="AY160" s="162">
        <v>15033.199999999999</v>
      </c>
      <c r="AZ160" s="162">
        <v>15033</v>
      </c>
      <c r="BA160" s="162">
        <v>15033</v>
      </c>
      <c r="BB160" s="162">
        <v>15033</v>
      </c>
      <c r="BC160" s="162">
        <v>15033</v>
      </c>
      <c r="BD160" s="160" t="s">
        <v>234</v>
      </c>
      <c r="BE160" s="160" t="s">
        <v>234</v>
      </c>
      <c r="BF160" s="160" t="s">
        <v>234</v>
      </c>
      <c r="BG160" s="160" t="s">
        <v>234</v>
      </c>
      <c r="BH160" s="160" t="s">
        <v>234</v>
      </c>
      <c r="BI160" s="160" t="s">
        <v>234</v>
      </c>
      <c r="BJ160" s="160" t="s">
        <v>234</v>
      </c>
      <c r="BK160" s="160" t="s">
        <v>234</v>
      </c>
    </row>
    <row r="161" spans="1:63">
      <c r="A161" s="150" t="s">
        <v>152</v>
      </c>
      <c r="B161" s="164"/>
      <c r="C161" s="164"/>
      <c r="D161" s="164"/>
      <c r="E161" s="164"/>
      <c r="F161" s="164"/>
      <c r="G161" s="164"/>
      <c r="H161" s="164"/>
      <c r="I161" s="164"/>
      <c r="J161" s="164"/>
      <c r="K161" s="164"/>
      <c r="L161" s="164"/>
      <c r="M161" s="164"/>
      <c r="N161" s="164"/>
      <c r="O161" s="164"/>
      <c r="P161" s="164"/>
      <c r="Q161" s="164"/>
      <c r="R161" s="164"/>
      <c r="S161" s="164"/>
      <c r="T161" s="163">
        <f t="shared" ref="T161:AW161" si="49">IFERROR(T102*T43,"*")</f>
        <v>37812.108999999997</v>
      </c>
      <c r="U161" s="164">
        <f t="shared" si="49"/>
        <v>37812.108999999997</v>
      </c>
      <c r="V161" s="164">
        <f t="shared" si="49"/>
        <v>37812</v>
      </c>
      <c r="W161" s="164">
        <f t="shared" si="49"/>
        <v>37812.108999999997</v>
      </c>
      <c r="X161" s="164">
        <f t="shared" si="49"/>
        <v>37812.108999999997</v>
      </c>
      <c r="Y161" s="164">
        <f t="shared" si="49"/>
        <v>37812.108999999997</v>
      </c>
      <c r="Z161" s="164">
        <f t="shared" si="49"/>
        <v>37812</v>
      </c>
      <c r="AA161" s="164">
        <f t="shared" si="49"/>
        <v>37812</v>
      </c>
      <c r="AB161" s="164">
        <f t="shared" si="49"/>
        <v>37812.108999999997</v>
      </c>
      <c r="AC161" s="164">
        <f t="shared" si="49"/>
        <v>37812.108999999997</v>
      </c>
      <c r="AD161" s="164">
        <f t="shared" si="49"/>
        <v>37812.108999999997</v>
      </c>
      <c r="AE161" s="164">
        <f t="shared" si="49"/>
        <v>37812.108999999997</v>
      </c>
      <c r="AF161" s="164">
        <f t="shared" si="49"/>
        <v>37812.108999999997</v>
      </c>
      <c r="AG161" s="164">
        <f t="shared" si="49"/>
        <v>37812.108999999997</v>
      </c>
      <c r="AH161" s="164">
        <f t="shared" si="49"/>
        <v>37812.108999999997</v>
      </c>
      <c r="AI161" s="164">
        <f t="shared" si="49"/>
        <v>37812.108999999997</v>
      </c>
      <c r="AJ161" s="164">
        <f t="shared" si="49"/>
        <v>37812.108999999997</v>
      </c>
      <c r="AK161" s="164">
        <f t="shared" si="49"/>
        <v>20299.1322</v>
      </c>
      <c r="AL161" s="164">
        <f t="shared" si="49"/>
        <v>20299.1322</v>
      </c>
      <c r="AM161" s="164">
        <f t="shared" si="49"/>
        <v>20299.1322</v>
      </c>
      <c r="AN161" s="164">
        <f t="shared" si="49"/>
        <v>20299.1322</v>
      </c>
      <c r="AO161" s="164">
        <f t="shared" si="49"/>
        <v>20299.1322</v>
      </c>
      <c r="AP161" s="164">
        <f t="shared" si="49"/>
        <v>20299.1322</v>
      </c>
      <c r="AQ161" s="164">
        <f t="shared" si="49"/>
        <v>20299.1322</v>
      </c>
      <c r="AR161" s="164">
        <f t="shared" si="49"/>
        <v>20299.1322</v>
      </c>
      <c r="AS161" s="164">
        <f t="shared" si="49"/>
        <v>20299.1322</v>
      </c>
      <c r="AT161" s="164">
        <f t="shared" si="49"/>
        <v>20299.1322</v>
      </c>
      <c r="AU161" s="164">
        <f t="shared" si="49"/>
        <v>20299.1322</v>
      </c>
      <c r="AV161" s="159" t="str">
        <f t="shared" si="49"/>
        <v>*</v>
      </c>
      <c r="AW161" s="159" t="str">
        <f t="shared" si="49"/>
        <v>*</v>
      </c>
      <c r="AX161" s="159" t="s">
        <v>234</v>
      </c>
      <c r="AY161" s="159" t="s">
        <v>234</v>
      </c>
      <c r="AZ161" s="159" t="s">
        <v>234</v>
      </c>
      <c r="BA161" s="159" t="s">
        <v>234</v>
      </c>
      <c r="BB161" s="159" t="s">
        <v>234</v>
      </c>
      <c r="BC161" s="159" t="s">
        <v>234</v>
      </c>
      <c r="BD161" s="159" t="s">
        <v>234</v>
      </c>
      <c r="BE161" s="159" t="s">
        <v>234</v>
      </c>
      <c r="BF161" s="159" t="s">
        <v>234</v>
      </c>
      <c r="BG161" s="159" t="s">
        <v>234</v>
      </c>
      <c r="BH161" s="159" t="s">
        <v>234</v>
      </c>
      <c r="BI161" s="159" t="s">
        <v>234</v>
      </c>
      <c r="BJ161" s="159" t="s">
        <v>234</v>
      </c>
      <c r="BK161" s="159" t="s">
        <v>234</v>
      </c>
    </row>
    <row r="162" spans="1:63">
      <c r="A162" t="s">
        <v>171</v>
      </c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51">
        <f t="shared" ref="U162:AW162" si="50">IFERROR(U103*U44,"*")</f>
        <v>22630.579999999998</v>
      </c>
      <c r="V162" s="162">
        <f t="shared" si="50"/>
        <v>22631</v>
      </c>
      <c r="W162" s="162">
        <f t="shared" si="50"/>
        <v>22630.579999999998</v>
      </c>
      <c r="X162" s="162">
        <f t="shared" si="50"/>
        <v>22630.579999999998</v>
      </c>
      <c r="Y162" s="162">
        <f t="shared" si="50"/>
        <v>22630.579999999998</v>
      </c>
      <c r="Z162" s="162">
        <f t="shared" si="50"/>
        <v>22631</v>
      </c>
      <c r="AA162" s="162">
        <f t="shared" si="50"/>
        <v>22631</v>
      </c>
      <c r="AB162" s="162">
        <f t="shared" si="50"/>
        <v>22630.579999999998</v>
      </c>
      <c r="AC162" s="162">
        <f t="shared" si="50"/>
        <v>22630.579999999998</v>
      </c>
      <c r="AD162" s="162">
        <f t="shared" si="50"/>
        <v>22630.579999999998</v>
      </c>
      <c r="AE162" s="162">
        <f t="shared" si="50"/>
        <v>22630.579999999998</v>
      </c>
      <c r="AF162" s="162">
        <f t="shared" si="50"/>
        <v>22630.579999999998</v>
      </c>
      <c r="AG162" s="162">
        <f t="shared" si="50"/>
        <v>22630.579999999998</v>
      </c>
      <c r="AH162" s="162">
        <f t="shared" si="50"/>
        <v>22630.579999999998</v>
      </c>
      <c r="AI162" s="162">
        <f t="shared" si="50"/>
        <v>22630.579999999998</v>
      </c>
      <c r="AJ162" s="162">
        <f t="shared" si="50"/>
        <v>22630.579999999998</v>
      </c>
      <c r="AK162" s="162">
        <f t="shared" si="50"/>
        <v>22630.579999999998</v>
      </c>
      <c r="AL162" s="162">
        <f t="shared" si="50"/>
        <v>22630.579999999998</v>
      </c>
      <c r="AM162" s="162">
        <f t="shared" si="50"/>
        <v>22630.579999999998</v>
      </c>
      <c r="AN162" s="162">
        <f t="shared" si="50"/>
        <v>22630.579999999998</v>
      </c>
      <c r="AO162" s="162">
        <f t="shared" si="50"/>
        <v>22630.579999999998</v>
      </c>
      <c r="AP162" s="162">
        <f t="shared" si="50"/>
        <v>22630.579999999998</v>
      </c>
      <c r="AQ162" s="162">
        <f t="shared" si="50"/>
        <v>22630.579999999998</v>
      </c>
      <c r="AR162" s="162">
        <f t="shared" si="50"/>
        <v>22630.579999999998</v>
      </c>
      <c r="AS162" s="162">
        <f t="shared" si="50"/>
        <v>22630.579999999998</v>
      </c>
      <c r="AT162" s="162">
        <f t="shared" si="50"/>
        <v>22630.579999999998</v>
      </c>
      <c r="AU162" s="162">
        <f t="shared" si="50"/>
        <v>22630.579999999998</v>
      </c>
      <c r="AV162" s="162">
        <f t="shared" si="50"/>
        <v>22630.579999999998</v>
      </c>
      <c r="AW162" s="162">
        <f t="shared" si="50"/>
        <v>22630.579999999998</v>
      </c>
      <c r="AX162" s="162">
        <v>32329.4</v>
      </c>
      <c r="AY162" s="162">
        <v>32329.4</v>
      </c>
      <c r="AZ162" s="162">
        <v>32329.4</v>
      </c>
      <c r="BA162" s="162">
        <v>32329</v>
      </c>
      <c r="BB162" s="162">
        <v>32329</v>
      </c>
      <c r="BC162" s="162">
        <v>32329</v>
      </c>
      <c r="BD162" s="162">
        <v>32329</v>
      </c>
      <c r="BE162" s="162">
        <v>32329</v>
      </c>
      <c r="BF162" s="162">
        <v>32329</v>
      </c>
      <c r="BG162" s="162">
        <v>32329</v>
      </c>
      <c r="BH162" s="162">
        <v>32329</v>
      </c>
      <c r="BI162" s="162">
        <v>32329</v>
      </c>
      <c r="BJ162" s="162">
        <v>32329</v>
      </c>
      <c r="BK162" s="162">
        <v>32329</v>
      </c>
    </row>
    <row r="163" spans="1:63">
      <c r="A163" s="150" t="s">
        <v>257</v>
      </c>
      <c r="B163" s="164"/>
      <c r="C163" s="164"/>
      <c r="D163" s="164"/>
      <c r="E163" s="164"/>
      <c r="F163" s="164"/>
      <c r="G163" s="164"/>
      <c r="H163" s="164"/>
      <c r="I163" s="164"/>
      <c r="J163" s="164"/>
      <c r="K163" s="164"/>
      <c r="L163" s="164"/>
      <c r="M163" s="164"/>
      <c r="N163" s="164"/>
      <c r="O163" s="164"/>
      <c r="P163" s="164"/>
      <c r="Q163" s="164"/>
      <c r="R163" s="164"/>
      <c r="S163" s="164"/>
      <c r="T163" s="164"/>
      <c r="U163" s="163">
        <f t="shared" ref="U163:AW163" si="51">IFERROR(U104*U45,"*")</f>
        <v>41070.613499999999</v>
      </c>
      <c r="V163" s="164">
        <f t="shared" si="51"/>
        <v>41071</v>
      </c>
      <c r="W163" s="164">
        <f t="shared" si="51"/>
        <v>41070.613499999999</v>
      </c>
      <c r="X163" s="164">
        <f t="shared" si="51"/>
        <v>41070.613499999999</v>
      </c>
      <c r="Y163" s="164">
        <f t="shared" si="51"/>
        <v>41070.613499999999</v>
      </c>
      <c r="Z163" s="164">
        <f t="shared" si="51"/>
        <v>41071</v>
      </c>
      <c r="AA163" s="164">
        <f t="shared" si="51"/>
        <v>41071</v>
      </c>
      <c r="AB163" s="164">
        <f t="shared" si="51"/>
        <v>41070.613499999999</v>
      </c>
      <c r="AC163" s="164">
        <f t="shared" si="51"/>
        <v>41070.613499999999</v>
      </c>
      <c r="AD163" s="164">
        <f t="shared" si="51"/>
        <v>41070.613499999999</v>
      </c>
      <c r="AE163" s="164">
        <f t="shared" si="51"/>
        <v>41070.613499999999</v>
      </c>
      <c r="AF163" s="164">
        <f t="shared" si="51"/>
        <v>41070.613499999999</v>
      </c>
      <c r="AG163" s="164">
        <f t="shared" si="51"/>
        <v>41070.613499999999</v>
      </c>
      <c r="AH163" s="164">
        <f t="shared" si="51"/>
        <v>41070.613499999999</v>
      </c>
      <c r="AI163" s="164">
        <f t="shared" si="51"/>
        <v>41070.613499999999</v>
      </c>
      <c r="AJ163" s="164">
        <f t="shared" si="51"/>
        <v>41070.613499999999</v>
      </c>
      <c r="AK163" s="164">
        <f t="shared" si="51"/>
        <v>41070.613499999999</v>
      </c>
      <c r="AL163" s="164">
        <f t="shared" si="51"/>
        <v>41070.613499999999</v>
      </c>
      <c r="AM163" s="164">
        <f t="shared" si="51"/>
        <v>41070.613499999999</v>
      </c>
      <c r="AN163" s="164">
        <f t="shared" si="51"/>
        <v>41070.613499999999</v>
      </c>
      <c r="AO163" s="164">
        <f t="shared" si="51"/>
        <v>41070.613499999999</v>
      </c>
      <c r="AP163" s="164">
        <f t="shared" si="51"/>
        <v>41070.613499999999</v>
      </c>
      <c r="AQ163" s="164">
        <f t="shared" si="51"/>
        <v>41070.613499999999</v>
      </c>
      <c r="AR163" s="164">
        <f t="shared" si="51"/>
        <v>41070.613499999999</v>
      </c>
      <c r="AS163" s="164">
        <f t="shared" si="51"/>
        <v>41070.613499999999</v>
      </c>
      <c r="AT163" s="164">
        <f t="shared" si="51"/>
        <v>41070.613499999999</v>
      </c>
      <c r="AU163" s="164">
        <f t="shared" si="51"/>
        <v>41070.613499999999</v>
      </c>
      <c r="AV163" s="164">
        <f t="shared" si="51"/>
        <v>41070.613499999999</v>
      </c>
      <c r="AW163" s="164">
        <f t="shared" si="51"/>
        <v>41070.613499999999</v>
      </c>
      <c r="AX163" s="164">
        <v>58672.305</v>
      </c>
      <c r="AY163" s="164">
        <v>58672.305</v>
      </c>
      <c r="AZ163" s="164">
        <v>58672</v>
      </c>
      <c r="BA163" s="164">
        <v>58672</v>
      </c>
      <c r="BB163" s="164">
        <v>58672</v>
      </c>
      <c r="BC163" s="164">
        <v>58672</v>
      </c>
      <c r="BD163" s="164">
        <v>58672</v>
      </c>
      <c r="BE163" s="164">
        <v>58672</v>
      </c>
      <c r="BF163" s="164">
        <v>58672</v>
      </c>
      <c r="BG163" s="164">
        <v>58672</v>
      </c>
      <c r="BH163" s="164">
        <v>58672</v>
      </c>
      <c r="BI163" s="164">
        <v>58672</v>
      </c>
      <c r="BJ163" s="164">
        <v>58672</v>
      </c>
      <c r="BK163" s="164">
        <v>58672</v>
      </c>
    </row>
    <row r="164" spans="1:63">
      <c r="A164" t="s">
        <v>145</v>
      </c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51">
        <f t="shared" ref="V164:AW164" si="52">IFERROR(V105*V46,"*")</f>
        <v>30800</v>
      </c>
      <c r="W164" s="162">
        <f t="shared" si="52"/>
        <v>30800</v>
      </c>
      <c r="X164" s="162">
        <f t="shared" si="52"/>
        <v>30800</v>
      </c>
      <c r="Y164" s="162">
        <f t="shared" si="52"/>
        <v>18480</v>
      </c>
      <c r="Z164" s="162">
        <f t="shared" si="52"/>
        <v>18480</v>
      </c>
      <c r="AA164" s="162">
        <f t="shared" si="52"/>
        <v>18480</v>
      </c>
      <c r="AB164" s="162">
        <f t="shared" si="52"/>
        <v>18480</v>
      </c>
      <c r="AC164" s="162">
        <f t="shared" si="52"/>
        <v>18480</v>
      </c>
      <c r="AD164" s="162">
        <f t="shared" si="52"/>
        <v>18480</v>
      </c>
      <c r="AE164" s="162">
        <f t="shared" si="52"/>
        <v>18480</v>
      </c>
      <c r="AF164" s="162">
        <f t="shared" si="52"/>
        <v>18480</v>
      </c>
      <c r="AG164" s="162">
        <f t="shared" si="52"/>
        <v>18480</v>
      </c>
      <c r="AH164" s="162">
        <f t="shared" si="52"/>
        <v>18480</v>
      </c>
      <c r="AI164" s="162">
        <f t="shared" si="52"/>
        <v>18480</v>
      </c>
      <c r="AJ164" s="162">
        <f t="shared" si="52"/>
        <v>18480</v>
      </c>
      <c r="AK164" s="162">
        <f t="shared" si="52"/>
        <v>18480</v>
      </c>
      <c r="AL164" s="162">
        <f t="shared" si="52"/>
        <v>18480</v>
      </c>
      <c r="AM164" s="162">
        <f t="shared" si="52"/>
        <v>18480</v>
      </c>
      <c r="AN164" s="162">
        <f t="shared" si="52"/>
        <v>18480</v>
      </c>
      <c r="AO164" s="162">
        <f t="shared" si="52"/>
        <v>18480</v>
      </c>
      <c r="AP164" s="162">
        <f t="shared" si="52"/>
        <v>18480</v>
      </c>
      <c r="AQ164" s="162">
        <f t="shared" si="52"/>
        <v>18480</v>
      </c>
      <c r="AR164" s="162">
        <f t="shared" si="52"/>
        <v>18480</v>
      </c>
      <c r="AS164" s="162">
        <f t="shared" si="52"/>
        <v>18480</v>
      </c>
      <c r="AT164" s="162">
        <f t="shared" si="52"/>
        <v>18480</v>
      </c>
      <c r="AU164" s="162">
        <f t="shared" si="52"/>
        <v>18480</v>
      </c>
      <c r="AV164" s="162">
        <f t="shared" si="52"/>
        <v>18480</v>
      </c>
      <c r="AW164" s="162">
        <f t="shared" si="52"/>
        <v>18480</v>
      </c>
      <c r="AX164" s="162">
        <v>18480</v>
      </c>
      <c r="AY164" s="162">
        <v>18480</v>
      </c>
      <c r="AZ164" s="162">
        <v>18480</v>
      </c>
      <c r="BA164" s="162">
        <v>18480</v>
      </c>
      <c r="BB164" s="162">
        <v>18480</v>
      </c>
      <c r="BC164" s="162">
        <v>18480</v>
      </c>
      <c r="BD164" s="162">
        <v>18480</v>
      </c>
      <c r="BE164" s="162">
        <v>18480</v>
      </c>
      <c r="BF164" s="162">
        <v>18480</v>
      </c>
      <c r="BG164" s="162">
        <v>18480</v>
      </c>
      <c r="BH164" s="162">
        <v>18480</v>
      </c>
      <c r="BI164" s="162">
        <v>18480</v>
      </c>
      <c r="BJ164" s="162">
        <v>18480</v>
      </c>
      <c r="BK164" s="162">
        <v>18480</v>
      </c>
    </row>
    <row r="165" spans="1:63">
      <c r="A165" s="150" t="s">
        <v>180</v>
      </c>
      <c r="B165" s="164"/>
      <c r="C165" s="164"/>
      <c r="D165" s="164"/>
      <c r="E165" s="164"/>
      <c r="F165" s="164"/>
      <c r="G165" s="164"/>
      <c r="H165" s="164"/>
      <c r="I165" s="164"/>
      <c r="J165" s="164"/>
      <c r="K165" s="164"/>
      <c r="L165" s="164"/>
      <c r="M165" s="164"/>
      <c r="N165" s="164"/>
      <c r="O165" s="164"/>
      <c r="P165" s="164"/>
      <c r="Q165" s="164"/>
      <c r="R165" s="164"/>
      <c r="S165" s="164"/>
      <c r="T165" s="164"/>
      <c r="U165" s="164"/>
      <c r="V165" s="163">
        <f t="shared" ref="V165:AW165" si="53">IFERROR(V106*V47,"*")</f>
        <v>25178</v>
      </c>
      <c r="W165" s="164">
        <f t="shared" si="53"/>
        <v>25178</v>
      </c>
      <c r="X165" s="164">
        <f t="shared" si="53"/>
        <v>25178</v>
      </c>
      <c r="Y165" s="164">
        <f t="shared" si="53"/>
        <v>25178</v>
      </c>
      <c r="Z165" s="164">
        <f t="shared" si="53"/>
        <v>25178</v>
      </c>
      <c r="AA165" s="164">
        <f t="shared" si="53"/>
        <v>25178</v>
      </c>
      <c r="AB165" s="164">
        <f t="shared" si="53"/>
        <v>25178</v>
      </c>
      <c r="AC165" s="164">
        <f t="shared" si="53"/>
        <v>25178</v>
      </c>
      <c r="AD165" s="164">
        <f t="shared" si="53"/>
        <v>25178</v>
      </c>
      <c r="AE165" s="164">
        <f t="shared" si="53"/>
        <v>25178</v>
      </c>
      <c r="AF165" s="164">
        <f t="shared" si="53"/>
        <v>25178</v>
      </c>
      <c r="AG165" s="164">
        <f t="shared" si="53"/>
        <v>25178</v>
      </c>
      <c r="AH165" s="164">
        <f t="shared" si="53"/>
        <v>25178</v>
      </c>
      <c r="AI165" s="164">
        <f t="shared" si="53"/>
        <v>25178</v>
      </c>
      <c r="AJ165" s="164">
        <f t="shared" si="53"/>
        <v>25178</v>
      </c>
      <c r="AK165" s="164">
        <f t="shared" si="53"/>
        <v>25178</v>
      </c>
      <c r="AL165" s="164">
        <f t="shared" si="53"/>
        <v>25178</v>
      </c>
      <c r="AM165" s="164">
        <f t="shared" si="53"/>
        <v>25178</v>
      </c>
      <c r="AN165" s="164">
        <f t="shared" si="53"/>
        <v>25178</v>
      </c>
      <c r="AO165" s="164">
        <f t="shared" si="53"/>
        <v>25178</v>
      </c>
      <c r="AP165" s="164">
        <f t="shared" si="53"/>
        <v>25178</v>
      </c>
      <c r="AQ165" s="164">
        <f t="shared" si="53"/>
        <v>25178</v>
      </c>
      <c r="AR165" s="164">
        <f t="shared" si="53"/>
        <v>25178</v>
      </c>
      <c r="AS165" s="164">
        <f t="shared" si="53"/>
        <v>25178</v>
      </c>
      <c r="AT165" s="164">
        <f t="shared" si="53"/>
        <v>25178</v>
      </c>
      <c r="AU165" s="164">
        <f t="shared" si="53"/>
        <v>25178</v>
      </c>
      <c r="AV165" s="164">
        <f t="shared" si="53"/>
        <v>25178</v>
      </c>
      <c r="AW165" s="164">
        <f t="shared" si="53"/>
        <v>25178</v>
      </c>
      <c r="AX165" s="164">
        <v>25178</v>
      </c>
      <c r="AY165" s="164">
        <v>25178</v>
      </c>
      <c r="AZ165" s="164">
        <v>25178</v>
      </c>
      <c r="BA165" s="164">
        <v>25178</v>
      </c>
      <c r="BB165" s="164">
        <v>25178</v>
      </c>
      <c r="BC165" s="164">
        <v>25178</v>
      </c>
      <c r="BD165" s="164">
        <v>25178</v>
      </c>
      <c r="BE165" s="164">
        <v>25178</v>
      </c>
      <c r="BF165" s="164">
        <v>25178</v>
      </c>
      <c r="BG165" s="164">
        <v>25178</v>
      </c>
      <c r="BH165" s="164">
        <v>25178</v>
      </c>
      <c r="BI165" s="164">
        <v>25178</v>
      </c>
      <c r="BJ165" s="164">
        <v>25178</v>
      </c>
      <c r="BK165" s="164">
        <v>25178</v>
      </c>
    </row>
    <row r="166" spans="1:63">
      <c r="A166" t="s">
        <v>258</v>
      </c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51">
        <f t="shared" ref="W166:AW166" si="54">IFERROR(W107*W48,"*")</f>
        <v>10805</v>
      </c>
      <c r="X166" s="162">
        <f t="shared" si="54"/>
        <v>10805</v>
      </c>
      <c r="Y166" s="162">
        <f t="shared" si="54"/>
        <v>10805</v>
      </c>
      <c r="Z166" s="162">
        <f t="shared" si="54"/>
        <v>10805</v>
      </c>
      <c r="AA166" s="162">
        <f t="shared" si="54"/>
        <v>10805</v>
      </c>
      <c r="AB166" s="162">
        <f t="shared" si="54"/>
        <v>10805</v>
      </c>
      <c r="AC166" s="162">
        <f t="shared" si="54"/>
        <v>10805</v>
      </c>
      <c r="AD166" s="162">
        <f t="shared" si="54"/>
        <v>10805</v>
      </c>
      <c r="AE166" s="162">
        <f t="shared" si="54"/>
        <v>10805</v>
      </c>
      <c r="AF166" s="162">
        <f t="shared" si="54"/>
        <v>10805</v>
      </c>
      <c r="AG166" s="162">
        <f t="shared" si="54"/>
        <v>10805</v>
      </c>
      <c r="AH166" s="162">
        <f t="shared" si="54"/>
        <v>10805</v>
      </c>
      <c r="AI166" s="162">
        <f t="shared" si="54"/>
        <v>10805</v>
      </c>
      <c r="AJ166" s="162">
        <f t="shared" si="54"/>
        <v>10805</v>
      </c>
      <c r="AK166" s="162">
        <f t="shared" si="54"/>
        <v>10805</v>
      </c>
      <c r="AL166" s="162">
        <f t="shared" si="54"/>
        <v>10805</v>
      </c>
      <c r="AM166" s="162">
        <f t="shared" si="54"/>
        <v>10805</v>
      </c>
      <c r="AN166" s="162">
        <f t="shared" si="54"/>
        <v>10805</v>
      </c>
      <c r="AO166" s="162">
        <f t="shared" si="54"/>
        <v>10805</v>
      </c>
      <c r="AP166" s="162">
        <f t="shared" si="54"/>
        <v>10805</v>
      </c>
      <c r="AQ166" s="162">
        <f t="shared" si="54"/>
        <v>10805</v>
      </c>
      <c r="AR166" s="160" t="str">
        <f t="shared" si="54"/>
        <v>*</v>
      </c>
      <c r="AS166" s="160" t="str">
        <f t="shared" si="54"/>
        <v>*</v>
      </c>
      <c r="AT166" s="160" t="str">
        <f t="shared" si="54"/>
        <v>*</v>
      </c>
      <c r="AU166" s="160" t="str">
        <f t="shared" si="54"/>
        <v>*</v>
      </c>
      <c r="AV166" s="160" t="str">
        <f t="shared" si="54"/>
        <v>*</v>
      </c>
      <c r="AW166" s="160" t="str">
        <f t="shared" si="54"/>
        <v>*</v>
      </c>
      <c r="AX166" s="160" t="s">
        <v>234</v>
      </c>
      <c r="AY166" s="160" t="s">
        <v>234</v>
      </c>
      <c r="AZ166" s="160" t="s">
        <v>234</v>
      </c>
      <c r="BA166" s="160" t="s">
        <v>234</v>
      </c>
      <c r="BB166" s="160" t="s">
        <v>234</v>
      </c>
      <c r="BC166" s="160" t="s">
        <v>234</v>
      </c>
      <c r="BD166" s="160" t="s">
        <v>234</v>
      </c>
      <c r="BE166" s="160" t="s">
        <v>234</v>
      </c>
      <c r="BF166" s="160" t="s">
        <v>234</v>
      </c>
      <c r="BG166" s="160" t="s">
        <v>234</v>
      </c>
      <c r="BH166" s="160" t="s">
        <v>234</v>
      </c>
      <c r="BI166" s="160" t="s">
        <v>234</v>
      </c>
      <c r="BJ166" s="160" t="s">
        <v>234</v>
      </c>
      <c r="BK166" s="160" t="s">
        <v>234</v>
      </c>
    </row>
    <row r="167" spans="1:63">
      <c r="A167" s="150" t="s">
        <v>259</v>
      </c>
      <c r="B167" s="164"/>
      <c r="C167" s="164"/>
      <c r="D167" s="164"/>
      <c r="E167" s="164"/>
      <c r="F167" s="164"/>
      <c r="G167" s="164"/>
      <c r="H167" s="164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4"/>
      <c r="X167" s="163">
        <f t="shared" ref="X167:AW167" si="55">IFERROR(X108*X49,"*")</f>
        <v>13146</v>
      </c>
      <c r="Y167" s="164">
        <f t="shared" si="55"/>
        <v>13146</v>
      </c>
      <c r="Z167" s="164">
        <f t="shared" si="55"/>
        <v>13146</v>
      </c>
      <c r="AA167" s="164">
        <f t="shared" si="55"/>
        <v>13146</v>
      </c>
      <c r="AB167" s="164">
        <f t="shared" si="55"/>
        <v>13146</v>
      </c>
      <c r="AC167" s="164">
        <f t="shared" si="55"/>
        <v>13146</v>
      </c>
      <c r="AD167" s="164">
        <f t="shared" si="55"/>
        <v>18880</v>
      </c>
      <c r="AE167" s="164">
        <f t="shared" si="55"/>
        <v>18880</v>
      </c>
      <c r="AF167" s="164">
        <f t="shared" si="55"/>
        <v>18880</v>
      </c>
      <c r="AG167" s="164">
        <f t="shared" si="55"/>
        <v>18880</v>
      </c>
      <c r="AH167" s="164">
        <f t="shared" si="55"/>
        <v>18880</v>
      </c>
      <c r="AI167" s="164">
        <f t="shared" si="55"/>
        <v>18880</v>
      </c>
      <c r="AJ167" s="164">
        <f t="shared" si="55"/>
        <v>18880</v>
      </c>
      <c r="AK167" s="164">
        <f t="shared" si="55"/>
        <v>18880</v>
      </c>
      <c r="AL167" s="164">
        <f t="shared" si="55"/>
        <v>18880</v>
      </c>
      <c r="AM167" s="164">
        <f t="shared" si="55"/>
        <v>18880</v>
      </c>
      <c r="AN167" s="164">
        <f t="shared" si="55"/>
        <v>18880</v>
      </c>
      <c r="AO167" s="164">
        <f t="shared" si="55"/>
        <v>18880</v>
      </c>
      <c r="AP167" s="164">
        <f t="shared" si="55"/>
        <v>18880</v>
      </c>
      <c r="AQ167" s="164">
        <f t="shared" si="55"/>
        <v>18880</v>
      </c>
      <c r="AR167" s="164">
        <f t="shared" si="55"/>
        <v>18880</v>
      </c>
      <c r="AS167" s="164">
        <f t="shared" si="55"/>
        <v>18880</v>
      </c>
      <c r="AT167" s="164">
        <f t="shared" si="55"/>
        <v>18880</v>
      </c>
      <c r="AU167" s="164">
        <f t="shared" si="55"/>
        <v>18880</v>
      </c>
      <c r="AV167" s="164">
        <f t="shared" si="55"/>
        <v>18880</v>
      </c>
      <c r="AW167" s="164">
        <f t="shared" si="55"/>
        <v>18880</v>
      </c>
      <c r="AX167" s="164">
        <v>18880</v>
      </c>
      <c r="AY167" s="164">
        <v>18880</v>
      </c>
      <c r="AZ167" s="164">
        <v>18880</v>
      </c>
      <c r="BA167" s="164">
        <v>18880</v>
      </c>
      <c r="BB167" s="164">
        <v>18880</v>
      </c>
      <c r="BC167" s="164">
        <v>18880</v>
      </c>
      <c r="BD167" s="164">
        <v>18880</v>
      </c>
      <c r="BE167" s="164">
        <v>18880</v>
      </c>
      <c r="BF167" s="164">
        <v>18880</v>
      </c>
      <c r="BG167" s="164">
        <v>18880</v>
      </c>
      <c r="BH167" s="164">
        <v>18880</v>
      </c>
      <c r="BI167" s="164">
        <v>18880</v>
      </c>
      <c r="BJ167" s="164">
        <v>18880</v>
      </c>
      <c r="BK167" s="164">
        <v>18880</v>
      </c>
    </row>
    <row r="168" spans="1:63">
      <c r="A168" t="s">
        <v>148</v>
      </c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51">
        <f t="shared" ref="X168:AW168" si="56">IFERROR(X109*X50,"*")</f>
        <v>20389</v>
      </c>
      <c r="Y168" s="151">
        <f t="shared" si="56"/>
        <v>20389</v>
      </c>
      <c r="Z168" s="162">
        <f t="shared" si="56"/>
        <v>20389</v>
      </c>
      <c r="AA168" s="162">
        <f t="shared" si="56"/>
        <v>20389</v>
      </c>
      <c r="AB168" s="162">
        <f t="shared" si="56"/>
        <v>20389</v>
      </c>
      <c r="AC168" s="162">
        <f t="shared" si="56"/>
        <v>20389</v>
      </c>
      <c r="AD168" s="162">
        <f t="shared" si="56"/>
        <v>20389</v>
      </c>
      <c r="AE168" s="162">
        <f t="shared" si="56"/>
        <v>20389</v>
      </c>
      <c r="AF168" s="162">
        <f t="shared" si="56"/>
        <v>20389</v>
      </c>
      <c r="AG168" s="162">
        <f t="shared" si="56"/>
        <v>20389</v>
      </c>
      <c r="AH168" s="162">
        <f t="shared" si="56"/>
        <v>20389</v>
      </c>
      <c r="AI168" s="162">
        <f t="shared" si="56"/>
        <v>20389</v>
      </c>
      <c r="AJ168" s="162">
        <f t="shared" si="56"/>
        <v>20389</v>
      </c>
      <c r="AK168" s="162">
        <f t="shared" si="56"/>
        <v>20389</v>
      </c>
      <c r="AL168" s="162">
        <f t="shared" si="56"/>
        <v>20389</v>
      </c>
      <c r="AM168" s="162">
        <f t="shared" si="56"/>
        <v>20389</v>
      </c>
      <c r="AN168" s="162">
        <f t="shared" si="56"/>
        <v>20389</v>
      </c>
      <c r="AO168" s="162">
        <f t="shared" si="56"/>
        <v>20389</v>
      </c>
      <c r="AP168" s="162">
        <f t="shared" si="56"/>
        <v>20389</v>
      </c>
      <c r="AQ168" s="162">
        <f t="shared" si="56"/>
        <v>20389</v>
      </c>
      <c r="AR168" s="162">
        <f t="shared" si="56"/>
        <v>20389</v>
      </c>
      <c r="AS168" s="162">
        <f t="shared" si="56"/>
        <v>20389</v>
      </c>
      <c r="AT168" s="162">
        <f t="shared" si="56"/>
        <v>20389</v>
      </c>
      <c r="AU168" s="162">
        <f t="shared" si="56"/>
        <v>20389</v>
      </c>
      <c r="AV168" s="162">
        <f t="shared" si="56"/>
        <v>20389</v>
      </c>
      <c r="AW168" s="162">
        <f t="shared" si="56"/>
        <v>20389</v>
      </c>
      <c r="AX168" s="162">
        <v>20389</v>
      </c>
      <c r="AY168" s="162">
        <v>20389</v>
      </c>
      <c r="AZ168" s="162">
        <v>20389</v>
      </c>
      <c r="BA168" s="162">
        <v>20389</v>
      </c>
      <c r="BB168" s="162">
        <v>20389</v>
      </c>
      <c r="BC168" s="162">
        <v>20389</v>
      </c>
      <c r="BD168" s="162">
        <v>20389</v>
      </c>
      <c r="BE168" s="162">
        <v>20389</v>
      </c>
      <c r="BF168" s="162">
        <v>20389</v>
      </c>
      <c r="BG168" s="162">
        <v>20389</v>
      </c>
      <c r="BH168" s="162">
        <v>20389</v>
      </c>
      <c r="BI168" s="162">
        <v>20389</v>
      </c>
      <c r="BJ168" s="162">
        <v>20389</v>
      </c>
      <c r="BK168" s="162">
        <v>20389</v>
      </c>
    </row>
    <row r="169" spans="1:63">
      <c r="A169" s="150" t="s">
        <v>260</v>
      </c>
      <c r="B169" s="164"/>
      <c r="C169" s="164"/>
      <c r="D169" s="164"/>
      <c r="E169" s="164"/>
      <c r="F169" s="164"/>
      <c r="G169" s="164"/>
      <c r="H169" s="164"/>
      <c r="I169" s="164"/>
      <c r="J169" s="164"/>
      <c r="K169" s="164"/>
      <c r="L169" s="164"/>
      <c r="M169" s="164"/>
      <c r="N169" s="164"/>
      <c r="O169" s="164"/>
      <c r="P169" s="164"/>
      <c r="Q169" s="164"/>
      <c r="R169" s="164"/>
      <c r="S169" s="164"/>
      <c r="T169" s="164"/>
      <c r="U169" s="164"/>
      <c r="V169" s="164"/>
      <c r="W169" s="164"/>
      <c r="X169" s="164"/>
      <c r="Y169" s="163">
        <f t="shared" ref="Y169:AW169" si="57">IFERROR(Y110*Y51,"*")</f>
        <v>10212</v>
      </c>
      <c r="Z169" s="164">
        <f t="shared" si="57"/>
        <v>10212</v>
      </c>
      <c r="AA169" s="164">
        <f t="shared" si="57"/>
        <v>10212</v>
      </c>
      <c r="AB169" s="164">
        <f t="shared" si="57"/>
        <v>10212</v>
      </c>
      <c r="AC169" s="164">
        <f t="shared" si="57"/>
        <v>10212</v>
      </c>
      <c r="AD169" s="164">
        <f t="shared" si="57"/>
        <v>10212</v>
      </c>
      <c r="AE169" s="164">
        <f t="shared" si="57"/>
        <v>10212</v>
      </c>
      <c r="AF169" s="164">
        <f t="shared" si="57"/>
        <v>10212</v>
      </c>
      <c r="AG169" s="164">
        <f t="shared" si="57"/>
        <v>10212</v>
      </c>
      <c r="AH169" s="164">
        <f t="shared" si="57"/>
        <v>10212</v>
      </c>
      <c r="AI169" s="164">
        <f t="shared" si="57"/>
        <v>10212</v>
      </c>
      <c r="AJ169" s="164">
        <f t="shared" si="57"/>
        <v>10212</v>
      </c>
      <c r="AK169" s="164">
        <f t="shared" si="57"/>
        <v>10212</v>
      </c>
      <c r="AL169" s="164">
        <f t="shared" si="57"/>
        <v>10212</v>
      </c>
      <c r="AM169" s="164">
        <f t="shared" si="57"/>
        <v>10212</v>
      </c>
      <c r="AN169" s="164">
        <f t="shared" si="57"/>
        <v>10212</v>
      </c>
      <c r="AO169" s="164">
        <f t="shared" si="57"/>
        <v>10212</v>
      </c>
      <c r="AP169" s="164">
        <f t="shared" si="57"/>
        <v>10212</v>
      </c>
      <c r="AQ169" s="164">
        <f t="shared" si="57"/>
        <v>10212</v>
      </c>
      <c r="AR169" s="164">
        <f t="shared" si="57"/>
        <v>10212</v>
      </c>
      <c r="AS169" s="164">
        <f t="shared" si="57"/>
        <v>10212</v>
      </c>
      <c r="AT169" s="164">
        <f t="shared" si="57"/>
        <v>10212</v>
      </c>
      <c r="AU169" s="164">
        <f t="shared" si="57"/>
        <v>10212</v>
      </c>
      <c r="AV169" s="164">
        <f t="shared" si="57"/>
        <v>10212</v>
      </c>
      <c r="AW169" s="164">
        <f t="shared" si="57"/>
        <v>10212</v>
      </c>
      <c r="AX169" s="164">
        <v>10212</v>
      </c>
      <c r="AY169" s="164">
        <v>10212</v>
      </c>
      <c r="AZ169" s="164">
        <v>10212</v>
      </c>
      <c r="BA169" s="164">
        <v>10212</v>
      </c>
      <c r="BB169" s="164" t="s">
        <v>234</v>
      </c>
      <c r="BC169" s="164" t="s">
        <v>234</v>
      </c>
      <c r="BD169" s="164" t="s">
        <v>234</v>
      </c>
      <c r="BE169" s="164" t="s">
        <v>234</v>
      </c>
      <c r="BF169" s="164" t="s">
        <v>234</v>
      </c>
      <c r="BG169" s="164" t="s">
        <v>234</v>
      </c>
      <c r="BH169" s="164" t="s">
        <v>234</v>
      </c>
      <c r="BI169" s="164" t="s">
        <v>234</v>
      </c>
      <c r="BJ169" s="164" t="s">
        <v>234</v>
      </c>
      <c r="BK169" s="164" t="s">
        <v>234</v>
      </c>
    </row>
    <row r="170" spans="1:63">
      <c r="A170" t="s">
        <v>261</v>
      </c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51">
        <f t="shared" ref="Z170:AW170" si="58">IFERROR(Z111*Z52,"*")</f>
        <v>23094</v>
      </c>
      <c r="AA170" s="162">
        <f t="shared" si="58"/>
        <v>23094</v>
      </c>
      <c r="AB170" s="162">
        <f t="shared" si="58"/>
        <v>23094</v>
      </c>
      <c r="AC170" s="162">
        <f t="shared" si="58"/>
        <v>23094</v>
      </c>
      <c r="AD170" s="162">
        <f t="shared" si="58"/>
        <v>23094</v>
      </c>
      <c r="AE170" s="162">
        <f t="shared" si="58"/>
        <v>23094</v>
      </c>
      <c r="AF170" s="162">
        <f t="shared" si="58"/>
        <v>23094</v>
      </c>
      <c r="AG170" s="162">
        <f t="shared" si="58"/>
        <v>23094</v>
      </c>
      <c r="AH170" s="162">
        <f t="shared" si="58"/>
        <v>23094</v>
      </c>
      <c r="AI170" s="162">
        <f t="shared" si="58"/>
        <v>23094</v>
      </c>
      <c r="AJ170" s="162">
        <f t="shared" si="58"/>
        <v>23094</v>
      </c>
      <c r="AK170" s="162">
        <f t="shared" si="58"/>
        <v>23094</v>
      </c>
      <c r="AL170" s="162">
        <f t="shared" si="58"/>
        <v>23094</v>
      </c>
      <c r="AM170" s="162">
        <f t="shared" si="58"/>
        <v>23094</v>
      </c>
      <c r="AN170" s="162">
        <f t="shared" si="58"/>
        <v>23094</v>
      </c>
      <c r="AO170" s="162">
        <f t="shared" si="58"/>
        <v>23094</v>
      </c>
      <c r="AP170" s="162">
        <f t="shared" si="58"/>
        <v>23094</v>
      </c>
      <c r="AQ170" s="162">
        <f t="shared" si="58"/>
        <v>23094</v>
      </c>
      <c r="AR170" s="162">
        <f t="shared" si="58"/>
        <v>23094</v>
      </c>
      <c r="AS170" s="162">
        <f t="shared" si="58"/>
        <v>23094</v>
      </c>
      <c r="AT170" s="162">
        <f t="shared" si="58"/>
        <v>23094</v>
      </c>
      <c r="AU170" s="162">
        <f t="shared" si="58"/>
        <v>23094</v>
      </c>
      <c r="AV170" s="162">
        <f t="shared" si="58"/>
        <v>23094</v>
      </c>
      <c r="AW170" s="162">
        <f t="shared" si="58"/>
        <v>23094</v>
      </c>
      <c r="AX170" s="162">
        <v>32992</v>
      </c>
      <c r="AY170" s="162">
        <v>32992</v>
      </c>
      <c r="AZ170" s="162">
        <v>32992</v>
      </c>
      <c r="BA170" s="162">
        <v>32992</v>
      </c>
      <c r="BB170" s="162" t="s">
        <v>234</v>
      </c>
      <c r="BC170" s="162" t="s">
        <v>234</v>
      </c>
      <c r="BD170" s="162" t="s">
        <v>234</v>
      </c>
      <c r="BE170" s="162" t="s">
        <v>234</v>
      </c>
      <c r="BF170" s="162" t="s">
        <v>234</v>
      </c>
      <c r="BG170" s="162" t="s">
        <v>234</v>
      </c>
      <c r="BH170" s="162" t="s">
        <v>234</v>
      </c>
      <c r="BI170" s="162" t="s">
        <v>234</v>
      </c>
      <c r="BJ170" s="162" t="s">
        <v>234</v>
      </c>
      <c r="BK170" s="162" t="s">
        <v>234</v>
      </c>
    </row>
    <row r="171" spans="1:63">
      <c r="A171" s="150" t="s">
        <v>262</v>
      </c>
      <c r="B171" s="164"/>
      <c r="C171" s="164"/>
      <c r="D171" s="164"/>
      <c r="E171" s="164"/>
      <c r="F171" s="164"/>
      <c r="G171" s="164"/>
      <c r="H171" s="164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4"/>
      <c r="X171" s="164"/>
      <c r="Y171" s="164"/>
      <c r="Z171" s="163">
        <f t="shared" ref="Z171:AW171" si="59">IFERROR(Z112*Z53,"*")</f>
        <v>29067</v>
      </c>
      <c r="AA171" s="164">
        <f t="shared" si="59"/>
        <v>29067</v>
      </c>
      <c r="AB171" s="164">
        <f t="shared" si="59"/>
        <v>29067</v>
      </c>
      <c r="AC171" s="164">
        <f t="shared" si="59"/>
        <v>29067</v>
      </c>
      <c r="AD171" s="164">
        <f t="shared" si="59"/>
        <v>29067</v>
      </c>
      <c r="AE171" s="164">
        <f t="shared" si="59"/>
        <v>29067</v>
      </c>
      <c r="AF171" s="164">
        <f t="shared" si="59"/>
        <v>29067</v>
      </c>
      <c r="AG171" s="164">
        <f t="shared" si="59"/>
        <v>29067</v>
      </c>
      <c r="AH171" s="164">
        <f t="shared" si="59"/>
        <v>29067</v>
      </c>
      <c r="AI171" s="164">
        <f t="shared" si="59"/>
        <v>29067</v>
      </c>
      <c r="AJ171" s="164">
        <f t="shared" si="59"/>
        <v>36575</v>
      </c>
      <c r="AK171" s="164">
        <f t="shared" si="59"/>
        <v>36575</v>
      </c>
      <c r="AL171" s="164">
        <f t="shared" si="59"/>
        <v>36575</v>
      </c>
      <c r="AM171" s="164">
        <f t="shared" si="59"/>
        <v>36575</v>
      </c>
      <c r="AN171" s="164">
        <f t="shared" si="59"/>
        <v>36575</v>
      </c>
      <c r="AO171" s="164">
        <f t="shared" si="59"/>
        <v>36575</v>
      </c>
      <c r="AP171" s="164">
        <f t="shared" si="59"/>
        <v>36575</v>
      </c>
      <c r="AQ171" s="164">
        <f t="shared" si="59"/>
        <v>36575</v>
      </c>
      <c r="AR171" s="164">
        <f t="shared" si="59"/>
        <v>36575</v>
      </c>
      <c r="AS171" s="164">
        <f t="shared" si="59"/>
        <v>36575</v>
      </c>
      <c r="AT171" s="164">
        <f t="shared" si="59"/>
        <v>36575</v>
      </c>
      <c r="AU171" s="164">
        <f t="shared" si="59"/>
        <v>36575</v>
      </c>
      <c r="AV171" s="164">
        <f t="shared" si="59"/>
        <v>36575</v>
      </c>
      <c r="AW171" s="164">
        <f t="shared" si="59"/>
        <v>36575</v>
      </c>
      <c r="AX171" s="164">
        <v>36575</v>
      </c>
      <c r="AY171" s="164">
        <v>36575</v>
      </c>
      <c r="AZ171" s="164">
        <v>36575</v>
      </c>
      <c r="BA171" s="164">
        <v>36575</v>
      </c>
      <c r="BB171" s="164" t="s">
        <v>234</v>
      </c>
      <c r="BC171" s="164" t="s">
        <v>234</v>
      </c>
      <c r="BD171" s="164" t="s">
        <v>234</v>
      </c>
      <c r="BE171" s="164" t="s">
        <v>234</v>
      </c>
      <c r="BF171" s="164" t="s">
        <v>234</v>
      </c>
      <c r="BG171" s="164" t="s">
        <v>234</v>
      </c>
      <c r="BH171" s="164" t="s">
        <v>234</v>
      </c>
      <c r="BI171" s="164" t="s">
        <v>234</v>
      </c>
      <c r="BJ171" s="164" t="s">
        <v>234</v>
      </c>
      <c r="BK171" s="164" t="s">
        <v>234</v>
      </c>
    </row>
    <row r="172" spans="1:63">
      <c r="A172" t="s">
        <v>263</v>
      </c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51">
        <f t="shared" ref="Z172:AW172" si="60">IFERROR(Z113*Z54,"*")</f>
        <v>25728</v>
      </c>
      <c r="AA172" s="162">
        <f t="shared" si="60"/>
        <v>25728</v>
      </c>
      <c r="AB172" s="162">
        <f t="shared" si="60"/>
        <v>25728</v>
      </c>
      <c r="AC172" s="162">
        <f t="shared" si="60"/>
        <v>25728</v>
      </c>
      <c r="AD172" s="162">
        <f t="shared" si="60"/>
        <v>25728</v>
      </c>
      <c r="AE172" s="162">
        <f t="shared" si="60"/>
        <v>25728</v>
      </c>
      <c r="AF172" s="162">
        <f t="shared" si="60"/>
        <v>25728</v>
      </c>
      <c r="AG172" s="162">
        <f t="shared" si="60"/>
        <v>25728</v>
      </c>
      <c r="AH172" s="162">
        <f t="shared" si="60"/>
        <v>25728</v>
      </c>
      <c r="AI172" s="162">
        <f t="shared" si="60"/>
        <v>25728</v>
      </c>
      <c r="AJ172" s="162">
        <f t="shared" si="60"/>
        <v>25728</v>
      </c>
      <c r="AK172" s="162">
        <f t="shared" si="60"/>
        <v>25728</v>
      </c>
      <c r="AL172" s="162">
        <f t="shared" si="60"/>
        <v>25728</v>
      </c>
      <c r="AM172" s="162">
        <f t="shared" si="60"/>
        <v>25728</v>
      </c>
      <c r="AN172" s="162">
        <f t="shared" si="60"/>
        <v>25728</v>
      </c>
      <c r="AO172" s="162">
        <f t="shared" si="60"/>
        <v>25728</v>
      </c>
      <c r="AP172" s="162">
        <f t="shared" si="60"/>
        <v>25728</v>
      </c>
      <c r="AQ172" s="162">
        <f t="shared" si="60"/>
        <v>25728</v>
      </c>
      <c r="AR172" s="162">
        <f t="shared" si="60"/>
        <v>25728</v>
      </c>
      <c r="AS172" s="162">
        <f t="shared" si="60"/>
        <v>25728</v>
      </c>
      <c r="AT172" s="162">
        <f t="shared" si="60"/>
        <v>25728</v>
      </c>
      <c r="AU172" s="162">
        <f t="shared" si="60"/>
        <v>25728</v>
      </c>
      <c r="AV172" s="162">
        <f t="shared" si="60"/>
        <v>25728</v>
      </c>
      <c r="AW172" s="162">
        <f t="shared" si="60"/>
        <v>25728</v>
      </c>
      <c r="AX172" s="162">
        <v>25728</v>
      </c>
      <c r="AY172" s="162">
        <v>25728</v>
      </c>
      <c r="AZ172" s="162">
        <v>25728</v>
      </c>
      <c r="BA172" s="162">
        <v>25728</v>
      </c>
      <c r="BB172" s="162">
        <v>25728</v>
      </c>
      <c r="BC172" s="162">
        <v>25728</v>
      </c>
      <c r="BD172" s="162">
        <v>25728</v>
      </c>
      <c r="BE172" s="162">
        <v>25728</v>
      </c>
      <c r="BF172" s="162">
        <v>25728</v>
      </c>
      <c r="BG172" s="162">
        <v>25728</v>
      </c>
      <c r="BH172" s="162">
        <v>25728</v>
      </c>
      <c r="BI172" s="162">
        <v>25728</v>
      </c>
      <c r="BJ172" s="162">
        <v>25728</v>
      </c>
      <c r="BK172" s="162">
        <v>25728</v>
      </c>
    </row>
    <row r="173" spans="1:63">
      <c r="A173" s="150" t="s">
        <v>264</v>
      </c>
      <c r="B173" s="164"/>
      <c r="C173" s="164"/>
      <c r="D173" s="164"/>
      <c r="E173" s="164"/>
      <c r="F173" s="164"/>
      <c r="G173" s="164"/>
      <c r="H173" s="164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4"/>
      <c r="X173" s="164"/>
      <c r="Y173" s="164"/>
      <c r="Z173" s="164"/>
      <c r="AA173" s="164"/>
      <c r="AB173" s="164"/>
      <c r="AC173" s="164"/>
      <c r="AD173" s="163">
        <f t="shared" ref="AD173:AW173" si="61">IFERROR(AD114*AD55,"*")</f>
        <v>17821</v>
      </c>
      <c r="AE173" s="164">
        <f t="shared" si="61"/>
        <v>17821</v>
      </c>
      <c r="AF173" s="164">
        <f t="shared" si="61"/>
        <v>17821</v>
      </c>
      <c r="AG173" s="164">
        <f t="shared" si="61"/>
        <v>17821</v>
      </c>
      <c r="AH173" s="164">
        <f t="shared" si="61"/>
        <v>17821</v>
      </c>
      <c r="AI173" s="164">
        <f t="shared" si="61"/>
        <v>17821</v>
      </c>
      <c r="AJ173" s="164">
        <f t="shared" si="61"/>
        <v>17821</v>
      </c>
      <c r="AK173" s="164">
        <f t="shared" si="61"/>
        <v>17821</v>
      </c>
      <c r="AL173" s="164">
        <f t="shared" si="61"/>
        <v>17821</v>
      </c>
      <c r="AM173" s="164">
        <f t="shared" si="61"/>
        <v>17821</v>
      </c>
      <c r="AN173" s="164">
        <f t="shared" si="61"/>
        <v>17821</v>
      </c>
      <c r="AO173" s="164">
        <f t="shared" si="61"/>
        <v>17821</v>
      </c>
      <c r="AP173" s="164">
        <f t="shared" si="61"/>
        <v>17821</v>
      </c>
      <c r="AQ173" s="164">
        <f t="shared" si="61"/>
        <v>17821</v>
      </c>
      <c r="AR173" s="164">
        <f t="shared" si="61"/>
        <v>17821</v>
      </c>
      <c r="AS173" s="164">
        <f t="shared" si="61"/>
        <v>17821</v>
      </c>
      <c r="AT173" s="164">
        <f t="shared" si="61"/>
        <v>17821</v>
      </c>
      <c r="AU173" s="164">
        <f t="shared" si="61"/>
        <v>17821</v>
      </c>
      <c r="AV173" s="164">
        <f t="shared" si="61"/>
        <v>17821</v>
      </c>
      <c r="AW173" s="164">
        <f t="shared" si="61"/>
        <v>17821</v>
      </c>
      <c r="AX173" s="164">
        <v>17821</v>
      </c>
      <c r="AY173" s="164">
        <v>17821</v>
      </c>
      <c r="AZ173" s="164">
        <v>17821</v>
      </c>
      <c r="BA173" s="164">
        <v>17821</v>
      </c>
      <c r="BB173" s="164" t="s">
        <v>234</v>
      </c>
      <c r="BC173" s="164" t="s">
        <v>234</v>
      </c>
      <c r="BD173" s="164" t="s">
        <v>234</v>
      </c>
      <c r="BE173" s="164" t="s">
        <v>234</v>
      </c>
      <c r="BF173" s="164" t="s">
        <v>234</v>
      </c>
      <c r="BG173" s="164" t="s">
        <v>234</v>
      </c>
      <c r="BH173" s="164" t="s">
        <v>234</v>
      </c>
      <c r="BI173" s="164" t="s">
        <v>234</v>
      </c>
      <c r="BJ173" s="164" t="s">
        <v>234</v>
      </c>
      <c r="BK173" s="164" t="s">
        <v>234</v>
      </c>
    </row>
    <row r="174" spans="1:63">
      <c r="A174" t="s">
        <v>265</v>
      </c>
      <c r="B174" s="166"/>
      <c r="C174" s="166"/>
      <c r="D174" s="166"/>
      <c r="E174" s="166"/>
      <c r="F174" s="166"/>
      <c r="G174" s="166"/>
      <c r="H174" s="166"/>
      <c r="I174" s="166"/>
      <c r="J174" s="166"/>
      <c r="K174" s="166"/>
      <c r="L174" s="166"/>
      <c r="M174" s="166"/>
      <c r="N174" s="166"/>
      <c r="O174" s="166"/>
      <c r="P174" s="166"/>
      <c r="Q174" s="166"/>
      <c r="R174" s="166"/>
      <c r="S174" s="166"/>
      <c r="T174" s="166"/>
      <c r="U174" s="166"/>
      <c r="V174" s="166"/>
      <c r="W174" s="166"/>
      <c r="X174" s="166"/>
      <c r="Y174" s="166"/>
      <c r="Z174" s="166"/>
      <c r="AA174" s="166"/>
      <c r="AB174" s="166"/>
      <c r="AC174" s="166"/>
      <c r="AD174" s="166"/>
      <c r="AE174" s="166"/>
      <c r="AF174" s="166"/>
      <c r="AG174" s="167">
        <f t="shared" ref="AG174:AW174" si="62">IFERROR(AG115*AG56,"*")</f>
        <v>35884</v>
      </c>
      <c r="AH174" s="166">
        <f t="shared" si="62"/>
        <v>35884</v>
      </c>
      <c r="AI174" s="166">
        <f t="shared" si="62"/>
        <v>35884</v>
      </c>
      <c r="AJ174" s="166">
        <f t="shared" si="62"/>
        <v>35884</v>
      </c>
      <c r="AK174" s="166">
        <f t="shared" si="62"/>
        <v>35884</v>
      </c>
      <c r="AL174" s="166">
        <f t="shared" si="62"/>
        <v>35884</v>
      </c>
      <c r="AM174" s="166">
        <f t="shared" si="62"/>
        <v>35884</v>
      </c>
      <c r="AN174" s="166">
        <f t="shared" si="62"/>
        <v>35884</v>
      </c>
      <c r="AO174" s="166">
        <f t="shared" si="62"/>
        <v>35884</v>
      </c>
      <c r="AP174" s="166">
        <f t="shared" si="62"/>
        <v>35884</v>
      </c>
      <c r="AQ174" s="166">
        <f t="shared" si="62"/>
        <v>35884</v>
      </c>
      <c r="AR174" s="166">
        <f t="shared" si="62"/>
        <v>35884</v>
      </c>
      <c r="AS174" s="166">
        <f t="shared" si="62"/>
        <v>35884</v>
      </c>
      <c r="AT174" s="166">
        <f t="shared" si="62"/>
        <v>35884</v>
      </c>
      <c r="AU174" s="166">
        <f t="shared" si="62"/>
        <v>35884</v>
      </c>
      <c r="AV174" s="166">
        <f t="shared" si="62"/>
        <v>35884</v>
      </c>
      <c r="AW174" s="166">
        <f t="shared" si="62"/>
        <v>35884</v>
      </c>
      <c r="AX174" s="166">
        <v>35884</v>
      </c>
      <c r="AY174" s="166">
        <v>35884</v>
      </c>
      <c r="AZ174" s="166">
        <v>35884</v>
      </c>
      <c r="BA174" s="166">
        <v>35884</v>
      </c>
      <c r="BB174" s="166">
        <v>35884</v>
      </c>
      <c r="BC174" s="166">
        <v>35884</v>
      </c>
      <c r="BD174" s="166">
        <v>35884</v>
      </c>
      <c r="BE174" s="166">
        <v>35884</v>
      </c>
      <c r="BF174" s="166">
        <v>35884</v>
      </c>
      <c r="BG174" s="166">
        <v>35884</v>
      </c>
      <c r="BH174" s="166">
        <v>35884</v>
      </c>
      <c r="BI174" s="166">
        <v>35884</v>
      </c>
      <c r="BJ174" s="166">
        <v>35884</v>
      </c>
      <c r="BK174" s="166">
        <v>35884</v>
      </c>
    </row>
    <row r="175" spans="1:63" ht="15.75" thickBot="1">
      <c r="A175" s="150" t="s">
        <v>305</v>
      </c>
      <c r="B175" s="164"/>
      <c r="C175" s="164"/>
      <c r="D175" s="164"/>
      <c r="E175" s="164"/>
      <c r="F175" s="164"/>
      <c r="G175" s="164"/>
      <c r="H175" s="164"/>
      <c r="I175" s="164"/>
      <c r="J175" s="164"/>
      <c r="K175" s="164"/>
      <c r="L175" s="164"/>
      <c r="M175" s="164"/>
      <c r="N175" s="164"/>
      <c r="O175" s="164"/>
      <c r="P175" s="164"/>
      <c r="Q175" s="164"/>
      <c r="R175" s="164"/>
      <c r="S175" s="164"/>
      <c r="T175" s="164"/>
      <c r="U175" s="164"/>
      <c r="V175" s="164"/>
      <c r="W175" s="164"/>
      <c r="X175" s="164"/>
      <c r="Y175" s="164"/>
      <c r="Z175" s="164"/>
      <c r="AA175" s="164"/>
      <c r="AB175" s="164"/>
      <c r="AC175" s="164"/>
      <c r="AD175" s="163"/>
      <c r="AE175" s="164"/>
      <c r="AF175" s="164"/>
      <c r="AG175" s="164"/>
      <c r="AH175" s="164"/>
      <c r="AI175" s="164"/>
      <c r="AJ175" s="164"/>
      <c r="AK175" s="164"/>
      <c r="AL175" s="164"/>
      <c r="AM175" s="164"/>
      <c r="AN175" s="164"/>
      <c r="AO175" s="164"/>
      <c r="AP175" s="164"/>
      <c r="AQ175" s="164"/>
      <c r="AR175" s="164"/>
      <c r="AS175" s="164"/>
      <c r="AT175" s="164"/>
      <c r="AU175" s="164"/>
      <c r="AV175" s="164"/>
      <c r="AW175" s="164"/>
      <c r="AX175" s="164"/>
      <c r="AY175" s="164">
        <v>35330</v>
      </c>
      <c r="AZ175" s="164">
        <v>35330</v>
      </c>
      <c r="BA175" s="164">
        <v>35330</v>
      </c>
      <c r="BB175" s="164">
        <v>35330</v>
      </c>
      <c r="BC175" s="164">
        <v>35330</v>
      </c>
      <c r="BD175" s="164">
        <v>35330</v>
      </c>
      <c r="BE175" s="164">
        <v>35330</v>
      </c>
      <c r="BF175" s="164">
        <v>35330</v>
      </c>
      <c r="BG175" s="164">
        <v>35330</v>
      </c>
      <c r="BH175" s="164">
        <v>35330</v>
      </c>
      <c r="BI175" s="164">
        <v>35330</v>
      </c>
      <c r="BJ175" s="164">
        <v>35330</v>
      </c>
      <c r="BK175" s="164">
        <v>35330</v>
      </c>
    </row>
    <row r="176" spans="1:63" s="152" customFormat="1" ht="13.5" thickTop="1">
      <c r="A176" s="168" t="s">
        <v>12</v>
      </c>
      <c r="B176" s="169">
        <f t="shared" ref="B176:AG176" si="63">SUM(B120:B174)</f>
        <v>108283.258</v>
      </c>
      <c r="C176" s="169">
        <f t="shared" si="63"/>
        <v>205241.37900000002</v>
      </c>
      <c r="D176" s="169">
        <f t="shared" si="63"/>
        <v>281299.23599999998</v>
      </c>
      <c r="E176" s="169">
        <f t="shared" si="63"/>
        <v>364570.97700000007</v>
      </c>
      <c r="F176" s="169">
        <f t="shared" si="63"/>
        <v>370316.84100000007</v>
      </c>
      <c r="G176" s="169">
        <f t="shared" si="63"/>
        <v>374905.03700000007</v>
      </c>
      <c r="H176" s="169">
        <f t="shared" si="63"/>
        <v>416073.45600000012</v>
      </c>
      <c r="I176" s="169">
        <f t="shared" si="63"/>
        <v>429175.70700000017</v>
      </c>
      <c r="J176" s="169">
        <f t="shared" si="63"/>
        <v>428589.27399999998</v>
      </c>
      <c r="K176" s="169">
        <f t="shared" si="63"/>
        <v>436428.1483916404</v>
      </c>
      <c r="L176" s="169">
        <f t="shared" si="63"/>
        <v>436293.73676166142</v>
      </c>
      <c r="M176" s="169">
        <f t="shared" si="63"/>
        <v>439247.13410531974</v>
      </c>
      <c r="N176" s="169">
        <f t="shared" si="63"/>
        <v>466315.39600000001</v>
      </c>
      <c r="O176" s="169">
        <f t="shared" si="63"/>
        <v>466928.06199999998</v>
      </c>
      <c r="P176" s="169">
        <f t="shared" si="63"/>
        <v>490792.76999999996</v>
      </c>
      <c r="Q176" s="169">
        <f t="shared" si="63"/>
        <v>533353.9</v>
      </c>
      <c r="R176" s="169">
        <f t="shared" si="63"/>
        <v>596481.2080000001</v>
      </c>
      <c r="S176" s="169">
        <f t="shared" si="63"/>
        <v>619289.08094930009</v>
      </c>
      <c r="T176" s="169">
        <f t="shared" si="63"/>
        <v>674120.9338504998</v>
      </c>
      <c r="U176" s="169">
        <f t="shared" si="63"/>
        <v>738503.3286004999</v>
      </c>
      <c r="V176" s="169">
        <f t="shared" si="63"/>
        <v>798192.61300000001</v>
      </c>
      <c r="W176" s="169">
        <f t="shared" si="63"/>
        <v>804742.02780852991</v>
      </c>
      <c r="X176" s="169">
        <f t="shared" si="63"/>
        <v>845621.05920852988</v>
      </c>
      <c r="Y176" s="169">
        <f t="shared" si="63"/>
        <v>843513.05920852988</v>
      </c>
      <c r="Z176" s="169">
        <f t="shared" si="63"/>
        <v>934917.43799999997</v>
      </c>
      <c r="AA176" s="169">
        <f t="shared" si="63"/>
        <v>934917.43799999997</v>
      </c>
      <c r="AB176" s="169">
        <f t="shared" si="63"/>
        <v>945392.73700852983</v>
      </c>
      <c r="AC176" s="169">
        <f t="shared" si="63"/>
        <v>950160.73700852983</v>
      </c>
      <c r="AD176" s="169">
        <f t="shared" si="63"/>
        <v>974800.08586452983</v>
      </c>
      <c r="AE176" s="169">
        <f>SUM(AE120:AE174)</f>
        <v>960430.08749649988</v>
      </c>
      <c r="AF176" s="169">
        <f t="shared" si="63"/>
        <v>968187.71739649971</v>
      </c>
      <c r="AG176" s="169">
        <f t="shared" si="63"/>
        <v>1004071.7173964997</v>
      </c>
      <c r="AH176" s="169">
        <f t="shared" ref="AH176:AO176" si="64">SUM(AH120:AH174)</f>
        <v>987409.31360799994</v>
      </c>
      <c r="AI176" s="169">
        <f t="shared" si="64"/>
        <v>987409.31360799994</v>
      </c>
      <c r="AJ176" s="169">
        <f t="shared" si="64"/>
        <v>999785.31360799994</v>
      </c>
      <c r="AK176" s="169">
        <f t="shared" si="64"/>
        <v>966275.34680799977</v>
      </c>
      <c r="AL176" s="169">
        <f t="shared" si="64"/>
        <v>957921.78480799973</v>
      </c>
      <c r="AM176" s="169">
        <f t="shared" si="64"/>
        <v>957921.78480799973</v>
      </c>
      <c r="AN176" s="169">
        <f t="shared" si="64"/>
        <v>957921.78480799973</v>
      </c>
      <c r="AO176" s="169">
        <f t="shared" si="64"/>
        <v>957921.78480799973</v>
      </c>
      <c r="AP176" s="169">
        <f t="shared" ref="AP176:AV176" si="65">SUM(AP120:AP174)</f>
        <v>961721.78480799973</v>
      </c>
      <c r="AQ176" s="169">
        <f t="shared" si="65"/>
        <v>961721.78480799973</v>
      </c>
      <c r="AR176" s="169">
        <f t="shared" si="65"/>
        <v>950916.78480799973</v>
      </c>
      <c r="AS176" s="169">
        <f t="shared" si="65"/>
        <v>950916.78480799973</v>
      </c>
      <c r="AT176" s="169">
        <f t="shared" si="65"/>
        <v>950916.78480799973</v>
      </c>
      <c r="AU176" s="169">
        <f t="shared" si="65"/>
        <v>953813.28297999979</v>
      </c>
      <c r="AV176" s="169">
        <f t="shared" si="65"/>
        <v>877110.86405199987</v>
      </c>
      <c r="AW176" s="169">
        <f t="shared" ref="AW176" si="66">SUM(AW120:AW174)</f>
        <v>877110.86405199987</v>
      </c>
      <c r="AX176" s="169">
        <v>914309</v>
      </c>
      <c r="AY176" s="169">
        <v>949639</v>
      </c>
      <c r="AZ176" s="169">
        <v>937079.4</v>
      </c>
      <c r="BA176" s="169">
        <v>942634</v>
      </c>
      <c r="BB176" s="169">
        <v>829122</v>
      </c>
      <c r="BC176" s="169">
        <v>829122</v>
      </c>
      <c r="BD176" s="169">
        <v>832128</v>
      </c>
      <c r="BE176" s="169">
        <v>832128</v>
      </c>
      <c r="BF176" s="169">
        <v>832128</v>
      </c>
      <c r="BG176" s="169">
        <v>832128</v>
      </c>
      <c r="BH176" s="169">
        <v>832128</v>
      </c>
      <c r="BI176" s="169">
        <v>832128</v>
      </c>
      <c r="BJ176" s="169">
        <v>832128</v>
      </c>
      <c r="BK176" s="169">
        <v>832128</v>
      </c>
    </row>
    <row r="177" spans="45:57" s="148" customFormat="1">
      <c r="BC177"/>
    </row>
    <row r="178" spans="45:57">
      <c r="AS178"/>
      <c r="AT178"/>
      <c r="AU178"/>
      <c r="AV178"/>
      <c r="AW178"/>
      <c r="AX178"/>
      <c r="AY178"/>
      <c r="AZ178"/>
      <c r="BA178"/>
      <c r="BB178"/>
      <c r="BC178"/>
      <c r="BD178"/>
      <c r="BE178"/>
    </row>
  </sheetData>
  <conditionalFormatting sqref="K1:AE1">
    <cfRule type="expression" priority="461">
      <formula>RIGHT(K1,2)&amp;LEFT(K1,1)&gt;RIGHT(#REF!,2)&amp;LEFT(#REF!,1)</formula>
    </cfRule>
    <cfRule type="expression" priority="462">
      <formula>RIGHT(K1,2)&amp;LEFT(K1,1)&lt;=RIGHT(#REF!,2)&amp;LEFT(#REF!,1)</formula>
    </cfRule>
  </conditionalFormatting>
  <conditionalFormatting sqref="G1:J1">
    <cfRule type="expression" priority="459">
      <formula>RIGHT(G1,2)&amp;LEFT(G1,1)&gt;RIGHT(#REF!,2)&amp;LEFT(#REF!,1)</formula>
    </cfRule>
    <cfRule type="expression" priority="460">
      <formula>RIGHT(G1,2)&amp;LEFT(G1,1)&lt;=RIGHT(#REF!,2)&amp;LEFT(#REF!,1)</formula>
    </cfRule>
  </conditionalFormatting>
  <conditionalFormatting sqref="B1">
    <cfRule type="expression" priority="457">
      <formula>RIGHT(B1,2)&amp;LEFT(B1,1)&gt;RIGHT(#REF!,2)&amp;LEFT(#REF!,1)</formula>
    </cfRule>
    <cfRule type="expression" priority="458">
      <formula>RIGHT(B1,2)&amp;LEFT(B1,1)&lt;=RIGHT(#REF!,2)&amp;LEFT(#REF!,1)</formula>
    </cfRule>
  </conditionalFormatting>
  <conditionalFormatting sqref="C1:F1">
    <cfRule type="expression" priority="455">
      <formula>RIGHT(C1,2)&amp;LEFT(C1,1)&gt;RIGHT(#REF!,2)&amp;LEFT(#REF!,1)</formula>
    </cfRule>
    <cfRule type="expression" priority="456">
      <formula>RIGHT(C1,2)&amp;LEFT(C1,1)&lt;=RIGHT(#REF!,2)&amp;LEFT(#REF!,1)</formula>
    </cfRule>
  </conditionalFormatting>
  <conditionalFormatting sqref="AF1">
    <cfRule type="expression" priority="453">
      <formula>RIGHT(AF1,2)&amp;LEFT(AF1,1)&gt;RIGHT(#REF!,2)&amp;LEFT(#REF!,1)</formula>
    </cfRule>
    <cfRule type="expression" priority="454">
      <formula>RIGHT(AF1,2)&amp;LEFT(AF1,1)&lt;=RIGHT(#REF!,2)&amp;LEFT(#REF!,1)</formula>
    </cfRule>
  </conditionalFormatting>
  <conditionalFormatting sqref="AG1">
    <cfRule type="expression" priority="451">
      <formula>RIGHT(AG1,2)&amp;LEFT(AG1,1)&gt;RIGHT(#REF!,2)&amp;LEFT(#REF!,1)</formula>
    </cfRule>
    <cfRule type="expression" priority="452">
      <formula>RIGHT(AG1,2)&amp;LEFT(AG1,1)&lt;=RIGHT(#REF!,2)&amp;LEFT(#REF!,1)</formula>
    </cfRule>
  </conditionalFormatting>
  <conditionalFormatting sqref="AH1">
    <cfRule type="expression" priority="449">
      <formula>RIGHT(AH1,2)&amp;LEFT(AH1,1)&gt;RIGHT(#REF!,2)&amp;LEFT(#REF!,1)</formula>
    </cfRule>
    <cfRule type="expression" priority="450">
      <formula>RIGHT(AH1,2)&amp;LEFT(AH1,1)&lt;=RIGHT(#REF!,2)&amp;LEFT(#REF!,1)</formula>
    </cfRule>
  </conditionalFormatting>
  <conditionalFormatting sqref="AI1">
    <cfRule type="expression" priority="447">
      <formula>RIGHT(AI1,2)&amp;LEFT(AI1,1)&gt;RIGHT(#REF!,2)&amp;LEFT(#REF!,1)</formula>
    </cfRule>
    <cfRule type="expression" priority="448">
      <formula>RIGHT(AI1,2)&amp;LEFT(AI1,1)&lt;=RIGHT(#REF!,2)&amp;LEFT(#REF!,1)</formula>
    </cfRule>
  </conditionalFormatting>
  <conditionalFormatting sqref="AJ1">
    <cfRule type="expression" priority="445">
      <formula>RIGHT(AJ1,2)&amp;LEFT(AJ1,1)&gt;RIGHT(#REF!,2)&amp;LEFT(#REF!,1)</formula>
    </cfRule>
    <cfRule type="expression" priority="446">
      <formula>RIGHT(AJ1,2)&amp;LEFT(AJ1,1)&lt;=RIGHT(#REF!,2)&amp;LEFT(#REF!,1)</formula>
    </cfRule>
  </conditionalFormatting>
  <conditionalFormatting sqref="AK1">
    <cfRule type="expression" priority="443">
      <formula>RIGHT(AK1,2)&amp;LEFT(AK1,1)&gt;RIGHT(#REF!,2)&amp;LEFT(#REF!,1)</formula>
    </cfRule>
    <cfRule type="expression" priority="444">
      <formula>RIGHT(AK1,2)&amp;LEFT(AK1,1)&lt;=RIGHT(#REF!,2)&amp;LEFT(#REF!,1)</formula>
    </cfRule>
  </conditionalFormatting>
  <conditionalFormatting sqref="AL1">
    <cfRule type="expression" priority="441">
      <formula>RIGHT(AL1,2)&amp;LEFT(AL1,1)&gt;RIGHT(#REF!,2)&amp;LEFT(#REF!,1)</formula>
    </cfRule>
    <cfRule type="expression" priority="442">
      <formula>RIGHT(AL1,2)&amp;LEFT(AL1,1)&lt;=RIGHT(#REF!,2)&amp;LEFT(#REF!,1)</formula>
    </cfRule>
  </conditionalFormatting>
  <conditionalFormatting sqref="AF177">
    <cfRule type="expression" priority="405">
      <formula>RIGHT(AF177,2)&amp;LEFT(AF177,1)&gt;RIGHT(#REF!,2)&amp;LEFT(#REF!,1)</formula>
    </cfRule>
    <cfRule type="expression" priority="406">
      <formula>RIGHT(AF177,2)&amp;LEFT(AF177,1)&lt;=RIGHT(#REF!,2)&amp;LEFT(#REF!,1)</formula>
    </cfRule>
  </conditionalFormatting>
  <conditionalFormatting sqref="AG177">
    <cfRule type="expression" priority="403">
      <formula>RIGHT(AG177,2)&amp;LEFT(AG177,1)&gt;RIGHT(#REF!,2)&amp;LEFT(#REF!,1)</formula>
    </cfRule>
    <cfRule type="expression" priority="404">
      <formula>RIGHT(AG177,2)&amp;LEFT(AG177,1)&lt;=RIGHT(#REF!,2)&amp;LEFT(#REF!,1)</formula>
    </cfRule>
  </conditionalFormatting>
  <conditionalFormatting sqref="AH177">
    <cfRule type="expression" priority="401">
      <formula>RIGHT(AH177,2)&amp;LEFT(AH177,1)&gt;RIGHT(#REF!,2)&amp;LEFT(#REF!,1)</formula>
    </cfRule>
    <cfRule type="expression" priority="402">
      <formula>RIGHT(AH177,2)&amp;LEFT(AH177,1)&lt;=RIGHT(#REF!,2)&amp;LEFT(#REF!,1)</formula>
    </cfRule>
  </conditionalFormatting>
  <conditionalFormatting sqref="AI177">
    <cfRule type="expression" priority="399">
      <formula>RIGHT(AI177,2)&amp;LEFT(AI177,1)&gt;RIGHT(#REF!,2)&amp;LEFT(#REF!,1)</formula>
    </cfRule>
    <cfRule type="expression" priority="400">
      <formula>RIGHT(AI177,2)&amp;LEFT(AI177,1)&lt;=RIGHT(#REF!,2)&amp;LEFT(#REF!,1)</formula>
    </cfRule>
  </conditionalFormatting>
  <conditionalFormatting sqref="AJ177">
    <cfRule type="expression" priority="397">
      <formula>RIGHT(AJ177,2)&amp;LEFT(AJ177,1)&gt;RIGHT(#REF!,2)&amp;LEFT(#REF!,1)</formula>
    </cfRule>
    <cfRule type="expression" priority="398">
      <formula>RIGHT(AJ177,2)&amp;LEFT(AJ177,1)&lt;=RIGHT(#REF!,2)&amp;LEFT(#REF!,1)</formula>
    </cfRule>
  </conditionalFormatting>
  <conditionalFormatting sqref="AK177">
    <cfRule type="expression" priority="395">
      <formula>RIGHT(AK177,2)&amp;LEFT(AK177,1)&gt;RIGHT(#REF!,2)&amp;LEFT(#REF!,1)</formula>
    </cfRule>
    <cfRule type="expression" priority="396">
      <formula>RIGHT(AK177,2)&amp;LEFT(AK177,1)&lt;=RIGHT(#REF!,2)&amp;LEFT(#REF!,1)</formula>
    </cfRule>
  </conditionalFormatting>
  <conditionalFormatting sqref="AL177">
    <cfRule type="expression" priority="393">
      <formula>RIGHT(AL177,2)&amp;LEFT(AL177,1)&gt;RIGHT(#REF!,2)&amp;LEFT(#REF!,1)</formula>
    </cfRule>
    <cfRule type="expression" priority="394">
      <formula>RIGHT(AL177,2)&amp;LEFT(AL177,1)&lt;=RIGHT(#REF!,2)&amp;LEFT(#REF!,1)</formula>
    </cfRule>
  </conditionalFormatting>
  <conditionalFormatting sqref="AM177">
    <cfRule type="expression" priority="391">
      <formula>RIGHT(AM177,2)&amp;LEFT(AM177,1)&gt;RIGHT(#REF!,2)&amp;LEFT(#REF!,1)</formula>
    </cfRule>
    <cfRule type="expression" priority="392">
      <formula>RIGHT(AM177,2)&amp;LEFT(AM177,1)&lt;=RIGHT(#REF!,2)&amp;LEFT(#REF!,1)</formula>
    </cfRule>
  </conditionalFormatting>
  <conditionalFormatting sqref="AN1:AP1">
    <cfRule type="expression" priority="389">
      <formula>RIGHT(AN1,2)&amp;LEFT(AN1,1)&gt;RIGHT(#REF!,2)&amp;LEFT(#REF!,1)</formula>
    </cfRule>
    <cfRule type="expression" priority="390">
      <formula>RIGHT(AN1,2)&amp;LEFT(AN1,1)&lt;=RIGHT(#REF!,2)&amp;LEFT(#REF!,1)</formula>
    </cfRule>
  </conditionalFormatting>
  <conditionalFormatting sqref="AM1">
    <cfRule type="expression" priority="417">
      <formula>RIGHT(AM1,2)&amp;LEFT(AM1,1)&gt;RIGHT(#REF!,2)&amp;LEFT(#REF!,1)</formula>
    </cfRule>
    <cfRule type="expression" priority="418">
      <formula>RIGHT(AM1,2)&amp;LEFT(AM1,1)&lt;=RIGHT(#REF!,2)&amp;LEFT(#REF!,1)</formula>
    </cfRule>
  </conditionalFormatting>
  <conditionalFormatting sqref="C177:F177">
    <cfRule type="expression" priority="407">
      <formula>RIGHT(C177,2)&amp;LEFT(C177,1)&gt;RIGHT(#REF!,2)&amp;LEFT(#REF!,1)</formula>
    </cfRule>
    <cfRule type="expression" priority="408">
      <formula>RIGHT(C177,2)&amp;LEFT(C177,1)&lt;=RIGHT(#REF!,2)&amp;LEFT(#REF!,1)</formula>
    </cfRule>
  </conditionalFormatting>
  <conditionalFormatting sqref="B177">
    <cfRule type="expression" priority="409">
      <formula>RIGHT(B177,2)&amp;LEFT(B177,1)&gt;RIGHT(#REF!,2)&amp;LEFT(#REF!,1)</formula>
    </cfRule>
    <cfRule type="expression" priority="410">
      <formula>RIGHT(B177,2)&amp;LEFT(B177,1)&lt;=RIGHT(#REF!,2)&amp;LEFT(#REF!,1)</formula>
    </cfRule>
  </conditionalFormatting>
  <conditionalFormatting sqref="AN177:AP177">
    <cfRule type="expression" priority="385">
      <formula>RIGHT(AN177,2)&amp;LEFT(AN177,1)&gt;RIGHT(#REF!,2)&amp;LEFT(#REF!,1)</formula>
    </cfRule>
    <cfRule type="expression" priority="386">
      <formula>RIGHT(AN177,2)&amp;LEFT(AN177,1)&lt;=RIGHT(#REF!,2)&amp;LEFT(#REF!,1)</formula>
    </cfRule>
  </conditionalFormatting>
  <conditionalFormatting sqref="K177:AE177">
    <cfRule type="expression" priority="413">
      <formula>RIGHT(K177,2)&amp;LEFT(K177,1)&gt;RIGHT(#REF!,2)&amp;LEFT(#REF!,1)</formula>
    </cfRule>
    <cfRule type="expression" priority="414">
      <formula>RIGHT(K177,2)&amp;LEFT(K177,1)&lt;=RIGHT(#REF!,2)&amp;LEFT(#REF!,1)</formula>
    </cfRule>
  </conditionalFormatting>
  <conditionalFormatting sqref="G177:J177">
    <cfRule type="expression" priority="411">
      <formula>RIGHT(G177,2)&amp;LEFT(G177,1)&gt;RIGHT(#REF!,2)&amp;LEFT(#REF!,1)</formula>
    </cfRule>
    <cfRule type="expression" priority="412">
      <formula>RIGHT(G177,2)&amp;LEFT(G177,1)&lt;=RIGHT(#REF!,2)&amp;LEFT(#REF!,1)</formula>
    </cfRule>
  </conditionalFormatting>
  <conditionalFormatting sqref="AQ1">
    <cfRule type="expression" priority="383">
      <formula>RIGHT(AQ1,2)&amp;LEFT(AQ1,1)&gt;RIGHT(#REF!,2)&amp;LEFT(#REF!,1)</formula>
    </cfRule>
    <cfRule type="expression" priority="384">
      <formula>RIGHT(AQ1,2)&amp;LEFT(AQ1,1)&lt;=RIGHT(#REF!,2)&amp;LEFT(#REF!,1)</formula>
    </cfRule>
  </conditionalFormatting>
  <conditionalFormatting sqref="AQ177">
    <cfRule type="expression" priority="381">
      <formula>RIGHT(AQ177,2)&amp;LEFT(AQ177,1)&gt;RIGHT(#REF!,2)&amp;LEFT(#REF!,1)</formula>
    </cfRule>
    <cfRule type="expression" priority="382">
      <formula>RIGHT(AQ177,2)&amp;LEFT(AQ177,1)&lt;=RIGHT(#REF!,2)&amp;LEFT(#REF!,1)</formula>
    </cfRule>
  </conditionalFormatting>
  <conditionalFormatting sqref="AR1">
    <cfRule type="expression" priority="379">
      <formula>RIGHT(AR1,2)&amp;LEFT(AR1,1)&gt;RIGHT(#REF!,2)&amp;LEFT(#REF!,1)</formula>
    </cfRule>
    <cfRule type="expression" priority="380">
      <formula>RIGHT(AR1,2)&amp;LEFT(AR1,1)&lt;=RIGHT(#REF!,2)&amp;LEFT(#REF!,1)</formula>
    </cfRule>
  </conditionalFormatting>
  <conditionalFormatting sqref="AR177">
    <cfRule type="expression" priority="377">
      <formula>RIGHT(AR177,2)&amp;LEFT(AR177,1)&gt;RIGHT(#REF!,2)&amp;LEFT(#REF!,1)</formula>
    </cfRule>
    <cfRule type="expression" priority="378">
      <formula>RIGHT(AR177,2)&amp;LEFT(AR177,1)&lt;=RIGHT(#REF!,2)&amp;LEFT(#REF!,1)</formula>
    </cfRule>
  </conditionalFormatting>
  <conditionalFormatting sqref="K119:AE119">
    <cfRule type="expression" priority="285">
      <formula>RIGHT(K119,2)&amp;LEFT(K119,1)&gt;RIGHT(#REF!,2)&amp;LEFT(#REF!,1)</formula>
    </cfRule>
    <cfRule type="expression" priority="286">
      <formula>RIGHT(K119,2)&amp;LEFT(K119,1)&lt;=RIGHT(#REF!,2)&amp;LEFT(#REF!,1)</formula>
    </cfRule>
  </conditionalFormatting>
  <conditionalFormatting sqref="G119:J119">
    <cfRule type="expression" priority="283">
      <formula>RIGHT(G119,2)&amp;LEFT(G119,1)&gt;RIGHT(#REF!,2)&amp;LEFT(#REF!,1)</formula>
    </cfRule>
    <cfRule type="expression" priority="284">
      <formula>RIGHT(G119,2)&amp;LEFT(G119,1)&lt;=RIGHT(#REF!,2)&amp;LEFT(#REF!,1)</formula>
    </cfRule>
  </conditionalFormatting>
  <conditionalFormatting sqref="B119">
    <cfRule type="expression" priority="281">
      <formula>RIGHT(B119,2)&amp;LEFT(B119,1)&gt;RIGHT(#REF!,2)&amp;LEFT(#REF!,1)</formula>
    </cfRule>
    <cfRule type="expression" priority="282">
      <formula>RIGHT(B119,2)&amp;LEFT(B119,1)&lt;=RIGHT(#REF!,2)&amp;LEFT(#REF!,1)</formula>
    </cfRule>
  </conditionalFormatting>
  <conditionalFormatting sqref="C119:F119">
    <cfRule type="expression" priority="279">
      <formula>RIGHT(C119,2)&amp;LEFT(C119,1)&gt;RIGHT(#REF!,2)&amp;LEFT(#REF!,1)</formula>
    </cfRule>
    <cfRule type="expression" priority="280">
      <formula>RIGHT(C119,2)&amp;LEFT(C119,1)&lt;=RIGHT(#REF!,2)&amp;LEFT(#REF!,1)</formula>
    </cfRule>
  </conditionalFormatting>
  <conditionalFormatting sqref="AF119">
    <cfRule type="expression" priority="277">
      <formula>RIGHT(AF119,2)&amp;LEFT(AF119,1)&gt;RIGHT(#REF!,2)&amp;LEFT(#REF!,1)</formula>
    </cfRule>
    <cfRule type="expression" priority="278">
      <formula>RIGHT(AF119,2)&amp;LEFT(AF119,1)&lt;=RIGHT(#REF!,2)&amp;LEFT(#REF!,1)</formula>
    </cfRule>
  </conditionalFormatting>
  <conditionalFormatting sqref="AG119">
    <cfRule type="expression" priority="275">
      <formula>RIGHT(AG119,2)&amp;LEFT(AG119,1)&gt;RIGHT(#REF!,2)&amp;LEFT(#REF!,1)</formula>
    </cfRule>
    <cfRule type="expression" priority="276">
      <formula>RIGHT(AG119,2)&amp;LEFT(AG119,1)&lt;=RIGHT(#REF!,2)&amp;LEFT(#REF!,1)</formula>
    </cfRule>
  </conditionalFormatting>
  <conditionalFormatting sqref="AH119">
    <cfRule type="expression" priority="273">
      <formula>RIGHT(AH119,2)&amp;LEFT(AH119,1)&gt;RIGHT(#REF!,2)&amp;LEFT(#REF!,1)</formula>
    </cfRule>
    <cfRule type="expression" priority="274">
      <formula>RIGHT(AH119,2)&amp;LEFT(AH119,1)&lt;=RIGHT(#REF!,2)&amp;LEFT(#REF!,1)</formula>
    </cfRule>
  </conditionalFormatting>
  <conditionalFormatting sqref="AI119">
    <cfRule type="expression" priority="271">
      <formula>RIGHT(AI119,2)&amp;LEFT(AI119,1)&gt;RIGHT(#REF!,2)&amp;LEFT(#REF!,1)</formula>
    </cfRule>
    <cfRule type="expression" priority="272">
      <formula>RIGHT(AI119,2)&amp;LEFT(AI119,1)&lt;=RIGHT(#REF!,2)&amp;LEFT(#REF!,1)</formula>
    </cfRule>
  </conditionalFormatting>
  <conditionalFormatting sqref="AJ119">
    <cfRule type="expression" priority="269">
      <formula>RIGHT(AJ119,2)&amp;LEFT(AJ119,1)&gt;RIGHT(#REF!,2)&amp;LEFT(#REF!,1)</formula>
    </cfRule>
    <cfRule type="expression" priority="270">
      <formula>RIGHT(AJ119,2)&amp;LEFT(AJ119,1)&lt;=RIGHT(#REF!,2)&amp;LEFT(#REF!,1)</formula>
    </cfRule>
  </conditionalFormatting>
  <conditionalFormatting sqref="AK119">
    <cfRule type="expression" priority="267">
      <formula>RIGHT(AK119,2)&amp;LEFT(AK119,1)&gt;RIGHT(#REF!,2)&amp;LEFT(#REF!,1)</formula>
    </cfRule>
    <cfRule type="expression" priority="268">
      <formula>RIGHT(AK119,2)&amp;LEFT(AK119,1)&lt;=RIGHT(#REF!,2)&amp;LEFT(#REF!,1)</formula>
    </cfRule>
  </conditionalFormatting>
  <conditionalFormatting sqref="AL119">
    <cfRule type="expression" priority="265">
      <formula>RIGHT(AL119,2)&amp;LEFT(AL119,1)&gt;RIGHT(#REF!,2)&amp;LEFT(#REF!,1)</formula>
    </cfRule>
    <cfRule type="expression" priority="266">
      <formula>RIGHT(AL119,2)&amp;LEFT(AL119,1)&lt;=RIGHT(#REF!,2)&amp;LEFT(#REF!,1)</formula>
    </cfRule>
  </conditionalFormatting>
  <conditionalFormatting sqref="AM119">
    <cfRule type="expression" priority="263">
      <formula>RIGHT(AM119,2)&amp;LEFT(AM119,1)&gt;RIGHT(#REF!,2)&amp;LEFT(#REF!,1)</formula>
    </cfRule>
    <cfRule type="expression" priority="264">
      <formula>RIGHT(AM119,2)&amp;LEFT(AM119,1)&lt;=RIGHT(#REF!,2)&amp;LEFT(#REF!,1)</formula>
    </cfRule>
  </conditionalFormatting>
  <conditionalFormatting sqref="AN119:AP119">
    <cfRule type="expression" priority="261">
      <formula>RIGHT(AN119,2)&amp;LEFT(AN119,1)&gt;RIGHT(#REF!,2)&amp;LEFT(#REF!,1)</formula>
    </cfRule>
    <cfRule type="expression" priority="262">
      <formula>RIGHT(AN119,2)&amp;LEFT(AN119,1)&lt;=RIGHT(#REF!,2)&amp;LEFT(#REF!,1)</formula>
    </cfRule>
  </conditionalFormatting>
  <conditionalFormatting sqref="AQ119">
    <cfRule type="expression" priority="259">
      <formula>RIGHT(AQ119,2)&amp;LEFT(AQ119,1)&gt;RIGHT(#REF!,2)&amp;LEFT(#REF!,1)</formula>
    </cfRule>
    <cfRule type="expression" priority="260">
      <formula>RIGHT(AQ119,2)&amp;LEFT(AQ119,1)&lt;=RIGHT(#REF!,2)&amp;LEFT(#REF!,1)</formula>
    </cfRule>
  </conditionalFormatting>
  <conditionalFormatting sqref="AR119">
    <cfRule type="expression" priority="257">
      <formula>RIGHT(AR119,2)&amp;LEFT(AR119,1)&gt;RIGHT(#REF!,2)&amp;LEFT(#REF!,1)</formula>
    </cfRule>
    <cfRule type="expression" priority="258">
      <formula>RIGHT(AR119,2)&amp;LEFT(AR119,1)&lt;=RIGHT(#REF!,2)&amp;LEFT(#REF!,1)</formula>
    </cfRule>
  </conditionalFormatting>
  <conditionalFormatting sqref="K60:AE60">
    <cfRule type="expression" priority="315">
      <formula>RIGHT(K60,2)&amp;LEFT(K60,1)&gt;RIGHT(#REF!,2)&amp;LEFT(#REF!,1)</formula>
    </cfRule>
    <cfRule type="expression" priority="316">
      <formula>RIGHT(K60,2)&amp;LEFT(K60,1)&lt;=RIGHT(#REF!,2)&amp;LEFT(#REF!,1)</formula>
    </cfRule>
  </conditionalFormatting>
  <conditionalFormatting sqref="G60:J60">
    <cfRule type="expression" priority="313">
      <formula>RIGHT(G60,2)&amp;LEFT(G60,1)&gt;RIGHT(#REF!,2)&amp;LEFT(#REF!,1)</formula>
    </cfRule>
    <cfRule type="expression" priority="314">
      <formula>RIGHT(G60,2)&amp;LEFT(G60,1)&lt;=RIGHT(#REF!,2)&amp;LEFT(#REF!,1)</formula>
    </cfRule>
  </conditionalFormatting>
  <conditionalFormatting sqref="B60">
    <cfRule type="expression" priority="311">
      <formula>RIGHT(B60,2)&amp;LEFT(B60,1)&gt;RIGHT(#REF!,2)&amp;LEFT(#REF!,1)</formula>
    </cfRule>
    <cfRule type="expression" priority="312">
      <formula>RIGHT(B60,2)&amp;LEFT(B60,1)&lt;=RIGHT(#REF!,2)&amp;LEFT(#REF!,1)</formula>
    </cfRule>
  </conditionalFormatting>
  <conditionalFormatting sqref="C60:F60">
    <cfRule type="expression" priority="309">
      <formula>RIGHT(C60,2)&amp;LEFT(C60,1)&gt;RIGHT(#REF!,2)&amp;LEFT(#REF!,1)</formula>
    </cfRule>
    <cfRule type="expression" priority="310">
      <formula>RIGHT(C60,2)&amp;LEFT(C60,1)&lt;=RIGHT(#REF!,2)&amp;LEFT(#REF!,1)</formula>
    </cfRule>
  </conditionalFormatting>
  <conditionalFormatting sqref="AF60">
    <cfRule type="expression" priority="307">
      <formula>RIGHT(AF60,2)&amp;LEFT(AF60,1)&gt;RIGHT(#REF!,2)&amp;LEFT(#REF!,1)</formula>
    </cfRule>
    <cfRule type="expression" priority="308">
      <formula>RIGHT(AF60,2)&amp;LEFT(AF60,1)&lt;=RIGHT(#REF!,2)&amp;LEFT(#REF!,1)</formula>
    </cfRule>
  </conditionalFormatting>
  <conditionalFormatting sqref="AG60">
    <cfRule type="expression" priority="305">
      <formula>RIGHT(AG60,2)&amp;LEFT(AG60,1)&gt;RIGHT(#REF!,2)&amp;LEFT(#REF!,1)</formula>
    </cfRule>
    <cfRule type="expression" priority="306">
      <formula>RIGHT(AG60,2)&amp;LEFT(AG60,1)&lt;=RIGHT(#REF!,2)&amp;LEFT(#REF!,1)</formula>
    </cfRule>
  </conditionalFormatting>
  <conditionalFormatting sqref="AH60">
    <cfRule type="expression" priority="303">
      <formula>RIGHT(AH60,2)&amp;LEFT(AH60,1)&gt;RIGHT(#REF!,2)&amp;LEFT(#REF!,1)</formula>
    </cfRule>
    <cfRule type="expression" priority="304">
      <formula>RIGHT(AH60,2)&amp;LEFT(AH60,1)&lt;=RIGHT(#REF!,2)&amp;LEFT(#REF!,1)</formula>
    </cfRule>
  </conditionalFormatting>
  <conditionalFormatting sqref="AI60">
    <cfRule type="expression" priority="301">
      <formula>RIGHT(AI60,2)&amp;LEFT(AI60,1)&gt;RIGHT(#REF!,2)&amp;LEFT(#REF!,1)</formula>
    </cfRule>
    <cfRule type="expression" priority="302">
      <formula>RIGHT(AI60,2)&amp;LEFT(AI60,1)&lt;=RIGHT(#REF!,2)&amp;LEFT(#REF!,1)</formula>
    </cfRule>
  </conditionalFormatting>
  <conditionalFormatting sqref="AJ60">
    <cfRule type="expression" priority="299">
      <formula>RIGHT(AJ60,2)&amp;LEFT(AJ60,1)&gt;RIGHT(#REF!,2)&amp;LEFT(#REF!,1)</formula>
    </cfRule>
    <cfRule type="expression" priority="300">
      <formula>RIGHT(AJ60,2)&amp;LEFT(AJ60,1)&lt;=RIGHT(#REF!,2)&amp;LEFT(#REF!,1)</formula>
    </cfRule>
  </conditionalFormatting>
  <conditionalFormatting sqref="AK60">
    <cfRule type="expression" priority="297">
      <formula>RIGHT(AK60,2)&amp;LEFT(AK60,1)&gt;RIGHT(#REF!,2)&amp;LEFT(#REF!,1)</formula>
    </cfRule>
    <cfRule type="expression" priority="298">
      <formula>RIGHT(AK60,2)&amp;LEFT(AK60,1)&lt;=RIGHT(#REF!,2)&amp;LEFT(#REF!,1)</formula>
    </cfRule>
  </conditionalFormatting>
  <conditionalFormatting sqref="AL60">
    <cfRule type="expression" priority="295">
      <formula>RIGHT(AL60,2)&amp;LEFT(AL60,1)&gt;RIGHT(#REF!,2)&amp;LEFT(#REF!,1)</formula>
    </cfRule>
    <cfRule type="expression" priority="296">
      <formula>RIGHT(AL60,2)&amp;LEFT(AL60,1)&lt;=RIGHT(#REF!,2)&amp;LEFT(#REF!,1)</formula>
    </cfRule>
  </conditionalFormatting>
  <conditionalFormatting sqref="AM60">
    <cfRule type="expression" priority="293">
      <formula>RIGHT(AM60,2)&amp;LEFT(AM60,1)&gt;RIGHT(#REF!,2)&amp;LEFT(#REF!,1)</formula>
    </cfRule>
    <cfRule type="expression" priority="294">
      <formula>RIGHT(AM60,2)&amp;LEFT(AM60,1)&lt;=RIGHT(#REF!,2)&amp;LEFT(#REF!,1)</formula>
    </cfRule>
  </conditionalFormatting>
  <conditionalFormatting sqref="AN60:AP60">
    <cfRule type="expression" priority="291">
      <formula>RIGHT(AN60,2)&amp;LEFT(AN60,1)&gt;RIGHT(#REF!,2)&amp;LEFT(#REF!,1)</formula>
    </cfRule>
    <cfRule type="expression" priority="292">
      <formula>RIGHT(AN60,2)&amp;LEFT(AN60,1)&lt;=RIGHT(#REF!,2)&amp;LEFT(#REF!,1)</formula>
    </cfRule>
  </conditionalFormatting>
  <conditionalFormatting sqref="AQ60">
    <cfRule type="expression" priority="289">
      <formula>RIGHT(AQ60,2)&amp;LEFT(AQ60,1)&gt;RIGHT(#REF!,2)&amp;LEFT(#REF!,1)</formula>
    </cfRule>
    <cfRule type="expression" priority="290">
      <formula>RIGHT(AQ60,2)&amp;LEFT(AQ60,1)&lt;=RIGHT(#REF!,2)&amp;LEFT(#REF!,1)</formula>
    </cfRule>
  </conditionalFormatting>
  <conditionalFormatting sqref="AR60">
    <cfRule type="expression" priority="287">
      <formula>RIGHT(AR60,2)&amp;LEFT(AR60,1)&gt;RIGHT(#REF!,2)&amp;LEFT(#REF!,1)</formula>
    </cfRule>
    <cfRule type="expression" priority="288">
      <formula>RIGHT(AR60,2)&amp;LEFT(AR60,1)&lt;=RIGHT(#REF!,2)&amp;LEFT(#REF!,1)</formula>
    </cfRule>
  </conditionalFormatting>
  <conditionalFormatting sqref="AV60">
    <cfRule type="expression" priority="173">
      <formula>RIGHT(AV60,2)&amp;LEFT(AV60,1)&gt;RIGHT(#REF!,2)&amp;LEFT(#REF!,1)</formula>
    </cfRule>
    <cfRule type="expression" priority="174">
      <formula>RIGHT(AV60,2)&amp;LEFT(AV60,1)&lt;=RIGHT(#REF!,2)&amp;LEFT(#REF!,1)</formula>
    </cfRule>
  </conditionalFormatting>
  <conditionalFormatting sqref="AV1">
    <cfRule type="expression" priority="189">
      <formula>RIGHT(AV1,2)&amp;LEFT(AV1,1)&gt;RIGHT(#REF!,2)&amp;LEFT(#REF!,1)</formula>
    </cfRule>
    <cfRule type="expression" priority="190">
      <formula>RIGHT(AV1,2)&amp;LEFT(AV1,1)&lt;=RIGHT(#REF!,2)&amp;LEFT(#REF!,1)</formula>
    </cfRule>
  </conditionalFormatting>
  <conditionalFormatting sqref="AS1">
    <cfRule type="expression" priority="219">
      <formula>RIGHT(AS1,2)&amp;LEFT(AS1,1)&gt;RIGHT(#REF!,2)&amp;LEFT(#REF!,1)</formula>
    </cfRule>
    <cfRule type="expression" priority="220">
      <formula>RIGHT(AS1,2)&amp;LEFT(AS1,1)&lt;=RIGHT(#REF!,2)&amp;LEFT(#REF!,1)</formula>
    </cfRule>
  </conditionalFormatting>
  <conditionalFormatting sqref="AS177">
    <cfRule type="expression" priority="217">
      <formula>RIGHT(AS177,2)&amp;LEFT(AS177,1)&gt;RIGHT(#REF!,2)&amp;LEFT(#REF!,1)</formula>
    </cfRule>
    <cfRule type="expression" priority="218">
      <formula>RIGHT(AS177,2)&amp;LEFT(AS177,1)&lt;=RIGHT(#REF!,2)&amp;LEFT(#REF!,1)</formula>
    </cfRule>
  </conditionalFormatting>
  <conditionalFormatting sqref="AT177">
    <cfRule type="expression" priority="207">
      <formula>RIGHT(AT177,2)&amp;LEFT(AT177,1)&gt;RIGHT(#REF!,2)&amp;LEFT(#REF!,1)</formula>
    </cfRule>
    <cfRule type="expression" priority="208">
      <formula>RIGHT(AT177,2)&amp;LEFT(AT177,1)&lt;=RIGHT(#REF!,2)&amp;LEFT(#REF!,1)</formula>
    </cfRule>
  </conditionalFormatting>
  <conditionalFormatting sqref="AU177">
    <cfRule type="expression" priority="197">
      <formula>RIGHT(AU177,2)&amp;LEFT(AU177,1)&gt;RIGHT(#REF!,2)&amp;LEFT(#REF!,1)</formula>
    </cfRule>
    <cfRule type="expression" priority="198">
      <formula>RIGHT(AU177,2)&amp;LEFT(AU177,1)&lt;=RIGHT(#REF!,2)&amp;LEFT(#REF!,1)</formula>
    </cfRule>
  </conditionalFormatting>
  <conditionalFormatting sqref="AV177">
    <cfRule type="expression" priority="187">
      <formula>RIGHT(AV177,2)&amp;LEFT(AV177,1)&gt;RIGHT(#REF!,2)&amp;LEFT(#REF!,1)</formula>
    </cfRule>
    <cfRule type="expression" priority="188">
      <formula>RIGHT(AV177,2)&amp;LEFT(AV177,1)&lt;=RIGHT(#REF!,2)&amp;LEFT(#REF!,1)</formula>
    </cfRule>
  </conditionalFormatting>
  <conditionalFormatting sqref="AU1">
    <cfRule type="expression" priority="177">
      <formula>RIGHT(AU1,2)&amp;LEFT(AU1,1)&gt;RIGHT(#REF!,2)&amp;LEFT(#REF!,1)</formula>
    </cfRule>
    <cfRule type="expression" priority="178">
      <formula>RIGHT(AU1,2)&amp;LEFT(AU1,1)&lt;=RIGHT(#REF!,2)&amp;LEFT(#REF!,1)</formula>
    </cfRule>
  </conditionalFormatting>
  <conditionalFormatting sqref="AV119">
    <cfRule type="expression" priority="157">
      <formula>RIGHT(AV119,2)&amp;LEFT(AV119,1)&gt;RIGHT(#REF!,2)&amp;LEFT(#REF!,1)</formula>
    </cfRule>
    <cfRule type="expression" priority="158">
      <formula>RIGHT(AV119,2)&amp;LEFT(AV119,1)&lt;=RIGHT(#REF!,2)&amp;LEFT(#REF!,1)</formula>
    </cfRule>
  </conditionalFormatting>
  <conditionalFormatting sqref="AT1">
    <cfRule type="expression" priority="179">
      <formula>RIGHT(AT1,2)&amp;LEFT(AT1,1)&gt;RIGHT(#REF!,2)&amp;LEFT(#REF!,1)</formula>
    </cfRule>
    <cfRule type="expression" priority="180">
      <formula>RIGHT(AT1,2)&amp;LEFT(AT1,1)&lt;=RIGHT(#REF!,2)&amp;LEFT(#REF!,1)</formula>
    </cfRule>
  </conditionalFormatting>
  <conditionalFormatting sqref="AU119">
    <cfRule type="expression" priority="153">
      <formula>RIGHT(AU119,2)&amp;LEFT(AU119,1)&gt;RIGHT(#REF!,2)&amp;LEFT(#REF!,1)</formula>
    </cfRule>
    <cfRule type="expression" priority="154">
      <formula>RIGHT(AU119,2)&amp;LEFT(AU119,1)&lt;=RIGHT(#REF!,2)&amp;LEFT(#REF!,1)</formula>
    </cfRule>
  </conditionalFormatting>
  <conditionalFormatting sqref="AU60">
    <cfRule type="expression" priority="169">
      <formula>RIGHT(AU60,2)&amp;LEFT(AU60,1)&gt;RIGHT(#REF!,2)&amp;LEFT(#REF!,1)</formula>
    </cfRule>
    <cfRule type="expression" priority="170">
      <formula>RIGHT(AU60,2)&amp;LEFT(AU60,1)&lt;=RIGHT(#REF!,2)&amp;LEFT(#REF!,1)</formula>
    </cfRule>
  </conditionalFormatting>
  <conditionalFormatting sqref="AS60">
    <cfRule type="expression" priority="175">
      <formula>RIGHT(AS60,2)&amp;LEFT(AS60,1)&gt;RIGHT(#REF!,2)&amp;LEFT(#REF!,1)</formula>
    </cfRule>
    <cfRule type="expression" priority="176">
      <formula>RIGHT(AS60,2)&amp;LEFT(AS60,1)&lt;=RIGHT(#REF!,2)&amp;LEFT(#REF!,1)</formula>
    </cfRule>
  </conditionalFormatting>
  <conditionalFormatting sqref="AT60">
    <cfRule type="expression" priority="171">
      <formula>RIGHT(AT60,2)&amp;LEFT(AT60,1)&gt;RIGHT(#REF!,2)&amp;LEFT(#REF!,1)</formula>
    </cfRule>
    <cfRule type="expression" priority="172">
      <formula>RIGHT(AT60,2)&amp;LEFT(AT60,1)&lt;=RIGHT(#REF!,2)&amp;LEFT(#REF!,1)</formula>
    </cfRule>
  </conditionalFormatting>
  <conditionalFormatting sqref="AS119">
    <cfRule type="expression" priority="159">
      <formula>RIGHT(AS119,2)&amp;LEFT(AS119,1)&gt;RIGHT(#REF!,2)&amp;LEFT(#REF!,1)</formula>
    </cfRule>
    <cfRule type="expression" priority="160">
      <formula>RIGHT(AS119,2)&amp;LEFT(AS119,1)&lt;=RIGHT(#REF!,2)&amp;LEFT(#REF!,1)</formula>
    </cfRule>
  </conditionalFormatting>
  <conditionalFormatting sqref="AT119">
    <cfRule type="expression" priority="155">
      <formula>RIGHT(AT119,2)&amp;LEFT(AT119,1)&gt;RIGHT(#REF!,2)&amp;LEFT(#REF!,1)</formula>
    </cfRule>
    <cfRule type="expression" priority="156">
      <formula>RIGHT(AT119,2)&amp;LEFT(AT119,1)&lt;=RIGHT(#REF!,2)&amp;LEFT(#REF!,1)</formula>
    </cfRule>
  </conditionalFormatting>
  <conditionalFormatting sqref="AW60">
    <cfRule type="expression" priority="139">
      <formula>RIGHT(AW60,2)&amp;LEFT(AW60,1)&gt;RIGHT(#REF!,2)&amp;LEFT(#REF!,1)</formula>
    </cfRule>
    <cfRule type="expression" priority="140">
      <formula>RIGHT(AW60,2)&amp;LEFT(AW60,1)&lt;=RIGHT(#REF!,2)&amp;LEFT(#REF!,1)</formula>
    </cfRule>
  </conditionalFormatting>
  <conditionalFormatting sqref="AW1">
    <cfRule type="expression" priority="143">
      <formula>RIGHT(AW1,2)&amp;LEFT(AW1,1)&gt;RIGHT(#REF!,2)&amp;LEFT(#REF!,1)</formula>
    </cfRule>
    <cfRule type="expression" priority="144">
      <formula>RIGHT(AW1,2)&amp;LEFT(AW1,1)&lt;=RIGHT(#REF!,2)&amp;LEFT(#REF!,1)</formula>
    </cfRule>
  </conditionalFormatting>
  <conditionalFormatting sqref="AW177">
    <cfRule type="expression" priority="141">
      <formula>RIGHT(AW177,2)&amp;LEFT(AW177,1)&gt;RIGHT(#REF!,2)&amp;LEFT(#REF!,1)</formula>
    </cfRule>
    <cfRule type="expression" priority="142">
      <formula>RIGHT(AW177,2)&amp;LEFT(AW177,1)&lt;=RIGHT(#REF!,2)&amp;LEFT(#REF!,1)</formula>
    </cfRule>
  </conditionalFormatting>
  <conditionalFormatting sqref="AW119">
    <cfRule type="expression" priority="137">
      <formula>RIGHT(AW119,2)&amp;LEFT(AW119,1)&gt;RIGHT(#REF!,2)&amp;LEFT(#REF!,1)</formula>
    </cfRule>
    <cfRule type="expression" priority="138">
      <formula>RIGHT(AW119,2)&amp;LEFT(AW119,1)&lt;=RIGHT(#REF!,2)&amp;LEFT(#REF!,1)</formula>
    </cfRule>
  </conditionalFormatting>
  <conditionalFormatting sqref="AX1">
    <cfRule type="expression" priority="127">
      <formula>RIGHT(AX1,2)&amp;LEFT(AX1,1)&gt;RIGHT(#REF!,2)&amp;LEFT(#REF!,1)</formula>
    </cfRule>
    <cfRule type="expression" priority="128">
      <formula>RIGHT(AX1,2)&amp;LEFT(AX1,1)&lt;=RIGHT(#REF!,2)&amp;LEFT(#REF!,1)</formula>
    </cfRule>
  </conditionalFormatting>
  <conditionalFormatting sqref="AX177">
    <cfRule type="expression" priority="133">
      <formula>RIGHT(AX177,2)&amp;LEFT(AX177,1)&gt;RIGHT(#REF!,2)&amp;LEFT(#REF!,1)</formula>
    </cfRule>
    <cfRule type="expression" priority="134">
      <formula>RIGHT(AX177,2)&amp;LEFT(AX177,1)&lt;=RIGHT(#REF!,2)&amp;LEFT(#REF!,1)</formula>
    </cfRule>
  </conditionalFormatting>
  <conditionalFormatting sqref="AX60">
    <cfRule type="expression" priority="125">
      <formula>RIGHT(AX60,2)&amp;LEFT(AX60,1)&gt;RIGHT(#REF!,2)&amp;LEFT(#REF!,1)</formula>
    </cfRule>
    <cfRule type="expression" priority="126">
      <formula>RIGHT(AX60,2)&amp;LEFT(AX60,1)&lt;=RIGHT(#REF!,2)&amp;LEFT(#REF!,1)</formula>
    </cfRule>
  </conditionalFormatting>
  <conditionalFormatting sqref="AX119">
    <cfRule type="expression" priority="123">
      <formula>RIGHT(AX119,2)&amp;LEFT(AX119,1)&gt;RIGHT(#REF!,2)&amp;LEFT(#REF!,1)</formula>
    </cfRule>
    <cfRule type="expression" priority="124">
      <formula>RIGHT(AX119,2)&amp;LEFT(AX119,1)&lt;=RIGHT(#REF!,2)&amp;LEFT(#REF!,1)</formula>
    </cfRule>
  </conditionalFormatting>
  <conditionalFormatting sqref="AY1">
    <cfRule type="expression" priority="119">
      <formula>RIGHT(AY1,2)&amp;LEFT(AY1,1)&gt;RIGHT(#REF!,2)&amp;LEFT(#REF!,1)</formula>
    </cfRule>
    <cfRule type="expression" priority="120">
      <formula>RIGHT(AY1,2)&amp;LEFT(AY1,1)&lt;=RIGHT(#REF!,2)&amp;LEFT(#REF!,1)</formula>
    </cfRule>
  </conditionalFormatting>
  <conditionalFormatting sqref="AY177">
    <cfRule type="expression" priority="121">
      <formula>RIGHT(AY177,2)&amp;LEFT(AY177,1)&gt;RIGHT(#REF!,2)&amp;LEFT(#REF!,1)</formula>
    </cfRule>
    <cfRule type="expression" priority="122">
      <formula>RIGHT(AY177,2)&amp;LEFT(AY177,1)&lt;=RIGHT(#REF!,2)&amp;LEFT(#REF!,1)</formula>
    </cfRule>
  </conditionalFormatting>
  <conditionalFormatting sqref="AY60">
    <cfRule type="expression" priority="117">
      <formula>RIGHT(AY60,2)&amp;LEFT(AY60,1)&gt;RIGHT(#REF!,2)&amp;LEFT(#REF!,1)</formula>
    </cfRule>
    <cfRule type="expression" priority="118">
      <formula>RIGHT(AY60,2)&amp;LEFT(AY60,1)&lt;=RIGHT(#REF!,2)&amp;LEFT(#REF!,1)</formula>
    </cfRule>
  </conditionalFormatting>
  <conditionalFormatting sqref="AY119">
    <cfRule type="expression" priority="115">
      <formula>RIGHT(AY119,2)&amp;LEFT(AY119,1)&gt;RIGHT(#REF!,2)&amp;LEFT(#REF!,1)</formula>
    </cfRule>
    <cfRule type="expression" priority="116">
      <formula>RIGHT(AY119,2)&amp;LEFT(AY119,1)&lt;=RIGHT(#REF!,2)&amp;LEFT(#REF!,1)</formula>
    </cfRule>
  </conditionalFormatting>
  <conditionalFormatting sqref="AZ1">
    <cfRule type="expression" priority="111">
      <formula>RIGHT(AZ1,2)&amp;LEFT(AZ1,1)&gt;RIGHT(#REF!,2)&amp;LEFT(#REF!,1)</formula>
    </cfRule>
    <cfRule type="expression" priority="112">
      <formula>RIGHT(AZ1,2)&amp;LEFT(AZ1,1)&lt;=RIGHT(#REF!,2)&amp;LEFT(#REF!,1)</formula>
    </cfRule>
  </conditionalFormatting>
  <conditionalFormatting sqref="AZ177">
    <cfRule type="expression" priority="113">
      <formula>RIGHT(AZ177,2)&amp;LEFT(AZ177,1)&gt;RIGHT(#REF!,2)&amp;LEFT(#REF!,1)</formula>
    </cfRule>
    <cfRule type="expression" priority="114">
      <formula>RIGHT(AZ177,2)&amp;LEFT(AZ177,1)&lt;=RIGHT(#REF!,2)&amp;LEFT(#REF!,1)</formula>
    </cfRule>
  </conditionalFormatting>
  <conditionalFormatting sqref="AZ60">
    <cfRule type="expression" priority="109">
      <formula>RIGHT(AZ60,2)&amp;LEFT(AZ60,1)&gt;RIGHT(#REF!,2)&amp;LEFT(#REF!,1)</formula>
    </cfRule>
    <cfRule type="expression" priority="110">
      <formula>RIGHT(AZ60,2)&amp;LEFT(AZ60,1)&lt;=RIGHT(#REF!,2)&amp;LEFT(#REF!,1)</formula>
    </cfRule>
  </conditionalFormatting>
  <conditionalFormatting sqref="AZ119">
    <cfRule type="expression" priority="107">
      <formula>RIGHT(AZ119,2)&amp;LEFT(AZ119,1)&gt;RIGHT(#REF!,2)&amp;LEFT(#REF!,1)</formula>
    </cfRule>
    <cfRule type="expression" priority="108">
      <formula>RIGHT(AZ119,2)&amp;LEFT(AZ119,1)&lt;=RIGHT(#REF!,2)&amp;LEFT(#REF!,1)</formula>
    </cfRule>
  </conditionalFormatting>
  <conditionalFormatting sqref="BA177">
    <cfRule type="expression" priority="105">
      <formula>RIGHT(BA177,2)&amp;LEFT(BA177,1)&gt;RIGHT(#REF!,2)&amp;LEFT(#REF!,1)</formula>
    </cfRule>
    <cfRule type="expression" priority="106">
      <formula>RIGHT(BA177,2)&amp;LEFT(BA177,1)&lt;=RIGHT(#REF!,2)&amp;LEFT(#REF!,1)</formula>
    </cfRule>
  </conditionalFormatting>
  <conditionalFormatting sqref="BA1">
    <cfRule type="expression" priority="97">
      <formula>RIGHT(BA1,2)&amp;LEFT(BA1,1)&gt;RIGHT(#REF!,2)&amp;LEFT(#REF!,1)</formula>
    </cfRule>
    <cfRule type="expression" priority="98">
      <formula>RIGHT(BA1,2)&amp;LEFT(BA1,1)&lt;=RIGHT(#REF!,2)&amp;LEFT(#REF!,1)</formula>
    </cfRule>
  </conditionalFormatting>
  <conditionalFormatting sqref="BA119">
    <cfRule type="expression" priority="95">
      <formula>RIGHT(BA119,2)&amp;LEFT(BA119,1)&gt;RIGHT(#REF!,2)&amp;LEFT(#REF!,1)</formula>
    </cfRule>
    <cfRule type="expression" priority="96">
      <formula>RIGHT(BA119,2)&amp;LEFT(BA119,1)&lt;=RIGHT(#REF!,2)&amp;LEFT(#REF!,1)</formula>
    </cfRule>
  </conditionalFormatting>
  <conditionalFormatting sqref="BA60">
    <cfRule type="expression" priority="93">
      <formula>RIGHT(BA60,2)&amp;LEFT(BA60,1)&gt;RIGHT(#REF!,2)&amp;LEFT(#REF!,1)</formula>
    </cfRule>
    <cfRule type="expression" priority="94">
      <formula>RIGHT(BA60,2)&amp;LEFT(BA60,1)&lt;=RIGHT(#REF!,2)&amp;LEFT(#REF!,1)</formula>
    </cfRule>
  </conditionalFormatting>
  <conditionalFormatting sqref="BB177">
    <cfRule type="expression" priority="91">
      <formula>RIGHT(BB177,2)&amp;LEFT(BB177,1)&gt;RIGHT(#REF!,2)&amp;LEFT(#REF!,1)</formula>
    </cfRule>
    <cfRule type="expression" priority="92">
      <formula>RIGHT(BB177,2)&amp;LEFT(BB177,1)&lt;=RIGHT(#REF!,2)&amp;LEFT(#REF!,1)</formula>
    </cfRule>
  </conditionalFormatting>
  <conditionalFormatting sqref="BB1">
    <cfRule type="expression" priority="89">
      <formula>RIGHT(BB1,2)&amp;LEFT(BB1,1)&gt;RIGHT(#REF!,2)&amp;LEFT(#REF!,1)</formula>
    </cfRule>
    <cfRule type="expression" priority="90">
      <formula>RIGHT(BB1,2)&amp;LEFT(BB1,1)&lt;=RIGHT(#REF!,2)&amp;LEFT(#REF!,1)</formula>
    </cfRule>
  </conditionalFormatting>
  <conditionalFormatting sqref="BB60">
    <cfRule type="expression" priority="83">
      <formula>RIGHT(BB60,2)&amp;LEFT(BB60,1)&gt;RIGHT(#REF!,2)&amp;LEFT(#REF!,1)</formula>
    </cfRule>
    <cfRule type="expression" priority="84">
      <formula>RIGHT(BB60,2)&amp;LEFT(BB60,1)&lt;=RIGHT(#REF!,2)&amp;LEFT(#REF!,1)</formula>
    </cfRule>
  </conditionalFormatting>
  <conditionalFormatting sqref="BB119">
    <cfRule type="expression" priority="81">
      <formula>RIGHT(BB119,2)&amp;LEFT(BB119,1)&gt;RIGHT(#REF!,2)&amp;LEFT(#REF!,1)</formula>
    </cfRule>
    <cfRule type="expression" priority="82">
      <formula>RIGHT(BB119,2)&amp;LEFT(BB119,1)&lt;=RIGHT(#REF!,2)&amp;LEFT(#REF!,1)</formula>
    </cfRule>
  </conditionalFormatting>
  <conditionalFormatting sqref="BC1">
    <cfRule type="expression" priority="77">
      <formula>RIGHT(BC1,2)&amp;LEFT(BC1,1)&gt;RIGHT(#REF!,2)&amp;LEFT(#REF!,1)</formula>
    </cfRule>
    <cfRule type="expression" priority="78">
      <formula>RIGHT(BC1,2)&amp;LEFT(BC1,1)&lt;=RIGHT(#REF!,2)&amp;LEFT(#REF!,1)</formula>
    </cfRule>
  </conditionalFormatting>
  <conditionalFormatting sqref="BC119">
    <cfRule type="expression" priority="73">
      <formula>RIGHT(BC119,2)&amp;LEFT(BC119,1)&gt;RIGHT(#REF!,2)&amp;LEFT(#REF!,1)</formula>
    </cfRule>
    <cfRule type="expression" priority="74">
      <formula>RIGHT(BC119,2)&amp;LEFT(BC119,1)&lt;=RIGHT(#REF!,2)&amp;LEFT(#REF!,1)</formula>
    </cfRule>
  </conditionalFormatting>
  <conditionalFormatting sqref="BC60">
    <cfRule type="expression" priority="71">
      <formula>RIGHT(BC60,2)&amp;LEFT(BC60,1)&gt;RIGHT(#REF!,2)&amp;LEFT(#REF!,1)</formula>
    </cfRule>
    <cfRule type="expression" priority="72">
      <formula>RIGHT(BC60,2)&amp;LEFT(BC60,1)&lt;=RIGHT(#REF!,2)&amp;LEFT(#REF!,1)</formula>
    </cfRule>
  </conditionalFormatting>
  <conditionalFormatting sqref="BD177">
    <cfRule type="expression" priority="69">
      <formula>RIGHT(BD177,2)&amp;LEFT(BD177,1)&gt;RIGHT(#REF!,2)&amp;LEFT(#REF!,1)</formula>
    </cfRule>
    <cfRule type="expression" priority="70">
      <formula>RIGHT(BD177,2)&amp;LEFT(BD177,1)&lt;=RIGHT(#REF!,2)&amp;LEFT(#REF!,1)</formula>
    </cfRule>
  </conditionalFormatting>
  <conditionalFormatting sqref="BD1">
    <cfRule type="expression" priority="67">
      <formula>RIGHT(BD1,2)&amp;LEFT(BD1,1)&gt;RIGHT(#REF!,2)&amp;LEFT(#REF!,1)</formula>
    </cfRule>
    <cfRule type="expression" priority="68">
      <formula>RIGHT(BD1,2)&amp;LEFT(BD1,1)&lt;=RIGHT(#REF!,2)&amp;LEFT(#REF!,1)</formula>
    </cfRule>
  </conditionalFormatting>
  <conditionalFormatting sqref="BD60">
    <cfRule type="expression" priority="61">
      <formula>RIGHT(BD60,2)&amp;LEFT(BD60,1)&gt;RIGHT(#REF!,2)&amp;LEFT(#REF!,1)</formula>
    </cfRule>
    <cfRule type="expression" priority="62">
      <formula>RIGHT(BD60,2)&amp;LEFT(BD60,1)&lt;=RIGHT(#REF!,2)&amp;LEFT(#REF!,1)</formula>
    </cfRule>
  </conditionalFormatting>
  <conditionalFormatting sqref="BD119">
    <cfRule type="expression" priority="59">
      <formula>RIGHT(BD119,2)&amp;LEFT(BD119,1)&gt;RIGHT(#REF!,2)&amp;LEFT(#REF!,1)</formula>
    </cfRule>
    <cfRule type="expression" priority="60">
      <formula>RIGHT(BD119,2)&amp;LEFT(BD119,1)&lt;=RIGHT(#REF!,2)&amp;LEFT(#REF!,1)</formula>
    </cfRule>
  </conditionalFormatting>
  <conditionalFormatting sqref="BE177">
    <cfRule type="expression" priority="57">
      <formula>RIGHT(BE177,2)&amp;LEFT(BE177,1)&gt;RIGHT(#REF!,2)&amp;LEFT(#REF!,1)</formula>
    </cfRule>
    <cfRule type="expression" priority="58">
      <formula>RIGHT(BE177,2)&amp;LEFT(BE177,1)&lt;=RIGHT(#REF!,2)&amp;LEFT(#REF!,1)</formula>
    </cfRule>
  </conditionalFormatting>
  <conditionalFormatting sqref="BE1">
    <cfRule type="expression" priority="55">
      <formula>RIGHT(BE1,2)&amp;LEFT(BE1,1)&gt;RIGHT(#REF!,2)&amp;LEFT(#REF!,1)</formula>
    </cfRule>
    <cfRule type="expression" priority="56">
      <formula>RIGHT(BE1,2)&amp;LEFT(BE1,1)&lt;=RIGHT(#REF!,2)&amp;LEFT(#REF!,1)</formula>
    </cfRule>
  </conditionalFormatting>
  <conditionalFormatting sqref="BE60">
    <cfRule type="expression" priority="49">
      <formula>RIGHT(BE60,2)&amp;LEFT(BE60,1)&gt;RIGHT(#REF!,2)&amp;LEFT(#REF!,1)</formula>
    </cfRule>
    <cfRule type="expression" priority="50">
      <formula>RIGHT(BE60,2)&amp;LEFT(BE60,1)&lt;=RIGHT(#REF!,2)&amp;LEFT(#REF!,1)</formula>
    </cfRule>
  </conditionalFormatting>
  <conditionalFormatting sqref="BE119">
    <cfRule type="expression" priority="47">
      <formula>RIGHT(BE119,2)&amp;LEFT(BE119,1)&gt;RIGHT(#REF!,2)&amp;LEFT(#REF!,1)</formula>
    </cfRule>
    <cfRule type="expression" priority="48">
      <formula>RIGHT(BE119,2)&amp;LEFT(BE119,1)&lt;=RIGHT(#REF!,2)&amp;LEFT(#REF!,1)</formula>
    </cfRule>
  </conditionalFormatting>
  <conditionalFormatting sqref="BF1">
    <cfRule type="expression" priority="45">
      <formula>RIGHT(BF1,2)&amp;LEFT(BF1,1)&gt;RIGHT(#REF!,2)&amp;LEFT(#REF!,1)</formula>
    </cfRule>
    <cfRule type="expression" priority="46">
      <formula>RIGHT(BF1,2)&amp;LEFT(BF1,1)&lt;=RIGHT(#REF!,2)&amp;LEFT(#REF!,1)</formula>
    </cfRule>
  </conditionalFormatting>
  <conditionalFormatting sqref="BF60">
    <cfRule type="expression" priority="43">
      <formula>RIGHT(BF60,2)&amp;LEFT(BF60,1)&gt;RIGHT(#REF!,2)&amp;LEFT(#REF!,1)</formula>
    </cfRule>
    <cfRule type="expression" priority="44">
      <formula>RIGHT(BF60,2)&amp;LEFT(BF60,1)&lt;=RIGHT(#REF!,2)&amp;LEFT(#REF!,1)</formula>
    </cfRule>
  </conditionalFormatting>
  <conditionalFormatting sqref="BF119">
    <cfRule type="expression" priority="41">
      <formula>RIGHT(BF119,2)&amp;LEFT(BF119,1)&gt;RIGHT(#REF!,2)&amp;LEFT(#REF!,1)</formula>
    </cfRule>
    <cfRule type="expression" priority="42">
      <formula>RIGHT(BF119,2)&amp;LEFT(BF119,1)&lt;=RIGHT(#REF!,2)&amp;LEFT(#REF!,1)</formula>
    </cfRule>
  </conditionalFormatting>
  <conditionalFormatting sqref="BG1">
    <cfRule type="expression" priority="39">
      <formula>RIGHT(BG1,2)&amp;LEFT(BG1,1)&gt;RIGHT(#REF!,2)&amp;LEFT(#REF!,1)</formula>
    </cfRule>
    <cfRule type="expression" priority="40">
      <formula>RIGHT(BG1,2)&amp;LEFT(BG1,1)&lt;=RIGHT(#REF!,2)&amp;LEFT(#REF!,1)</formula>
    </cfRule>
  </conditionalFormatting>
  <conditionalFormatting sqref="BG60">
    <cfRule type="expression" priority="37">
      <formula>RIGHT(BG60,2)&amp;LEFT(BG60,1)&gt;RIGHT(#REF!,2)&amp;LEFT(#REF!,1)</formula>
    </cfRule>
    <cfRule type="expression" priority="38">
      <formula>RIGHT(BG60,2)&amp;LEFT(BG60,1)&lt;=RIGHT(#REF!,2)&amp;LEFT(#REF!,1)</formula>
    </cfRule>
  </conditionalFormatting>
  <conditionalFormatting sqref="BG119">
    <cfRule type="expression" priority="35">
      <formula>RIGHT(BG119,2)&amp;LEFT(BG119,1)&gt;RIGHT(#REF!,2)&amp;LEFT(#REF!,1)</formula>
    </cfRule>
    <cfRule type="expression" priority="36">
      <formula>RIGHT(BG119,2)&amp;LEFT(BG119,1)&lt;=RIGHT(#REF!,2)&amp;LEFT(#REF!,1)</formula>
    </cfRule>
  </conditionalFormatting>
  <conditionalFormatting sqref="BH119:BJ119">
    <cfRule type="expression" priority="29">
      <formula>RIGHT(BH119,2)&amp;LEFT(BH119,1)&gt;RIGHT(#REF!,2)&amp;LEFT(#REF!,1)</formula>
    </cfRule>
    <cfRule type="expression" priority="30">
      <formula>RIGHT(BH119,2)&amp;LEFT(BH119,1)&lt;=RIGHT(#REF!,2)&amp;LEFT(#REF!,1)</formula>
    </cfRule>
  </conditionalFormatting>
  <conditionalFormatting sqref="BH60:BJ60">
    <cfRule type="expression" priority="27">
      <formula>RIGHT(BH60,2)&amp;LEFT(BH60,1)&gt;RIGHT(#REF!,2)&amp;LEFT(#REF!,1)</formula>
    </cfRule>
    <cfRule type="expression" priority="28">
      <formula>RIGHT(BH60,2)&amp;LEFT(BH60,1)&lt;=RIGHT(#REF!,2)&amp;LEFT(#REF!,1)</formula>
    </cfRule>
  </conditionalFormatting>
  <conditionalFormatting sqref="BH1:BJ1">
    <cfRule type="expression" priority="25">
      <formula>RIGHT(BH1,2)&amp;LEFT(BH1,1)&gt;RIGHT(#REF!,2)&amp;LEFT(#REF!,1)</formula>
    </cfRule>
    <cfRule type="expression" priority="26">
      <formula>RIGHT(BH1,2)&amp;LEFT(BH1,1)&lt;=RIGHT(#REF!,2)&amp;LEFT(#REF!,1)</formula>
    </cfRule>
  </conditionalFormatting>
  <conditionalFormatting sqref="BK119">
    <cfRule type="expression" priority="5">
      <formula>RIGHT(BK119,2)&amp;LEFT(BK119,1)&gt;RIGHT(#REF!,2)&amp;LEFT(#REF!,1)</formula>
    </cfRule>
    <cfRule type="expression" priority="6">
      <formula>RIGHT(BK119,2)&amp;LEFT(BK119,1)&lt;=RIGHT(#REF!,2)&amp;LEFT(#REF!,1)</formula>
    </cfRule>
  </conditionalFormatting>
  <conditionalFormatting sqref="BK60">
    <cfRule type="expression" priority="3">
      <formula>RIGHT(BK60,2)&amp;LEFT(BK60,1)&gt;RIGHT(#REF!,2)&amp;LEFT(#REF!,1)</formula>
    </cfRule>
    <cfRule type="expression" priority="4">
      <formula>RIGHT(BK60,2)&amp;LEFT(BK60,1)&lt;=RIGHT(#REF!,2)&amp;LEFT(#REF!,1)</formula>
    </cfRule>
  </conditionalFormatting>
  <conditionalFormatting sqref="BK1">
    <cfRule type="expression" priority="1">
      <formula>RIGHT(BK1,2)&amp;LEFT(BK1,1)&gt;RIGHT(#REF!,2)&amp;LEFT(#REF!,1)</formula>
    </cfRule>
    <cfRule type="expression" priority="2">
      <formula>RIGHT(BK1,2)&amp;LEFT(BK1,1)&lt;=RIGHT(#REF!,2)&amp;LEFT(#REF!,1)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1</vt:i4>
      </vt:variant>
    </vt:vector>
  </HeadingPairs>
  <TitlesOfParts>
    <vt:vector size="8" baseType="lpstr">
      <vt:lpstr>Destaques Operacionais</vt:lpstr>
      <vt:lpstr>DRE</vt:lpstr>
      <vt:lpstr>Balanço Patrimonial</vt:lpstr>
      <vt:lpstr>Indicadores Financeiros</vt:lpstr>
      <vt:lpstr>Vendas-NOI por Shopping</vt:lpstr>
      <vt:lpstr>Abertura da RB</vt:lpstr>
      <vt:lpstr>Histórico ABL</vt:lpstr>
      <vt:lpstr>'Vendas-NOI por Shopping'!Area_de_impressao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Fernanda Rodrigues da C. S. L. Sallum</dc:creator>
  <cp:lastModifiedBy>Lais Senra Domingues</cp:lastModifiedBy>
  <dcterms:created xsi:type="dcterms:W3CDTF">2015-05-14T20:29:41Z</dcterms:created>
  <dcterms:modified xsi:type="dcterms:W3CDTF">2022-03-28T14:57:25Z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